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60сб Ж" sheetId="1" r:id="rId4"/>
    <sheet state="visible" name="60 сб М" sheetId="2" r:id="rId5"/>
    <sheet state="visible" name="200 Ж" sheetId="3" r:id="rId6"/>
    <sheet state="visible" name="200 М" sheetId="4" r:id="rId7"/>
    <sheet state="visible" name="3000 Ж" sheetId="5" r:id="rId8"/>
    <sheet state="visible" name="3000 М" sheetId="6" r:id="rId9"/>
    <sheet state="visible" name="800 Ж" sheetId="7" r:id="rId10"/>
    <sheet state="visible" name="800 М" sheetId="8" r:id="rId11"/>
    <sheet state="visible" name="60 Ж" sheetId="9" r:id="rId12"/>
    <sheet state="visible" name="60 М" sheetId="10" r:id="rId13"/>
    <sheet state="visible" name="400 Ж" sheetId="11" r:id="rId14"/>
    <sheet state="visible" name="400 М" sheetId="12" r:id="rId15"/>
    <sheet state="visible" name="1500 Ж" sheetId="13" r:id="rId16"/>
    <sheet state="visible" name="1500 М" sheetId="14" r:id="rId17"/>
    <sheet state="visible" name="толкание ядра Ж" sheetId="15" r:id="rId18"/>
    <sheet state="visible" name="толкание ядра М" sheetId="16" r:id="rId19"/>
    <sheet state="visible" name="Прыжок в длину Ж" sheetId="17" r:id="rId20"/>
    <sheet state="visible" name="прыжок в длину М" sheetId="18" r:id="rId21"/>
    <sheet state="visible" name="Общий список" sheetId="19" r:id="rId22"/>
    <sheet state="visible" name="Ответы на форму (15)" sheetId="20" r:id="rId23"/>
    <sheet state="visible" name="Эталон" sheetId="21" r:id="rId24"/>
    <sheet state="visible" name="Количество участников для прогр" sheetId="22" r:id="rId25"/>
    <sheet state="hidden" name="Ответы на форму (12)" sheetId="23" r:id="rId26"/>
  </sheets>
  <definedNames>
    <definedName hidden="1" localSheetId="0" name="_xlnm._FilterDatabase">'60сб Ж'!$B$4:$O$510</definedName>
    <definedName hidden="1" localSheetId="1" name="_xlnm._FilterDatabase">'60 сб М'!$B$4:$O$510</definedName>
    <definedName hidden="1" localSheetId="2" name="_xlnm._FilterDatabase">'200 Ж'!$B$4:$O$523</definedName>
    <definedName hidden="1" localSheetId="3" name="_xlnm._FilterDatabase">'200 М'!$B$4:$O$520</definedName>
    <definedName hidden="1" localSheetId="4" name="_xlnm._FilterDatabase">'3000 Ж'!$B$4:$O$509</definedName>
    <definedName hidden="1" localSheetId="5" name="_xlnm._FilterDatabase">'3000 М'!$B$4:$O$508</definedName>
    <definedName hidden="1" localSheetId="6" name="_xlnm._FilterDatabase">'800 Ж'!$B$4:$O$514</definedName>
    <definedName hidden="1" localSheetId="7" name="_xlnm._FilterDatabase">'800 М'!$B$4:$O$515</definedName>
    <definedName hidden="1" localSheetId="8" name="_xlnm._FilterDatabase">'60 Ж'!$B$4:$O$512</definedName>
    <definedName hidden="1" localSheetId="9" name="_xlnm._FilterDatabase">'60 М'!$B$4:$O$510</definedName>
    <definedName hidden="1" localSheetId="10" name="_xlnm._FilterDatabase">'400 Ж'!$B$4:$O$516</definedName>
    <definedName hidden="1" localSheetId="11" name="_xlnm._FilterDatabase">'400 М'!$B$4:$O$510</definedName>
    <definedName hidden="1" localSheetId="12" name="_xlnm._FilterDatabase">'1500 Ж'!$B$4:$O$510</definedName>
    <definedName hidden="1" localSheetId="13" name="_xlnm._FilterDatabase">'1500 М'!$B$4:$O$510</definedName>
    <definedName hidden="1" localSheetId="14" name="_xlnm._FilterDatabase">'толкание ядра Ж'!$B$4:$O$509</definedName>
    <definedName hidden="1" localSheetId="15" name="_xlnm._FilterDatabase">'толкание ядра М'!$B$4:$O$510</definedName>
    <definedName hidden="1" localSheetId="16" name="_xlnm._FilterDatabase">'Прыжок в длину Ж'!$B$4:$O$509</definedName>
    <definedName hidden="1" localSheetId="17" name="_xlnm._FilterDatabase">'прыжок в длину М'!$B$4:$O$509</definedName>
    <definedName hidden="1" localSheetId="20" name="_xlnm._FilterDatabase">'Эталон'!$B$4:$O$509</definedName>
    <definedName hidden="1" localSheetId="0" name="Z_C15CBFB1_96B2_44DF_BD7C_DEA03C1D770F_.wvu.FilterData">'60сб Ж'!$A$4:$AA$5</definedName>
    <definedName hidden="1" localSheetId="1" name="Z_C15CBFB1_96B2_44DF_BD7C_DEA03C1D770F_.wvu.FilterData">'60 сб М'!$A$4:$AA$5</definedName>
    <definedName hidden="1" localSheetId="2" name="Z_C15CBFB1_96B2_44DF_BD7C_DEA03C1D770F_.wvu.FilterData">'200 Ж'!$A$4:$AA$5</definedName>
    <definedName hidden="1" localSheetId="3" name="Z_C15CBFB1_96B2_44DF_BD7C_DEA03C1D770F_.wvu.FilterData">'200 М'!$A$4:$AA$5</definedName>
    <definedName hidden="1" localSheetId="4" name="Z_C15CBFB1_96B2_44DF_BD7C_DEA03C1D770F_.wvu.FilterData">'3000 Ж'!$A$4:$AA$5</definedName>
    <definedName hidden="1" localSheetId="5" name="Z_C15CBFB1_96B2_44DF_BD7C_DEA03C1D770F_.wvu.FilterData">'3000 М'!$A$4:$AA$5</definedName>
    <definedName hidden="1" localSheetId="6" name="Z_C15CBFB1_96B2_44DF_BD7C_DEA03C1D770F_.wvu.FilterData">'800 Ж'!$A$4:$AA$5</definedName>
    <definedName hidden="1" localSheetId="7" name="Z_C15CBFB1_96B2_44DF_BD7C_DEA03C1D770F_.wvu.FilterData">'800 М'!$A$4:$AA$164</definedName>
    <definedName hidden="1" localSheetId="8" name="Z_C15CBFB1_96B2_44DF_BD7C_DEA03C1D770F_.wvu.FilterData">'60 Ж'!$A$4:$AA$5</definedName>
    <definedName hidden="1" localSheetId="9" name="Z_C15CBFB1_96B2_44DF_BD7C_DEA03C1D770F_.wvu.FilterData">'60 М'!$A$4:$AA$5</definedName>
    <definedName hidden="1" localSheetId="10" name="Z_C15CBFB1_96B2_44DF_BD7C_DEA03C1D770F_.wvu.FilterData">'400 Ж'!$A$4:$AA$5</definedName>
    <definedName hidden="1" localSheetId="11" name="Z_C15CBFB1_96B2_44DF_BD7C_DEA03C1D770F_.wvu.FilterData">'400 М'!$A$4:$AA$193</definedName>
    <definedName hidden="1" localSheetId="12" name="Z_C15CBFB1_96B2_44DF_BD7C_DEA03C1D770F_.wvu.FilterData">'1500 Ж'!$A$4:$AA$5</definedName>
    <definedName hidden="1" localSheetId="13" name="Z_C15CBFB1_96B2_44DF_BD7C_DEA03C1D770F_.wvu.FilterData">'1500 М'!$A$4:$AA$5</definedName>
    <definedName hidden="1" localSheetId="14" name="Z_C15CBFB1_96B2_44DF_BD7C_DEA03C1D770F_.wvu.FilterData">'толкание ядра Ж'!$A$4:$AA$5</definedName>
    <definedName hidden="1" localSheetId="15" name="Z_C15CBFB1_96B2_44DF_BD7C_DEA03C1D770F_.wvu.FilterData">'толкание ядра М'!$A$4:$AA$5</definedName>
    <definedName hidden="1" localSheetId="16" name="Z_C15CBFB1_96B2_44DF_BD7C_DEA03C1D770F_.wvu.FilterData">'Прыжок в длину Ж'!$A$4:$AA$5</definedName>
    <definedName hidden="1" localSheetId="17" name="Z_C15CBFB1_96B2_44DF_BD7C_DEA03C1D770F_.wvu.FilterData">'прыжок в длину М'!$A$4:$AA$5</definedName>
    <definedName hidden="1" localSheetId="20" name="Z_C15CBFB1_96B2_44DF_BD7C_DEA03C1D770F_.wvu.FilterData">'Эталон'!$A$4:$AA$5</definedName>
  </definedNames>
  <calcPr/>
  <customWorkbookViews>
    <customWorkbookView activeSheetId="0" maximized="1" windowHeight="0" windowWidth="0" guid="{C15CBFB1-96B2-44DF-BD7C-DEA03C1D770F}" name="50м (Ж)"/>
  </customWorkbookViews>
</workbook>
</file>

<file path=xl/sharedStrings.xml><?xml version="1.0" encoding="utf-8"?>
<sst xmlns="http://schemas.openxmlformats.org/spreadsheetml/2006/main" count="4936" uniqueCount="1519">
  <si>
    <t>60 м с барьерами</t>
  </si>
  <si>
    <t>ИТОГОВЫЙ ПРОТОКОЛ</t>
  </si>
  <si>
    <t>Выберите дистанцию:</t>
  </si>
  <si>
    <t>"Чемпионат Пермского края по легкой атлетике"</t>
  </si>
  <si>
    <t>Бег 60 метров с барьерами. Женщины.</t>
  </si>
  <si>
    <t>Место</t>
  </si>
  <si>
    <t xml:space="preserve">Дистанция </t>
  </si>
  <si>
    <t>Пол:</t>
  </si>
  <si>
    <t>Возрастная группа</t>
  </si>
  <si>
    <t>Стартовый номер:</t>
  </si>
  <si>
    <t>Фамилия, имя:</t>
  </si>
  <si>
    <t>Дата рождения:</t>
  </si>
  <si>
    <t>Организация:</t>
  </si>
  <si>
    <t>Тренер(ы):</t>
  </si>
  <si>
    <t>Заявленный результат:</t>
  </si>
  <si>
    <t>Результат забега</t>
  </si>
  <si>
    <t>Результат финала</t>
  </si>
  <si>
    <t>Итоговый результат</t>
  </si>
  <si>
    <t>Итоговое место</t>
  </si>
  <si>
    <t>Разряд</t>
  </si>
  <si>
    <t>1 забег</t>
  </si>
  <si>
    <t>время:</t>
  </si>
  <si>
    <t>ИТОГОВЫЙ  ПРОТОКОЛ</t>
  </si>
  <si>
    <t>Бег 60 метров с барьерами.  Мужчины.</t>
  </si>
  <si>
    <t>Фамилия Имя</t>
  </si>
  <si>
    <t xml:space="preserve">1 забег </t>
  </si>
  <si>
    <t>200 м</t>
  </si>
  <si>
    <t xml:space="preserve">ИТОГОВЫЙ ПРОТОКОЛ </t>
  </si>
  <si>
    <t>Бег 200 метров. Женщины.</t>
  </si>
  <si>
    <t>МЕСТО</t>
  </si>
  <si>
    <t>Дылдина Алиса</t>
  </si>
  <si>
    <t>МАУ ДО СШОР Кировского р-на</t>
  </si>
  <si>
    <t>Пономарева О.Ю.</t>
  </si>
  <si>
    <t>снята врачом</t>
  </si>
  <si>
    <t>2 забег</t>
  </si>
  <si>
    <t>3 забег</t>
  </si>
  <si>
    <t>4 забег</t>
  </si>
  <si>
    <t>5 забег</t>
  </si>
  <si>
    <t>6 забег</t>
  </si>
  <si>
    <t>7 забег</t>
  </si>
  <si>
    <t>8 забег</t>
  </si>
  <si>
    <t>9 забег</t>
  </si>
  <si>
    <t>10 забег</t>
  </si>
  <si>
    <t xml:space="preserve"> 11 забег</t>
  </si>
  <si>
    <t>12 забег</t>
  </si>
  <si>
    <t>13 забег</t>
  </si>
  <si>
    <t>14 забег</t>
  </si>
  <si>
    <t>Бег 200 метров. Мужчины.</t>
  </si>
  <si>
    <t>Алампиев Ярослав</t>
  </si>
  <si>
    <t>Пономарева О.Ю Пономарева Е.Ю</t>
  </si>
  <si>
    <t>сошел</t>
  </si>
  <si>
    <t>Бородкин Ярослав</t>
  </si>
  <si>
    <t>СШОР "ТЕМП" г. Березники</t>
  </si>
  <si>
    <t>Лунегов В.П.,Швецов Е.Н.</t>
  </si>
  <si>
    <t>11 забег</t>
  </si>
  <si>
    <t>3000 м</t>
  </si>
  <si>
    <t>Бег 3000 метров. Женщины.</t>
  </si>
  <si>
    <t>10.09,07</t>
  </si>
  <si>
    <t>10.28,28</t>
  </si>
  <si>
    <t>10.42,06</t>
  </si>
  <si>
    <t>н/я</t>
  </si>
  <si>
    <t>Бег 3000 метров. Мужчины.</t>
  </si>
  <si>
    <t>08.29,88</t>
  </si>
  <si>
    <t>08.31,45</t>
  </si>
  <si>
    <t>08.50,70</t>
  </si>
  <si>
    <t>08.59,70</t>
  </si>
  <si>
    <t>8.55,0</t>
  </si>
  <si>
    <t>09.00,40</t>
  </si>
  <si>
    <t>9.00,0</t>
  </si>
  <si>
    <t>09.02,71</t>
  </si>
  <si>
    <t>09.05,94</t>
  </si>
  <si>
    <t>09.12,80</t>
  </si>
  <si>
    <t>09.14,80</t>
  </si>
  <si>
    <t>09.27,95</t>
  </si>
  <si>
    <t>09.31,25</t>
  </si>
  <si>
    <t>09.32,89</t>
  </si>
  <si>
    <t>10.06,0</t>
  </si>
  <si>
    <t>09.46,12</t>
  </si>
  <si>
    <t>09.46,37</t>
  </si>
  <si>
    <t>Малышев Денис</t>
  </si>
  <si>
    <t>ПКО ОГО ВФСО "Динамо"</t>
  </si>
  <si>
    <t>Богданов Л.А.</t>
  </si>
  <si>
    <t>9.15,0</t>
  </si>
  <si>
    <t>09.50,07</t>
  </si>
  <si>
    <t>10.00,0</t>
  </si>
  <si>
    <t>09.56,16</t>
  </si>
  <si>
    <t>10.15,18</t>
  </si>
  <si>
    <t>10.36,14</t>
  </si>
  <si>
    <t>10.38,59</t>
  </si>
  <si>
    <t>10.45,0</t>
  </si>
  <si>
    <t>10.45,23</t>
  </si>
  <si>
    <t>10.46,74</t>
  </si>
  <si>
    <t>В/К</t>
  </si>
  <si>
    <t>9.59,0</t>
  </si>
  <si>
    <t>09.54,99</t>
  </si>
  <si>
    <t>11.00,0</t>
  </si>
  <si>
    <t>800 м</t>
  </si>
  <si>
    <t>Бег 800 метров. Женщины.</t>
  </si>
  <si>
    <t>2.12,69</t>
  </si>
  <si>
    <t>2.12,96</t>
  </si>
  <si>
    <t>2.16,27</t>
  </si>
  <si>
    <t>2.16,30</t>
  </si>
  <si>
    <t>2.17,46</t>
  </si>
  <si>
    <t>2.15,0</t>
  </si>
  <si>
    <t>2.18,74</t>
  </si>
  <si>
    <t>2.18,97</t>
  </si>
  <si>
    <t>2.20,63</t>
  </si>
  <si>
    <t>2.21,93</t>
  </si>
  <si>
    <t>2.20,1</t>
  </si>
  <si>
    <t>2.22,18</t>
  </si>
  <si>
    <t>2.23,2</t>
  </si>
  <si>
    <t>2.23,11</t>
  </si>
  <si>
    <t>2.23,40</t>
  </si>
  <si>
    <t>2.18,0</t>
  </si>
  <si>
    <t>2.23,86</t>
  </si>
  <si>
    <t>2.24,00</t>
  </si>
  <si>
    <t>2.24,26</t>
  </si>
  <si>
    <t>2.24,53</t>
  </si>
  <si>
    <t>2.24,56</t>
  </si>
  <si>
    <t>2.25,0</t>
  </si>
  <si>
    <t>2.25,54</t>
  </si>
  <si>
    <t>2.27,45</t>
  </si>
  <si>
    <t>2.29,12</t>
  </si>
  <si>
    <t>2.30,39</t>
  </si>
  <si>
    <t>2.30,47</t>
  </si>
  <si>
    <t>2.30,59</t>
  </si>
  <si>
    <t>2.33,45</t>
  </si>
  <si>
    <t>2.34,11</t>
  </si>
  <si>
    <t>2.35,81</t>
  </si>
  <si>
    <t>2.37,11</t>
  </si>
  <si>
    <t>2.42,18</t>
  </si>
  <si>
    <t>2.47,58</t>
  </si>
  <si>
    <t>2.47,81</t>
  </si>
  <si>
    <t>2.50,92</t>
  </si>
  <si>
    <t>2.51,22</t>
  </si>
  <si>
    <t>Бег 800 метров. Мужчины.</t>
  </si>
  <si>
    <t>1.55,86</t>
  </si>
  <si>
    <t>1.57,21</t>
  </si>
  <si>
    <t>1.57,40</t>
  </si>
  <si>
    <t>1.57,62</t>
  </si>
  <si>
    <t>1.57,86</t>
  </si>
  <si>
    <t>1.58,8</t>
  </si>
  <si>
    <t>1.58,15</t>
  </si>
  <si>
    <t>1.58,96</t>
  </si>
  <si>
    <t>2.00,47</t>
  </si>
  <si>
    <t>2.00,49</t>
  </si>
  <si>
    <t>2.00,61</t>
  </si>
  <si>
    <t>2.01,18</t>
  </si>
  <si>
    <t>2.01,27</t>
  </si>
  <si>
    <t>2.05,0</t>
  </si>
  <si>
    <t>2.01,80</t>
  </si>
  <si>
    <t>2.02,00</t>
  </si>
  <si>
    <t>2.02,28</t>
  </si>
  <si>
    <t>2.03,20</t>
  </si>
  <si>
    <t>2.04,08</t>
  </si>
  <si>
    <t>2.04,38</t>
  </si>
  <si>
    <t>2.05,10</t>
  </si>
  <si>
    <t>2.08,68</t>
  </si>
  <si>
    <t>2.09,08</t>
  </si>
  <si>
    <t>2.09,50</t>
  </si>
  <si>
    <t>2.11,10</t>
  </si>
  <si>
    <t>2.11,54</t>
  </si>
  <si>
    <t>2.11,68</t>
  </si>
  <si>
    <t>2.13,73</t>
  </si>
  <si>
    <t>2.14,51</t>
  </si>
  <si>
    <t>2.16,83</t>
  </si>
  <si>
    <t>2.16,89</t>
  </si>
  <si>
    <t>2.17,00</t>
  </si>
  <si>
    <t>2.23,28</t>
  </si>
  <si>
    <t>2.26,48</t>
  </si>
  <si>
    <t>60 м</t>
  </si>
  <si>
    <t>Бег 60 метров. Женщины.</t>
  </si>
  <si>
    <t>Стартовый номер</t>
  </si>
  <si>
    <t>Дата рождения</t>
  </si>
  <si>
    <t>Организация</t>
  </si>
  <si>
    <t>Акиншина Елизавета</t>
  </si>
  <si>
    <t>МАУ ДО СШОР "Олимпиец"</t>
  </si>
  <si>
    <t>Разжигаева О.Н.</t>
  </si>
  <si>
    <t>снята</t>
  </si>
  <si>
    <t>Бег 60 метров. Мужчины.</t>
  </si>
  <si>
    <t>400 м</t>
  </si>
  <si>
    <t>Бег 400 метров. Женщины.</t>
  </si>
  <si>
    <t>Заявленный результат</t>
  </si>
  <si>
    <t>1.00,21</t>
  </si>
  <si>
    <t>1.00,87</t>
  </si>
  <si>
    <t>1.01,26</t>
  </si>
  <si>
    <t>1.01,75</t>
  </si>
  <si>
    <t>1.02,06</t>
  </si>
  <si>
    <t>1.02,10</t>
  </si>
  <si>
    <t>1.02,44</t>
  </si>
  <si>
    <t>1.02,7</t>
  </si>
  <si>
    <t>1.02,84</t>
  </si>
  <si>
    <t>1.02,87</t>
  </si>
  <si>
    <t>1.03,06</t>
  </si>
  <si>
    <t>1.03,65</t>
  </si>
  <si>
    <t>1.03,75</t>
  </si>
  <si>
    <t>1.03,80</t>
  </si>
  <si>
    <t>1.04,11</t>
  </si>
  <si>
    <t>1.04,99</t>
  </si>
  <si>
    <t>1.05,0</t>
  </si>
  <si>
    <t>1.06,36</t>
  </si>
  <si>
    <t>1.07,86</t>
  </si>
  <si>
    <t>1.08,72</t>
  </si>
  <si>
    <t>1.09,31</t>
  </si>
  <si>
    <t>1.09,46</t>
  </si>
  <si>
    <t>1.09,67</t>
  </si>
  <si>
    <t>1.11,80</t>
  </si>
  <si>
    <t>1.14,24</t>
  </si>
  <si>
    <t>Бег 400 метров. Мужчины.</t>
  </si>
  <si>
    <t>1.00,11</t>
  </si>
  <si>
    <t>1.02,0</t>
  </si>
  <si>
    <t>1.00,63</t>
  </si>
  <si>
    <t>1.00,0</t>
  </si>
  <si>
    <t>1500 м</t>
  </si>
  <si>
    <t>Бег 1500 метров. Женщины.</t>
  </si>
  <si>
    <t>4.27,32</t>
  </si>
  <si>
    <t>4.32,81</t>
  </si>
  <si>
    <t>4.30,0</t>
  </si>
  <si>
    <t>4.40,30</t>
  </si>
  <si>
    <t>4.50,0</t>
  </si>
  <si>
    <t>4.41,43</t>
  </si>
  <si>
    <t>4.45,0</t>
  </si>
  <si>
    <t>4.47,68</t>
  </si>
  <si>
    <t>4.52,86</t>
  </si>
  <si>
    <t>4.59,0</t>
  </si>
  <si>
    <t>4.53,27</t>
  </si>
  <si>
    <t>4.58,3</t>
  </si>
  <si>
    <t>4.50,1</t>
  </si>
  <si>
    <t>5.01,45</t>
  </si>
  <si>
    <t>5.01,8</t>
  </si>
  <si>
    <t>5.05,2</t>
  </si>
  <si>
    <t>5.09,0</t>
  </si>
  <si>
    <t>5.07,0</t>
  </si>
  <si>
    <t>5.07,37</t>
  </si>
  <si>
    <t>5.05,0</t>
  </si>
  <si>
    <t>5.09,2</t>
  </si>
  <si>
    <t>5.00,0</t>
  </si>
  <si>
    <t>5.12,77</t>
  </si>
  <si>
    <t>5.25,0</t>
  </si>
  <si>
    <t>5.22,5</t>
  </si>
  <si>
    <t>5.30,0</t>
  </si>
  <si>
    <t>5.56,8</t>
  </si>
  <si>
    <t>Бег 1500 метров. Мужчины.</t>
  </si>
  <si>
    <t>3.59,77</t>
  </si>
  <si>
    <t>4.00,28</t>
  </si>
  <si>
    <t>4.05,0</t>
  </si>
  <si>
    <t>4.02,07</t>
  </si>
  <si>
    <t>4.04,47</t>
  </si>
  <si>
    <t>4.17,0</t>
  </si>
  <si>
    <t>4.07,36</t>
  </si>
  <si>
    <t>4.07,56</t>
  </si>
  <si>
    <t>4.12,0</t>
  </si>
  <si>
    <t>4.11,71</t>
  </si>
  <si>
    <t>4.10,0</t>
  </si>
  <si>
    <t>4.23,59</t>
  </si>
  <si>
    <t>4.23,97</t>
  </si>
  <si>
    <t>4.25,0</t>
  </si>
  <si>
    <t>4.24,97</t>
  </si>
  <si>
    <t>4.30,4</t>
  </si>
  <si>
    <t>4.31,0</t>
  </si>
  <si>
    <t>4.31,6</t>
  </si>
  <si>
    <t>4.32,9</t>
  </si>
  <si>
    <t>4.35,9</t>
  </si>
  <si>
    <t>4.35,3</t>
  </si>
  <si>
    <t>4.41,6</t>
  </si>
  <si>
    <t>4.42,9</t>
  </si>
  <si>
    <t>4.46,5</t>
  </si>
  <si>
    <t>5.13,5</t>
  </si>
  <si>
    <t>4.21,4</t>
  </si>
  <si>
    <t>4.35,0</t>
  </si>
  <si>
    <t>толкание ядра</t>
  </si>
  <si>
    <t>Толкание ядра. Женщины.</t>
  </si>
  <si>
    <t xml:space="preserve">Место </t>
  </si>
  <si>
    <t>8.95</t>
  </si>
  <si>
    <t>8.66</t>
  </si>
  <si>
    <t>Толкание ядра.  Мужчины.</t>
  </si>
  <si>
    <t>11.95</t>
  </si>
  <si>
    <t>9.87</t>
  </si>
  <si>
    <t>прыжок в длину</t>
  </si>
  <si>
    <t>СТАРТОВЫЙ ПРОТОКОЛ</t>
  </si>
  <si>
    <t>Прыжок в длину.  Женщины.</t>
  </si>
  <si>
    <t>Прыжок в длину.  Мужчины.</t>
  </si>
  <si>
    <t>Дата рождения: (дд.мм.гг)</t>
  </si>
  <si>
    <t>Разряд:</t>
  </si>
  <si>
    <t>1-й вид</t>
  </si>
  <si>
    <t>Заявленный результат (1 вид):</t>
  </si>
  <si>
    <t>2-й вид</t>
  </si>
  <si>
    <t>Заявленный результат (2 вид):</t>
  </si>
  <si>
    <t>3-й вид</t>
  </si>
  <si>
    <t>Заявленный результат (3 вид):</t>
  </si>
  <si>
    <t>4-й вид</t>
  </si>
  <si>
    <t>Заявленный результат (4 вид):</t>
  </si>
  <si>
    <t>Полозов Иван</t>
  </si>
  <si>
    <t>М</t>
  </si>
  <si>
    <t>05.05.2007</t>
  </si>
  <si>
    <t>2 взр</t>
  </si>
  <si>
    <t>Язева Е.А.</t>
  </si>
  <si>
    <t>2.01,00</t>
  </si>
  <si>
    <t>Куимов Матвей</t>
  </si>
  <si>
    <t>01.03.2007</t>
  </si>
  <si>
    <t>Язева Е.А.,Мурзин Л.И.</t>
  </si>
  <si>
    <t>2.02,0</t>
  </si>
  <si>
    <t>Полозов Илья</t>
  </si>
  <si>
    <t>02.03.2009</t>
  </si>
  <si>
    <t>Климова Елизавета</t>
  </si>
  <si>
    <t>Ж</t>
  </si>
  <si>
    <t>12.05.2009</t>
  </si>
  <si>
    <t xml:space="preserve">Чжао Л.А., Косинов А.Н. </t>
  </si>
  <si>
    <t>18.01.2009</t>
  </si>
  <si>
    <t>1 взр</t>
  </si>
  <si>
    <t>Мазунина Мария</t>
  </si>
  <si>
    <t>14.02.2008</t>
  </si>
  <si>
    <t>Калачева Ксения</t>
  </si>
  <si>
    <t>06.08.2010</t>
  </si>
  <si>
    <t>Юхимец Леся</t>
  </si>
  <si>
    <t>05.04.1972</t>
  </si>
  <si>
    <t xml:space="preserve">Чжао Л.А.,Косинов А.Н. </t>
  </si>
  <si>
    <t>1.04,0</t>
  </si>
  <si>
    <t>2.28,0</t>
  </si>
  <si>
    <t>Пташникас Владлена</t>
  </si>
  <si>
    <t>19.07.2009</t>
  </si>
  <si>
    <t xml:space="preserve">Чжао Л.А.,Косинов А. Н. </t>
  </si>
  <si>
    <t>Лебедева Варвара</t>
  </si>
  <si>
    <t>27.04.2008</t>
  </si>
  <si>
    <t>Шураков В.И.,Стамиков С.М.</t>
  </si>
  <si>
    <t>Салахутдинова Лилия</t>
  </si>
  <si>
    <t>17.05.1994</t>
  </si>
  <si>
    <t>б/р</t>
  </si>
  <si>
    <t>Techno Run</t>
  </si>
  <si>
    <t>б/т</t>
  </si>
  <si>
    <t>4.59,00</t>
  </si>
  <si>
    <t>Бородавко Данил</t>
  </si>
  <si>
    <t>19.07.2007</t>
  </si>
  <si>
    <t>2.09,00</t>
  </si>
  <si>
    <t xml:space="preserve">Махров Дмитрий </t>
  </si>
  <si>
    <t>04.02.2009</t>
  </si>
  <si>
    <t>Лунегов В.П.,Чжао Л.А.</t>
  </si>
  <si>
    <t>01.58,8</t>
  </si>
  <si>
    <t xml:space="preserve">Безбог Семён </t>
  </si>
  <si>
    <t>28.01.2008</t>
  </si>
  <si>
    <t>КМС</t>
  </si>
  <si>
    <t xml:space="preserve">Вакорина Екатерина </t>
  </si>
  <si>
    <t>30.11.1997</t>
  </si>
  <si>
    <t xml:space="preserve">Газпром трансгаз Чайковский </t>
  </si>
  <si>
    <t xml:space="preserve">Вакорин В.В. </t>
  </si>
  <si>
    <t>4.55,0</t>
  </si>
  <si>
    <t>2.23,0</t>
  </si>
  <si>
    <t>Павских Артем</t>
  </si>
  <si>
    <t>06.05.2007</t>
  </si>
  <si>
    <t>Голев В.Н.,Кениг А.М.</t>
  </si>
  <si>
    <t>1.56,0</t>
  </si>
  <si>
    <t>Хисамбеева Полина</t>
  </si>
  <si>
    <t>28.12.2008</t>
  </si>
  <si>
    <t>Голев В.Н.,.Кениг А.М.</t>
  </si>
  <si>
    <t>Белкин Никита</t>
  </si>
  <si>
    <t>Матафонова Млада</t>
  </si>
  <si>
    <t>04.06.2000</t>
  </si>
  <si>
    <t>г. Пермь "СШОР №1"</t>
  </si>
  <si>
    <t xml:space="preserve">Карякин А.А. </t>
  </si>
  <si>
    <t>Шишигин Алексей</t>
  </si>
  <si>
    <t>21.12.1985</t>
  </si>
  <si>
    <t>2.08,00</t>
  </si>
  <si>
    <t>Орлов Кирилл</t>
  </si>
  <si>
    <t>22.03.2004</t>
  </si>
  <si>
    <t>2.01,0</t>
  </si>
  <si>
    <t xml:space="preserve">Мальцева Полина </t>
  </si>
  <si>
    <t>28.08.2004</t>
  </si>
  <si>
    <t>Букатин Ю.Г., Букатина Т.И.</t>
  </si>
  <si>
    <t>1.08,00</t>
  </si>
  <si>
    <t xml:space="preserve">Захаров Даниил </t>
  </si>
  <si>
    <t>12.10.2006</t>
  </si>
  <si>
    <t>1.58,00</t>
  </si>
  <si>
    <t>Варакса Ольга</t>
  </si>
  <si>
    <t>27.08.1999</t>
  </si>
  <si>
    <t>СШОР "Старт" г. Пермь</t>
  </si>
  <si>
    <t>Шибалина О.Н.</t>
  </si>
  <si>
    <t>4.45,00</t>
  </si>
  <si>
    <t>10.00,00</t>
  </si>
  <si>
    <t>Попов Егор</t>
  </si>
  <si>
    <t>06.05.2008</t>
  </si>
  <si>
    <t>Пономарева Е.Ю., Пономарева О.Ю.</t>
  </si>
  <si>
    <t>Пылаева Злата</t>
  </si>
  <si>
    <t>Пономарева Е.Ю.</t>
  </si>
  <si>
    <t>14.11.2009</t>
  </si>
  <si>
    <t>Пономарева О.Ю., Пономарева Е.Ю.</t>
  </si>
  <si>
    <t>Черепанов Артем</t>
  </si>
  <si>
    <t>28.08.2008</t>
  </si>
  <si>
    <t>Нургалеев Аким</t>
  </si>
  <si>
    <t>Малафеев Кирилл</t>
  </si>
  <si>
    <t>06.03.2009</t>
  </si>
  <si>
    <t>Носова Анастасия</t>
  </si>
  <si>
    <t>01.03.2008</t>
  </si>
  <si>
    <t>Пономарева О.Ю., Мальцева И.Б.</t>
  </si>
  <si>
    <t>Мурашко Артем</t>
  </si>
  <si>
    <t>14.01.2007</t>
  </si>
  <si>
    <t>Батулина Т.Н.</t>
  </si>
  <si>
    <t>Носкова Александра</t>
  </si>
  <si>
    <t>22.05.2007</t>
  </si>
  <si>
    <t>3 взр</t>
  </si>
  <si>
    <t>05.25,0</t>
  </si>
  <si>
    <t>2.36,6</t>
  </si>
  <si>
    <t>Политова Виктория</t>
  </si>
  <si>
    <t>10.08.2007</t>
  </si>
  <si>
    <t>Герц Яна</t>
  </si>
  <si>
    <t>13.12.2008</t>
  </si>
  <si>
    <t>Лыкова Софья</t>
  </si>
  <si>
    <t xml:space="preserve">Мерзлякова Полина </t>
  </si>
  <si>
    <t>22.05.2010</t>
  </si>
  <si>
    <t>Попова Полина</t>
  </si>
  <si>
    <t>Овчинникова Дарья</t>
  </si>
  <si>
    <t>23.07.2009</t>
  </si>
  <si>
    <t>Корсуков Роман</t>
  </si>
  <si>
    <t>29.03.2007</t>
  </si>
  <si>
    <t>2.10,0</t>
  </si>
  <si>
    <t>Борисова Ангелина</t>
  </si>
  <si>
    <t>04.12.2009</t>
  </si>
  <si>
    <t>Пономарева Е.Ю.. Пономарева О.Ю.</t>
  </si>
  <si>
    <t>Палехов Иван</t>
  </si>
  <si>
    <t>06.06.2006</t>
  </si>
  <si>
    <t>51.0</t>
  </si>
  <si>
    <t>2.00,5</t>
  </si>
  <si>
    <t>Шестаков Александр</t>
  </si>
  <si>
    <t>05.05.2006</t>
  </si>
  <si>
    <t>Гаврилова Валентина</t>
  </si>
  <si>
    <t>02.11.2008</t>
  </si>
  <si>
    <t>Пономарева О.Ю., Гергерт К.Н.</t>
  </si>
  <si>
    <t>Кашина Ульяна</t>
  </si>
  <si>
    <t>11.93.2008</t>
  </si>
  <si>
    <t>Пермякова Т.Л.. Пономарева О.Ю.</t>
  </si>
  <si>
    <t>Ракитова Яна</t>
  </si>
  <si>
    <t>24.04.2007</t>
  </si>
  <si>
    <t>5.06,0</t>
  </si>
  <si>
    <t>2.29,3</t>
  </si>
  <si>
    <t>Петрова Алина</t>
  </si>
  <si>
    <t>16.05.2009</t>
  </si>
  <si>
    <t>Пономарева О.Ю., Щербаков А.М.</t>
  </si>
  <si>
    <t xml:space="preserve">Ибрагимова Кристина </t>
  </si>
  <si>
    <t>08.01.2005</t>
  </si>
  <si>
    <t>Пономарева О.Б.</t>
  </si>
  <si>
    <t>Клячин Максим</t>
  </si>
  <si>
    <t>04.04.2004</t>
  </si>
  <si>
    <t>Силкин А.Ф.</t>
  </si>
  <si>
    <t>Панченко Глеб</t>
  </si>
  <si>
    <t>22.12.1998</t>
  </si>
  <si>
    <t xml:space="preserve">Хохрякова Ксения </t>
  </si>
  <si>
    <t>16.06.1993</t>
  </si>
  <si>
    <t>Силкин А.ф.</t>
  </si>
  <si>
    <t>Иванов Евгений</t>
  </si>
  <si>
    <t>Новоселова Анна</t>
  </si>
  <si>
    <t>26.05.2005</t>
  </si>
  <si>
    <t>Латышева Виктория</t>
  </si>
  <si>
    <t>07.11.2007</t>
  </si>
  <si>
    <t>Карманов Максим</t>
  </si>
  <si>
    <t>Пирогов Арсений</t>
  </si>
  <si>
    <t>07.09.2006</t>
  </si>
  <si>
    <t>Климовских Софья</t>
  </si>
  <si>
    <t>18.11.2008</t>
  </si>
  <si>
    <t>Симонова Анастасия</t>
  </si>
  <si>
    <t>27.12.2001</t>
  </si>
  <si>
    <t>Дойков В.А., Пономарева О.Ю.</t>
  </si>
  <si>
    <t>5.00,3</t>
  </si>
  <si>
    <t>Максимова Валерия</t>
  </si>
  <si>
    <t>01.10.2008</t>
  </si>
  <si>
    <t>Дойков В.А. , Пермякова Т.Л.</t>
  </si>
  <si>
    <t>1.03,5</t>
  </si>
  <si>
    <t>Полежаева Юлиана</t>
  </si>
  <si>
    <t>22.10.2006</t>
  </si>
  <si>
    <t>Дойков В.А.  Пермякова Т.Л.  Пономарева О.Ю.</t>
  </si>
  <si>
    <t>Максимова Полина</t>
  </si>
  <si>
    <t>23.09.2009</t>
  </si>
  <si>
    <t>Дойков В.А.</t>
  </si>
  <si>
    <t>Карпов Вячеслав</t>
  </si>
  <si>
    <t>09.01.2005</t>
  </si>
  <si>
    <t>Дойков В.А. Пономарева Е.Ю. Мальцева И.Б.</t>
  </si>
  <si>
    <t>Кобелева Светлана</t>
  </si>
  <si>
    <t>22.01.2005</t>
  </si>
  <si>
    <t xml:space="preserve">Дойков В.А. Пермякова Т.Л. Пономарева О.Ю. </t>
  </si>
  <si>
    <t>2.20,3</t>
  </si>
  <si>
    <t>Зайцев Егор</t>
  </si>
  <si>
    <t>02.05.2006</t>
  </si>
  <si>
    <t>Дойков В.А., Мальцева И.Б.Гергерт К.Н.</t>
  </si>
  <si>
    <t>Субботина Ольга</t>
  </si>
  <si>
    <t>11.08.1994</t>
  </si>
  <si>
    <t>Подьяпольский Сергей</t>
  </si>
  <si>
    <t>06.12.2007</t>
  </si>
  <si>
    <t>Смолин Никита</t>
  </si>
  <si>
    <t>27.12.2006</t>
  </si>
  <si>
    <t xml:space="preserve">Дойков В.А., Пономарева О.Ю. </t>
  </si>
  <si>
    <t>Байдин Дмитрий</t>
  </si>
  <si>
    <t>18.09.2003</t>
  </si>
  <si>
    <t>Дойков В.А. Пермякова Т.Л. Мальцева И.Б.</t>
  </si>
  <si>
    <t>Гурьева Дарья</t>
  </si>
  <si>
    <t>26.12.2006</t>
  </si>
  <si>
    <t>Дойков В.А. Пономарева О.Ю.</t>
  </si>
  <si>
    <t>Погонин Марк</t>
  </si>
  <si>
    <t>01.11.2008</t>
  </si>
  <si>
    <t>ФГКОУ"ПСВУ"</t>
  </si>
  <si>
    <t>Кирсанова У.А.</t>
  </si>
  <si>
    <t>9.52,40</t>
  </si>
  <si>
    <t>Кусакин Глеб</t>
  </si>
  <si>
    <t>06.03.2008</t>
  </si>
  <si>
    <t>10.06,60</t>
  </si>
  <si>
    <t>Мазеин Александр</t>
  </si>
  <si>
    <t>12.12.2007</t>
  </si>
  <si>
    <t>Турбин Владислав</t>
  </si>
  <si>
    <t>12.08.2003</t>
  </si>
  <si>
    <t>г. Пермь СШ "Спартак"</t>
  </si>
  <si>
    <t>Новожилов С.В., Галиев А.Ф.</t>
  </si>
  <si>
    <t>6.69</t>
  </si>
  <si>
    <t>Мелехов Арсений</t>
  </si>
  <si>
    <t>25.04.2009</t>
  </si>
  <si>
    <t>Сорокина Ксения</t>
  </si>
  <si>
    <t>15.08.2005</t>
  </si>
  <si>
    <t>Новожилов С.В.</t>
  </si>
  <si>
    <t>Оборин Павел</t>
  </si>
  <si>
    <t>24.06.68</t>
  </si>
  <si>
    <t xml:space="preserve">TrainerToro Runclub </t>
  </si>
  <si>
    <t>Торовик А.В.</t>
  </si>
  <si>
    <t>Иванова Анастасия</t>
  </si>
  <si>
    <t>18.04.1998</t>
  </si>
  <si>
    <t>Бушуева Валерия</t>
  </si>
  <si>
    <t>Чугайнов Дэниел</t>
  </si>
  <si>
    <t>31.10.2006</t>
  </si>
  <si>
    <t>МБУ ДО "Кочевская СОШ", ГКБУ "ЦСП ПК"</t>
  </si>
  <si>
    <t xml:space="preserve">Зайцев А.И. </t>
  </si>
  <si>
    <t>4.01,8</t>
  </si>
  <si>
    <t>1.57,5</t>
  </si>
  <si>
    <t>Мартюшев Денис</t>
  </si>
  <si>
    <t>16.04.2009</t>
  </si>
  <si>
    <t>МБУ ДО "Кочевская СОШ"</t>
  </si>
  <si>
    <t xml:space="preserve">Минина С.Д. </t>
  </si>
  <si>
    <t>4.25</t>
  </si>
  <si>
    <t>2.11,0</t>
  </si>
  <si>
    <t>Лобанов Андрей</t>
  </si>
  <si>
    <t>24.03.2001</t>
  </si>
  <si>
    <t xml:space="preserve">Савкина Е.И </t>
  </si>
  <si>
    <t>Трубин Арсений</t>
  </si>
  <si>
    <t>22.07.2005</t>
  </si>
  <si>
    <t>Подгайный Захар</t>
  </si>
  <si>
    <t>24.03.2006</t>
  </si>
  <si>
    <t>Батыркаева Ильмира</t>
  </si>
  <si>
    <t>20.08.2007</t>
  </si>
  <si>
    <t>Воронцов Савелий</t>
  </si>
  <si>
    <t>06.11.2007</t>
  </si>
  <si>
    <t xml:space="preserve">Кусакина Елизавета </t>
  </si>
  <si>
    <t>26.09.2008</t>
  </si>
  <si>
    <t>2.21,5</t>
  </si>
  <si>
    <t>Курагина Кира</t>
  </si>
  <si>
    <t>16.02.2008</t>
  </si>
  <si>
    <t>Александрова Ирина</t>
  </si>
  <si>
    <t>17.08.2008</t>
  </si>
  <si>
    <t>1.03,8</t>
  </si>
  <si>
    <t>Котовских Анастасия</t>
  </si>
  <si>
    <t>30.04.2008</t>
  </si>
  <si>
    <t>Абатурова Елизавета</t>
  </si>
  <si>
    <t>03.03.2006</t>
  </si>
  <si>
    <t>ГБУ ДО ПК "СШОР "Старт", г. Пермь</t>
  </si>
  <si>
    <t>Пермякова Н.В</t>
  </si>
  <si>
    <t>Кармаенков Михаил</t>
  </si>
  <si>
    <t xml:space="preserve">Беговой клуб </t>
  </si>
  <si>
    <t>Торовик А.В., Суворов Н.В.</t>
  </si>
  <si>
    <t>Орлова Полина</t>
  </si>
  <si>
    <t>07.12.2006</t>
  </si>
  <si>
    <t>МАУ ДО СШ "Вихрь"</t>
  </si>
  <si>
    <t>2,28,0</t>
  </si>
  <si>
    <t>Кариев Тимур</t>
  </si>
  <si>
    <t>17.12.2004</t>
  </si>
  <si>
    <t>ГБУДО ПК " СШОР "Старт", г. Пермь</t>
  </si>
  <si>
    <t>Володько Анастасия</t>
  </si>
  <si>
    <t>08.06.2007</t>
  </si>
  <si>
    <t>2,25,0</t>
  </si>
  <si>
    <t>Ощепков Анатолий</t>
  </si>
  <si>
    <t>19.03.2008</t>
  </si>
  <si>
    <t>1,58,7</t>
  </si>
  <si>
    <t>Старцева Дарья</t>
  </si>
  <si>
    <t>04.11.2009</t>
  </si>
  <si>
    <t>Синилов Иван</t>
  </si>
  <si>
    <t>07.04.2008</t>
  </si>
  <si>
    <t xml:space="preserve">Сюртомов Евгений </t>
  </si>
  <si>
    <t>9.12.1989</t>
  </si>
  <si>
    <t xml:space="preserve">Run Sekta </t>
  </si>
  <si>
    <t>Субботина Е.К.</t>
  </si>
  <si>
    <t>4.33.25</t>
  </si>
  <si>
    <t>Орос Роман</t>
  </si>
  <si>
    <t>11.05.2007</t>
  </si>
  <si>
    <t>СШОР "Старт" г. Краснокамск</t>
  </si>
  <si>
    <t>Окулов А.А.</t>
  </si>
  <si>
    <t>Бояршинова Дарья</t>
  </si>
  <si>
    <t>24.11.2007</t>
  </si>
  <si>
    <t>Герман Артëм</t>
  </si>
  <si>
    <t>06.07.2007</t>
  </si>
  <si>
    <t>Снигирева Дарья</t>
  </si>
  <si>
    <t>23.03.2009</t>
  </si>
  <si>
    <t>Бабкина К.Н.</t>
  </si>
  <si>
    <t>Ченцов Владислав</t>
  </si>
  <si>
    <t>12.03.2010</t>
  </si>
  <si>
    <t>Шайдуров Егор</t>
  </si>
  <si>
    <t>24.10.2006</t>
  </si>
  <si>
    <t>г. Пермь СШ "Спартак", ГКБУ ПК "ЦСП"</t>
  </si>
  <si>
    <t xml:space="preserve">Постоногова Анастасия </t>
  </si>
  <si>
    <t>21.10.2006</t>
  </si>
  <si>
    <t xml:space="preserve">Сыпачев Артём </t>
  </si>
  <si>
    <t>29.12.2006</t>
  </si>
  <si>
    <t xml:space="preserve">Маценко Артём </t>
  </si>
  <si>
    <t>03.11.2010</t>
  </si>
  <si>
    <t xml:space="preserve">Кузяев Арсений </t>
  </si>
  <si>
    <t>08.03.2010</t>
  </si>
  <si>
    <t>Снигирева Ольга</t>
  </si>
  <si>
    <t>13.12.1995</t>
  </si>
  <si>
    <t>1.00,00</t>
  </si>
  <si>
    <t xml:space="preserve">Мазунина Евгения </t>
  </si>
  <si>
    <t>15.05.1999</t>
  </si>
  <si>
    <t>1.05,2</t>
  </si>
  <si>
    <t>Сычева Евгения</t>
  </si>
  <si>
    <t>26.03.2005</t>
  </si>
  <si>
    <t>Бабкина К.Н., Куляшов А.В.</t>
  </si>
  <si>
    <t xml:space="preserve">Румянцева Мария </t>
  </si>
  <si>
    <t>22.04.2011</t>
  </si>
  <si>
    <t>Бартова Дарья</t>
  </si>
  <si>
    <t>15.11.1989</t>
  </si>
  <si>
    <t>Лукойл</t>
  </si>
  <si>
    <t>Латанов Федор</t>
  </si>
  <si>
    <t>16.11.2010</t>
  </si>
  <si>
    <t xml:space="preserve">Субботин Никита </t>
  </si>
  <si>
    <t>27.03.2008</t>
  </si>
  <si>
    <t xml:space="preserve">Тунев Игорь </t>
  </si>
  <si>
    <t>09.07.2010</t>
  </si>
  <si>
    <t xml:space="preserve">Гурьянова Ангелина </t>
  </si>
  <si>
    <t>10.04.2005</t>
  </si>
  <si>
    <t>Бабкина К.Н., Лунегов В.П.</t>
  </si>
  <si>
    <t>Смышляева Вера</t>
  </si>
  <si>
    <t>07.11.1998</t>
  </si>
  <si>
    <t xml:space="preserve">Симанова Алина </t>
  </si>
  <si>
    <t>14.07.2001</t>
  </si>
  <si>
    <t xml:space="preserve">RunTrain </t>
  </si>
  <si>
    <t>Грядковский И.С.</t>
  </si>
  <si>
    <t>05.00,00</t>
  </si>
  <si>
    <t>02.18,00</t>
  </si>
  <si>
    <t>Ятченко Дарья</t>
  </si>
  <si>
    <t>27.09.1999</t>
  </si>
  <si>
    <t>Суворов Н.В, Суворова Т.Н.</t>
  </si>
  <si>
    <t>5.02,1</t>
  </si>
  <si>
    <t>2.21,8</t>
  </si>
  <si>
    <t>Карунова Валерия</t>
  </si>
  <si>
    <t>24.10.2007</t>
  </si>
  <si>
    <t>Суворова Т.Н, Барон А.В.</t>
  </si>
  <si>
    <t>5.07,6</t>
  </si>
  <si>
    <t>2.24,7</t>
  </si>
  <si>
    <t>Зырянова Ксения</t>
  </si>
  <si>
    <t>31.01.1998</t>
  </si>
  <si>
    <t>МС</t>
  </si>
  <si>
    <t>СШОР "Старт" г. Пермь, Динамо</t>
  </si>
  <si>
    <t>4.23,1</t>
  </si>
  <si>
    <t>9.28,2</t>
  </si>
  <si>
    <t>Смирнов Андрей</t>
  </si>
  <si>
    <t>25.11.1985</t>
  </si>
  <si>
    <t>Суворов Н.В.</t>
  </si>
  <si>
    <t>4.00,5</t>
  </si>
  <si>
    <t>8.35,6</t>
  </si>
  <si>
    <t>Кочнев Лев</t>
  </si>
  <si>
    <t>06.11.2003</t>
  </si>
  <si>
    <t>Суворов Н.В, Язева Е.А, Мурзин Л.И.</t>
  </si>
  <si>
    <t>Упоров Лев</t>
  </si>
  <si>
    <t>15.12.2006</t>
  </si>
  <si>
    <t>Суворова Т.Н, Суворов Н.В.</t>
  </si>
  <si>
    <t>4.11,94</t>
  </si>
  <si>
    <t>1.58,1</t>
  </si>
  <si>
    <t>Соболев Захар</t>
  </si>
  <si>
    <t>10.01.2004</t>
  </si>
  <si>
    <t>Сиренщикова Инна</t>
  </si>
  <si>
    <t>05.03.2008</t>
  </si>
  <si>
    <t>Суворова Т.Н., Суворов Н.В.</t>
  </si>
  <si>
    <t>2.16,53</t>
  </si>
  <si>
    <t>Сысолетин Олег</t>
  </si>
  <si>
    <t>16.03.1991</t>
  </si>
  <si>
    <t>9.18,0</t>
  </si>
  <si>
    <t>Мусихин Дмитрий</t>
  </si>
  <si>
    <t>29.08.2004</t>
  </si>
  <si>
    <t>4.03,2</t>
  </si>
  <si>
    <t>1.57,4</t>
  </si>
  <si>
    <t>Букина Елена</t>
  </si>
  <si>
    <t>25.11.2010</t>
  </si>
  <si>
    <t>Суворова Т.Н., Барон А.В.</t>
  </si>
  <si>
    <t>2.23,13</t>
  </si>
  <si>
    <t>Бондаренко Артем</t>
  </si>
  <si>
    <t>28.03.2010</t>
  </si>
  <si>
    <t>Ахмадулина Алина</t>
  </si>
  <si>
    <t>2.14,20</t>
  </si>
  <si>
    <t>Маслова София</t>
  </si>
  <si>
    <t>22.04.2010</t>
  </si>
  <si>
    <t>1.00,68</t>
  </si>
  <si>
    <t>Гридина Полина</t>
  </si>
  <si>
    <t>25.08.2002</t>
  </si>
  <si>
    <t>г. Пермь "СШОР №1", ГКБУ ПК "ЦСП"</t>
  </si>
  <si>
    <t>Суворов Н.В., Суворова Т.Н.</t>
  </si>
  <si>
    <t>4.25,8</t>
  </si>
  <si>
    <t>2.12,6</t>
  </si>
  <si>
    <t>Плотникова Юлия</t>
  </si>
  <si>
    <t>11.11.2004</t>
  </si>
  <si>
    <t>Суворова Т.Н.</t>
  </si>
  <si>
    <t>1.01,0</t>
  </si>
  <si>
    <t>2.22,4</t>
  </si>
  <si>
    <t>Сесюнина Анастасия</t>
  </si>
  <si>
    <t>04.02.2003</t>
  </si>
  <si>
    <t>Суворова Т.Н, Новожилов С.В.</t>
  </si>
  <si>
    <t>1.00,1</t>
  </si>
  <si>
    <t>2.20,2</t>
  </si>
  <si>
    <t>Барон Назар</t>
  </si>
  <si>
    <t>30.04.2010</t>
  </si>
  <si>
    <t>2.09,6</t>
  </si>
  <si>
    <t>Орехова Юлия</t>
  </si>
  <si>
    <t>07.07.1992</t>
  </si>
  <si>
    <t>1.00,12</t>
  </si>
  <si>
    <t>2.16,4</t>
  </si>
  <si>
    <t>Северова Мария</t>
  </si>
  <si>
    <t>01.09.2007</t>
  </si>
  <si>
    <t>1.02,3</t>
  </si>
  <si>
    <t>2.24,9</t>
  </si>
  <si>
    <t>Унгефук Эдуард</t>
  </si>
  <si>
    <t>14.03.1998</t>
  </si>
  <si>
    <t>8.25,0</t>
  </si>
  <si>
    <t>Тупицина Наталья</t>
  </si>
  <si>
    <t>10.04.2004</t>
  </si>
  <si>
    <t>КОРПК</t>
  </si>
  <si>
    <t>Попов А.С.,Четин Л.Е</t>
  </si>
  <si>
    <t>Рочева Екатерина</t>
  </si>
  <si>
    <t>24.08.2005</t>
  </si>
  <si>
    <t>Попов А.С., Четин Л.Е</t>
  </si>
  <si>
    <t>4.50,07</t>
  </si>
  <si>
    <t>2.20,05</t>
  </si>
  <si>
    <t>Терентьева Наталья</t>
  </si>
  <si>
    <t>01.07.2006</t>
  </si>
  <si>
    <t>Попов А.С., Сыстеров А.Н</t>
  </si>
  <si>
    <t>Чеботков Данил</t>
  </si>
  <si>
    <t>09.08.08</t>
  </si>
  <si>
    <t>Попов А.С., Минина С.Д.</t>
  </si>
  <si>
    <t>2.02,50</t>
  </si>
  <si>
    <t>Полуянов Михаил</t>
  </si>
  <si>
    <t>09.10.2006</t>
  </si>
  <si>
    <t>Полуянов Евгений, Попов А.С.</t>
  </si>
  <si>
    <t>2.12,0</t>
  </si>
  <si>
    <t>Галушко Федор</t>
  </si>
  <si>
    <t>25.12.2002</t>
  </si>
  <si>
    <t>Попов А.С., Чайников Р.С.</t>
  </si>
  <si>
    <t>1.58,30</t>
  </si>
  <si>
    <t>Мун Екатерина</t>
  </si>
  <si>
    <t>05.06.2007</t>
  </si>
  <si>
    <t>Попов А.С., Сыстеров А.Н.</t>
  </si>
  <si>
    <t>Шадраков Александр</t>
  </si>
  <si>
    <t>07.09.1994</t>
  </si>
  <si>
    <t>БК Лапка</t>
  </si>
  <si>
    <t>Ивонина Е.М., Попов А.С.</t>
  </si>
  <si>
    <t>8.45,40</t>
  </si>
  <si>
    <t>Коробейникова Екатерина</t>
  </si>
  <si>
    <t>26.03.2003</t>
  </si>
  <si>
    <t>Чайников Р.С., Попов А.С.</t>
  </si>
  <si>
    <t>Филинов Ян</t>
  </si>
  <si>
    <t>19.02.2008</t>
  </si>
  <si>
    <t>Ковалев М.Н.</t>
  </si>
  <si>
    <t>2.11,1</t>
  </si>
  <si>
    <t>Некрасов Артем</t>
  </si>
  <si>
    <t>24.02.2007</t>
  </si>
  <si>
    <t>Ковалев М.Н., Голев В. Н.</t>
  </si>
  <si>
    <t>Бажина Полина</t>
  </si>
  <si>
    <t>1.04,8</t>
  </si>
  <si>
    <t>Якимова Татьяна</t>
  </si>
  <si>
    <t>08.09.2005</t>
  </si>
  <si>
    <t xml:space="preserve">Ковалев М.Н. </t>
  </si>
  <si>
    <t>1.05,7</t>
  </si>
  <si>
    <t>Мехтиева Кристина</t>
  </si>
  <si>
    <t>15.12.2000</t>
  </si>
  <si>
    <t>Иванов Ярослав</t>
  </si>
  <si>
    <t>15.03.2003</t>
  </si>
  <si>
    <t xml:space="preserve">Краснов Алексей </t>
  </si>
  <si>
    <t>08.07.1995</t>
  </si>
  <si>
    <t>RUNNERSPERM</t>
  </si>
  <si>
    <t>Ольхов А.В.</t>
  </si>
  <si>
    <t>4.05,00</t>
  </si>
  <si>
    <t>8.29,00</t>
  </si>
  <si>
    <t xml:space="preserve">Патракова Ирина </t>
  </si>
  <si>
    <t>26.12.2003</t>
  </si>
  <si>
    <t>10.40,00</t>
  </si>
  <si>
    <t xml:space="preserve">Маталасов Геннадий </t>
  </si>
  <si>
    <t>10.08.1989</t>
  </si>
  <si>
    <t>9.25,00</t>
  </si>
  <si>
    <t xml:space="preserve">Галимова Валентина </t>
  </si>
  <si>
    <t>19.02.1986</t>
  </si>
  <si>
    <t>МСМК</t>
  </si>
  <si>
    <t>Берестов Иван</t>
  </si>
  <si>
    <t>9.20,0</t>
  </si>
  <si>
    <t>Зюлёв Даниил</t>
  </si>
  <si>
    <t>15.02.2009</t>
  </si>
  <si>
    <t>г. Пермь СШ «Прикамье»</t>
  </si>
  <si>
    <t>Чудиновских Г.Н.</t>
  </si>
  <si>
    <t xml:space="preserve">Разжигаева Ольга </t>
  </si>
  <si>
    <t xml:space="preserve">13.12.1976 </t>
  </si>
  <si>
    <t xml:space="preserve">Акиншина Елизавета </t>
  </si>
  <si>
    <t>13.02.2011</t>
  </si>
  <si>
    <t>Мальцева Кира</t>
  </si>
  <si>
    <t>23.11.2006</t>
  </si>
  <si>
    <t xml:space="preserve">Лягаев Николай </t>
  </si>
  <si>
    <t>05.04.1995</t>
  </si>
  <si>
    <t>СШОР "СТАРТ" г. Соликамск</t>
  </si>
  <si>
    <t>8.55</t>
  </si>
  <si>
    <t>03.10.1994</t>
  </si>
  <si>
    <t xml:space="preserve">Динамо </t>
  </si>
  <si>
    <t xml:space="preserve">Никифоров Евгений </t>
  </si>
  <si>
    <t>19.05.2006</t>
  </si>
  <si>
    <t xml:space="preserve">Поляков Савелий </t>
  </si>
  <si>
    <t>17.11.2008</t>
  </si>
  <si>
    <t>2.05</t>
  </si>
  <si>
    <t xml:space="preserve">Сизов Анатолий </t>
  </si>
  <si>
    <t>02.091992</t>
  </si>
  <si>
    <t>Осокин Лев</t>
  </si>
  <si>
    <t>11.08.1985</t>
  </si>
  <si>
    <t>9.00</t>
  </si>
  <si>
    <t>Бабушкина Анна</t>
  </si>
  <si>
    <t>28.08.2003</t>
  </si>
  <si>
    <t xml:space="preserve">Runnersperm </t>
  </si>
  <si>
    <t>4.30,00</t>
  </si>
  <si>
    <t>2.15,00</t>
  </si>
  <si>
    <t>Коваленко Илья</t>
  </si>
  <si>
    <t>27.10.2008</t>
  </si>
  <si>
    <t>МБУДО "СШ" г. Лысьва</t>
  </si>
  <si>
    <t>Сыстеров А.Н.</t>
  </si>
  <si>
    <t>2.00,1</t>
  </si>
  <si>
    <t>Подчезерцева Варвара</t>
  </si>
  <si>
    <t>15.02.2011</t>
  </si>
  <si>
    <t>1.02,4</t>
  </si>
  <si>
    <t>2.24,3</t>
  </si>
  <si>
    <t>Житина Анна</t>
  </si>
  <si>
    <t>16.06.2011</t>
  </si>
  <si>
    <t>1.01,8</t>
  </si>
  <si>
    <t>2.25,2</t>
  </si>
  <si>
    <t>Киселёва Олеся</t>
  </si>
  <si>
    <t>29.10.2008</t>
  </si>
  <si>
    <t>1.04,1</t>
  </si>
  <si>
    <t>2.32,0</t>
  </si>
  <si>
    <t>Герман Елена</t>
  </si>
  <si>
    <t>24.10.1984</t>
  </si>
  <si>
    <t>Лучкова М.М.</t>
  </si>
  <si>
    <t xml:space="preserve">Ахмаров Ильнур </t>
  </si>
  <si>
    <t>14.09.2000</t>
  </si>
  <si>
    <t>Сушинцев П.С.</t>
  </si>
  <si>
    <t xml:space="preserve">Костенко Кирилл </t>
  </si>
  <si>
    <t>30.08.2005</t>
  </si>
  <si>
    <t xml:space="preserve">Аристов Данил </t>
  </si>
  <si>
    <t>02.08.2001</t>
  </si>
  <si>
    <t xml:space="preserve">Маркелычева Мария </t>
  </si>
  <si>
    <t>18.07.2007</t>
  </si>
  <si>
    <t xml:space="preserve">Фарафуллин Тимур </t>
  </si>
  <si>
    <t xml:space="preserve">19.01.2009г.р </t>
  </si>
  <si>
    <t>МАУ ДО СШ "Рекорд"</t>
  </si>
  <si>
    <t xml:space="preserve">Пинкус А.Е </t>
  </si>
  <si>
    <t>Велижанинов Илья</t>
  </si>
  <si>
    <t>11.12.08</t>
  </si>
  <si>
    <t>Мисюрев А.С.</t>
  </si>
  <si>
    <t>2.00,0</t>
  </si>
  <si>
    <t>Габдрахманов Вадим</t>
  </si>
  <si>
    <t>13.10.07</t>
  </si>
  <si>
    <t>СШОР "СТАРТ" г. Соликамск, ГКБУ ПК "ЦСП"</t>
  </si>
  <si>
    <t>Дружинина Полина</t>
  </si>
  <si>
    <t>10.02.09</t>
  </si>
  <si>
    <t>2.19,0</t>
  </si>
  <si>
    <t xml:space="preserve">Ужегов Даниил </t>
  </si>
  <si>
    <t>17.07.2008</t>
  </si>
  <si>
    <t xml:space="preserve">ДЮСШ г. Кудымкар </t>
  </si>
  <si>
    <t>Сятчихин Е.С.</t>
  </si>
  <si>
    <t>Радостев Максим</t>
  </si>
  <si>
    <t>24.03.2009</t>
  </si>
  <si>
    <t>ДЮСШ г. Кудымкар</t>
  </si>
  <si>
    <t>7.40</t>
  </si>
  <si>
    <t xml:space="preserve">Сайкинова Софья </t>
  </si>
  <si>
    <t>08.01.2009</t>
  </si>
  <si>
    <t xml:space="preserve">ДЮСШ г.Кудымкар </t>
  </si>
  <si>
    <t>1.03,00</t>
  </si>
  <si>
    <t>2.30,15</t>
  </si>
  <si>
    <t xml:space="preserve">Останин Георгий </t>
  </si>
  <si>
    <t>27.10.11</t>
  </si>
  <si>
    <t>1 юн</t>
  </si>
  <si>
    <t>01.02,00</t>
  </si>
  <si>
    <t xml:space="preserve">Крохалева Анна </t>
  </si>
  <si>
    <t>01.12.2011</t>
  </si>
  <si>
    <t xml:space="preserve"> ДЮСШ г . Кудымкар </t>
  </si>
  <si>
    <t>Сятчихин Е.С</t>
  </si>
  <si>
    <t>1.08,40</t>
  </si>
  <si>
    <t>2.40,00</t>
  </si>
  <si>
    <t xml:space="preserve">Канюкова Юлия </t>
  </si>
  <si>
    <t>02.01.10</t>
  </si>
  <si>
    <t>ДЮСШ г.Кудымкар</t>
  </si>
  <si>
    <t>Климов Артем</t>
  </si>
  <si>
    <t>24.02.2008</t>
  </si>
  <si>
    <t>56.6</t>
  </si>
  <si>
    <t>2.10,00</t>
  </si>
  <si>
    <t xml:space="preserve">Калина Александра </t>
  </si>
  <si>
    <t>10.05.2010</t>
  </si>
  <si>
    <t xml:space="preserve">3 взр </t>
  </si>
  <si>
    <t>Четин.Л.Е</t>
  </si>
  <si>
    <t xml:space="preserve">Зубков Роман </t>
  </si>
  <si>
    <t>14.10.2008</t>
  </si>
  <si>
    <t>2.04,30</t>
  </si>
  <si>
    <t xml:space="preserve">Климова Юлия </t>
  </si>
  <si>
    <t>25.11.2008</t>
  </si>
  <si>
    <t>1.04,7</t>
  </si>
  <si>
    <t>2.30,4</t>
  </si>
  <si>
    <t xml:space="preserve">Кудымов Егор </t>
  </si>
  <si>
    <t>28.01.2007</t>
  </si>
  <si>
    <t>Четин. Л.Е</t>
  </si>
  <si>
    <t xml:space="preserve">Логачева Екатерина </t>
  </si>
  <si>
    <t>14.10.2007</t>
  </si>
  <si>
    <t xml:space="preserve">Доровикова Виктория </t>
  </si>
  <si>
    <t>10.08.2010</t>
  </si>
  <si>
    <t xml:space="preserve">Четин Л.Е </t>
  </si>
  <si>
    <t>1.05,80</t>
  </si>
  <si>
    <t>2.33,40</t>
  </si>
  <si>
    <t>Лаптев Роман</t>
  </si>
  <si>
    <t>26.04.2007</t>
  </si>
  <si>
    <t>Высоковкая М.А</t>
  </si>
  <si>
    <t>Шабуков Аедрей</t>
  </si>
  <si>
    <t>ЦСП по адаптивным видам спорта</t>
  </si>
  <si>
    <t>Валевич Д.Ф.</t>
  </si>
  <si>
    <t>4.30</t>
  </si>
  <si>
    <t>10.06</t>
  </si>
  <si>
    <t>Пьянков Лев</t>
  </si>
  <si>
    <t>Валевич Д.Ф</t>
  </si>
  <si>
    <t>Вяткин Данила</t>
  </si>
  <si>
    <t>1.00</t>
  </si>
  <si>
    <t>Долганов Богдан</t>
  </si>
  <si>
    <t>01.08.2008</t>
  </si>
  <si>
    <t>Анютина Е.В.</t>
  </si>
  <si>
    <t>Хлебников Сергей</t>
  </si>
  <si>
    <t>14.10.2009</t>
  </si>
  <si>
    <t xml:space="preserve">Высоков Владислав </t>
  </si>
  <si>
    <t>17.01.2006</t>
  </si>
  <si>
    <t>СШОР «Темп» г.Пермь</t>
  </si>
  <si>
    <t>Вешкуров Л.А., Вешкурова Л.Е.</t>
  </si>
  <si>
    <t xml:space="preserve">Макаров Александр </t>
  </si>
  <si>
    <t>30.04.2009</t>
  </si>
  <si>
    <t xml:space="preserve">СШОР «Темп» г.Пермь </t>
  </si>
  <si>
    <t>Вешкуров Л.А.,Вешкурова Л.Е.</t>
  </si>
  <si>
    <t>Сысоева Инесса</t>
  </si>
  <si>
    <t>13.12.2010</t>
  </si>
  <si>
    <t>Ромодина А.М.</t>
  </si>
  <si>
    <t>5.29,6</t>
  </si>
  <si>
    <t>11.49,3</t>
  </si>
  <si>
    <t>Мальцев Павел</t>
  </si>
  <si>
    <t>28.12.2006</t>
  </si>
  <si>
    <t xml:space="preserve">ДСДЮ Прикамье </t>
  </si>
  <si>
    <t>Щербаков А.М.</t>
  </si>
  <si>
    <t>04.21,40</t>
  </si>
  <si>
    <t>2.03,5</t>
  </si>
  <si>
    <t xml:space="preserve">Кудымов Кирилл </t>
  </si>
  <si>
    <t>08.05.2002</t>
  </si>
  <si>
    <t xml:space="preserve">Верещагин Анатолий </t>
  </si>
  <si>
    <t>06.12.1966</t>
  </si>
  <si>
    <t xml:space="preserve">УРАЛХИМ run factory </t>
  </si>
  <si>
    <t>Мясникова Д.Д.</t>
  </si>
  <si>
    <t>11.00</t>
  </si>
  <si>
    <t xml:space="preserve">Боброва Мария </t>
  </si>
  <si>
    <t>13.03.1993</t>
  </si>
  <si>
    <t>RunTrain</t>
  </si>
  <si>
    <t>Грядковский И.С</t>
  </si>
  <si>
    <t>5:05,00</t>
  </si>
  <si>
    <t>11.00,00</t>
  </si>
  <si>
    <t>Лузин Леонид</t>
  </si>
  <si>
    <t>11.10.1986</t>
  </si>
  <si>
    <t>10.45</t>
  </si>
  <si>
    <t>Вожаков Игнатий</t>
  </si>
  <si>
    <t>14.02.1985</t>
  </si>
  <si>
    <t>Дубовик Евгений</t>
  </si>
  <si>
    <t>09.06.1986</t>
  </si>
  <si>
    <t>Прикамье</t>
  </si>
  <si>
    <t>10.30,00</t>
  </si>
  <si>
    <t xml:space="preserve">Охотников Андрей </t>
  </si>
  <si>
    <t>13.06.1983</t>
  </si>
  <si>
    <t>4.50,00</t>
  </si>
  <si>
    <t>10.20,00</t>
  </si>
  <si>
    <t>Чупеев Илья</t>
  </si>
  <si>
    <t>16.06.1998</t>
  </si>
  <si>
    <t>4.10,00</t>
  </si>
  <si>
    <t>Родина Анна</t>
  </si>
  <si>
    <t>29.09.1997</t>
  </si>
  <si>
    <t>Клуб RunTrain</t>
  </si>
  <si>
    <t>2.25,00</t>
  </si>
  <si>
    <t xml:space="preserve">Лепа Дмитрий </t>
  </si>
  <si>
    <t>22.08.1984</t>
  </si>
  <si>
    <t xml:space="preserve">Грядковский И.С. </t>
  </si>
  <si>
    <t>9.55,00</t>
  </si>
  <si>
    <t>Галкин Антон</t>
  </si>
  <si>
    <t>13.10.1990</t>
  </si>
  <si>
    <t>4.25,00</t>
  </si>
  <si>
    <t>Буланов Сергей</t>
  </si>
  <si>
    <t>29.04.1994</t>
  </si>
  <si>
    <t>8.55,00</t>
  </si>
  <si>
    <t xml:space="preserve">Пепелышева Ольга </t>
  </si>
  <si>
    <t>10.02.1990</t>
  </si>
  <si>
    <t xml:space="preserve">Беговой клуб RunTrain </t>
  </si>
  <si>
    <t>5.30,00</t>
  </si>
  <si>
    <t>Булгаков Андрей</t>
  </si>
  <si>
    <t>20.08.1995</t>
  </si>
  <si>
    <t>Бушуев Сергей</t>
  </si>
  <si>
    <t>20.01.1986.</t>
  </si>
  <si>
    <t>Run Train</t>
  </si>
  <si>
    <t xml:space="preserve">Грядковский И. С. </t>
  </si>
  <si>
    <t>9.20,00</t>
  </si>
  <si>
    <t>Чураков Дмитрий</t>
  </si>
  <si>
    <t>13.11.92</t>
  </si>
  <si>
    <t>Казановский Александр</t>
  </si>
  <si>
    <t>08.12.1988</t>
  </si>
  <si>
    <t>Runtrain</t>
  </si>
  <si>
    <t>Лепа Д.В., Грядковский И.С.</t>
  </si>
  <si>
    <t>4.35,50</t>
  </si>
  <si>
    <t xml:space="preserve">Дроздов Евгений </t>
  </si>
  <si>
    <t>19.02.1990</t>
  </si>
  <si>
    <t>Васина Анастасия</t>
  </si>
  <si>
    <t>04.09.2002</t>
  </si>
  <si>
    <t>Грядковский И.С., Лепа Д.В.</t>
  </si>
  <si>
    <t>02.15,00</t>
  </si>
  <si>
    <t>887а</t>
  </si>
  <si>
    <t>Шишкин Илья</t>
  </si>
  <si>
    <t>30.05.2008</t>
  </si>
  <si>
    <t>306а</t>
  </si>
  <si>
    <t>Малых Владимир</t>
  </si>
  <si>
    <t>28.07.2003</t>
  </si>
  <si>
    <t>9.40,00</t>
  </si>
  <si>
    <t>306в</t>
  </si>
  <si>
    <t>Черников Иван</t>
  </si>
  <si>
    <t>04.01.2008</t>
  </si>
  <si>
    <t>304а</t>
  </si>
  <si>
    <t>Гайдученко Андрей</t>
  </si>
  <si>
    <t>07.05.2009</t>
  </si>
  <si>
    <t>307а</t>
  </si>
  <si>
    <t xml:space="preserve">Дульцев Александр </t>
  </si>
  <si>
    <t>14.06.2007</t>
  </si>
  <si>
    <t>309а</t>
  </si>
  <si>
    <t xml:space="preserve">Соловьева Анастасия </t>
  </si>
  <si>
    <t>24.12.2004</t>
  </si>
  <si>
    <t>197а</t>
  </si>
  <si>
    <t>Гереев Александр</t>
  </si>
  <si>
    <t>09.04.93</t>
  </si>
  <si>
    <t>Удмуртская Республика</t>
  </si>
  <si>
    <t>Северухин Г.Б.</t>
  </si>
  <si>
    <t>09.59,00</t>
  </si>
  <si>
    <t>150а</t>
  </si>
  <si>
    <t xml:space="preserve">Белых Валерия </t>
  </si>
  <si>
    <t>12.01.2007</t>
  </si>
  <si>
    <t>СШОР Закамск</t>
  </si>
  <si>
    <t>Шардаков</t>
  </si>
  <si>
    <t>Акулов Антон</t>
  </si>
  <si>
    <t>"Чемпионат и первенство города Перми по легкой атлетике"</t>
  </si>
  <si>
    <t>Бег 60 метров девушки 2008-2009  г.р.</t>
  </si>
  <si>
    <t>Общее количество участников</t>
  </si>
  <si>
    <t>Отметка времени</t>
  </si>
  <si>
    <t>Возрастные группы:</t>
  </si>
  <si>
    <t>2008-2009 г.р.</t>
  </si>
  <si>
    <t>«СШОР 1»</t>
  </si>
  <si>
    <t>600 м</t>
  </si>
  <si>
    <t>1.40,6</t>
  </si>
  <si>
    <t>300 м</t>
  </si>
  <si>
    <t>Козлов Семен</t>
  </si>
  <si>
    <t>24.06.2008</t>
  </si>
  <si>
    <t>1.37,2</t>
  </si>
  <si>
    <t>Смирнов Григорий</t>
  </si>
  <si>
    <t>21.11.2008</t>
  </si>
  <si>
    <t>1.36,0</t>
  </si>
  <si>
    <t>1000 м</t>
  </si>
  <si>
    <t>2.50,2</t>
  </si>
  <si>
    <t>2007 г.р и старше</t>
  </si>
  <si>
    <t>Динамо</t>
  </si>
  <si>
    <t>1.40,0</t>
  </si>
  <si>
    <t>3.05,6</t>
  </si>
  <si>
    <t>15.08.2002</t>
  </si>
  <si>
    <t>9.30,0</t>
  </si>
  <si>
    <t>2.55,0</t>
  </si>
  <si>
    <t xml:space="preserve">Грядковский Илья </t>
  </si>
  <si>
    <t>01.42</t>
  </si>
  <si>
    <t>03.10</t>
  </si>
  <si>
    <t>09.06.1986г.</t>
  </si>
  <si>
    <t>3 юн</t>
  </si>
  <si>
    <t>«ПРИКАМЬЕ»</t>
  </si>
  <si>
    <t>Андрей Ольхов</t>
  </si>
  <si>
    <t>10:30,00</t>
  </si>
  <si>
    <t>Грядковский Илья Степанович</t>
  </si>
  <si>
    <t>11:30:00</t>
  </si>
  <si>
    <t>03:20:00</t>
  </si>
  <si>
    <t>01.45,0</t>
  </si>
  <si>
    <t>03.30,0</t>
  </si>
  <si>
    <t xml:space="preserve">Илья Грядковский </t>
  </si>
  <si>
    <t>3.00,00</t>
  </si>
  <si>
    <t>22.07.1984</t>
  </si>
  <si>
    <t>1:28,00</t>
  </si>
  <si>
    <t>2:40,00</t>
  </si>
  <si>
    <t>01.45,00</t>
  </si>
  <si>
    <t>03.10,00</t>
  </si>
  <si>
    <t>клуб Runtrain</t>
  </si>
  <si>
    <t>Грядковский Илья Степанович, Лепа Дмитрий Владимирович</t>
  </si>
  <si>
    <t>02.59,00</t>
  </si>
  <si>
    <t>09.37,0</t>
  </si>
  <si>
    <t>02.42,0</t>
  </si>
  <si>
    <t>Бурова Мирослава</t>
  </si>
  <si>
    <t>30.06.2010</t>
  </si>
  <si>
    <t>Бабкина КН</t>
  </si>
  <si>
    <t>200 м. с барьерами</t>
  </si>
  <si>
    <t>Румянцева Мария</t>
  </si>
  <si>
    <t>Кузяев Арсений</t>
  </si>
  <si>
    <t>Казаринова Дарья</t>
  </si>
  <si>
    <t>01.04.2011</t>
  </si>
  <si>
    <t>Runnersperm</t>
  </si>
  <si>
    <t>03.00,00</t>
  </si>
  <si>
    <t>Зорин Василий</t>
  </si>
  <si>
    <t>06.01.1987</t>
  </si>
  <si>
    <t>УРАЛ ХИМ run_factory</t>
  </si>
  <si>
    <t xml:space="preserve">Мясникова Дарья Дмитриевна </t>
  </si>
  <si>
    <t>9.50</t>
  </si>
  <si>
    <t>3.06</t>
  </si>
  <si>
    <t>Лебедев Максим</t>
  </si>
  <si>
    <t>20.12.1989</t>
  </si>
  <si>
    <t>3.0</t>
  </si>
  <si>
    <t>Хуснутдинов Тимур</t>
  </si>
  <si>
    <t>19.07.1989</t>
  </si>
  <si>
    <t>Мясникова Д.Д</t>
  </si>
  <si>
    <t>2.48,00</t>
  </si>
  <si>
    <t>13.11.1992</t>
  </si>
  <si>
    <t>10.15,00</t>
  </si>
  <si>
    <t>02.59,99</t>
  </si>
  <si>
    <t>Карпов Данил</t>
  </si>
  <si>
    <t>08.01.1994</t>
  </si>
  <si>
    <t>Шибалина ОН</t>
  </si>
  <si>
    <t>2.46,00</t>
  </si>
  <si>
    <t>Щербаков А.М</t>
  </si>
  <si>
    <t>01.28,8</t>
  </si>
  <si>
    <t>02.56,60</t>
  </si>
  <si>
    <t>СШОР «Старт»</t>
  </si>
  <si>
    <t>Морилова А. А</t>
  </si>
  <si>
    <t>2.46,4</t>
  </si>
  <si>
    <t>1.52,6</t>
  </si>
  <si>
    <t>10.50</t>
  </si>
  <si>
    <t>3.05</t>
  </si>
  <si>
    <t>СШОР «ЗАКАМСК»</t>
  </si>
  <si>
    <t>Шардаков АС</t>
  </si>
  <si>
    <t>1:57</t>
  </si>
  <si>
    <t>Строганов Сергей</t>
  </si>
  <si>
    <t>10.12.1981</t>
  </si>
  <si>
    <t>3.40,0</t>
  </si>
  <si>
    <t>20.01.1986</t>
  </si>
  <si>
    <t>09.45,00</t>
  </si>
  <si>
    <t>02.45,00</t>
  </si>
  <si>
    <t>Абдуллаева Таисия</t>
  </si>
  <si>
    <t>24.09.2007</t>
  </si>
  <si>
    <t>СШ «СПАРТАК»</t>
  </si>
  <si>
    <t>Васильева Вероника</t>
  </si>
  <si>
    <t>26.04.2008</t>
  </si>
  <si>
    <t>Германова Татьяна</t>
  </si>
  <si>
    <t>05.12.2006</t>
  </si>
  <si>
    <t>Постоногова Анастасия</t>
  </si>
  <si>
    <t>Субботин Никита</t>
  </si>
  <si>
    <t>1.30,1</t>
  </si>
  <si>
    <t>Гурьянова Ангелина</t>
  </si>
  <si>
    <t>Бабкина КН, Лунегов ВП</t>
  </si>
  <si>
    <t>Даровских Василина</t>
  </si>
  <si>
    <t>01.10.2007</t>
  </si>
  <si>
    <t>Мазунина Евгения</t>
  </si>
  <si>
    <t>Борисова Екатерина</t>
  </si>
  <si>
    <t>12.02.1987</t>
  </si>
  <si>
    <t>Эгетаев Абдулла</t>
  </si>
  <si>
    <t>05.03.2009</t>
  </si>
  <si>
    <t>Чудиновских Г. Н.</t>
  </si>
  <si>
    <t>03.17,00</t>
  </si>
  <si>
    <t>Гасымов Анар</t>
  </si>
  <si>
    <t>04.01.2009</t>
  </si>
  <si>
    <t>03.03,20</t>
  </si>
  <si>
    <t>Ковалев Павел</t>
  </si>
  <si>
    <t>10.05.2009</t>
  </si>
  <si>
    <t>Десяткова Яна</t>
  </si>
  <si>
    <t>17.10.2010</t>
  </si>
  <si>
    <t>Силкин А.Ф., Хохрякова К.С.</t>
  </si>
  <si>
    <t>Батяла Дмитрий</t>
  </si>
  <si>
    <t>31.03.2009</t>
  </si>
  <si>
    <t>Ковалев Александр</t>
  </si>
  <si>
    <t>11.06.2010</t>
  </si>
  <si>
    <t>1.26,8</t>
  </si>
  <si>
    <t>Калугина Кристина</t>
  </si>
  <si>
    <t>31.08.2009</t>
  </si>
  <si>
    <t>1.44,6</t>
  </si>
  <si>
    <t>Резвухина Софья</t>
  </si>
  <si>
    <t>04.09.2009</t>
  </si>
  <si>
    <t>1.45,0</t>
  </si>
  <si>
    <t>Постоногова Дарья</t>
  </si>
  <si>
    <t>11.11.2010</t>
  </si>
  <si>
    <t>Кабанова Валерия</t>
  </si>
  <si>
    <t>30.09.2010</t>
  </si>
  <si>
    <t>Титова Милана</t>
  </si>
  <si>
    <t>06.01.2010</t>
  </si>
  <si>
    <t>07.08.1982</t>
  </si>
  <si>
    <t>Градовский Илья Степанович</t>
  </si>
  <si>
    <t>9.15</t>
  </si>
  <si>
    <t>2.40</t>
  </si>
  <si>
    <t>Принцева Дарья</t>
  </si>
  <si>
    <t>26.07.1994</t>
  </si>
  <si>
    <t>1.40,2</t>
  </si>
  <si>
    <t>09.10.2000</t>
  </si>
  <si>
    <t>Григорьев Илья</t>
  </si>
  <si>
    <t>20.05.2004</t>
  </si>
  <si>
    <t>1.28,3</t>
  </si>
  <si>
    <t>1.42,5</t>
  </si>
  <si>
    <t>Хохрякова Ксения</t>
  </si>
  <si>
    <t>1.48,8</t>
  </si>
  <si>
    <t>Ахмадулина Эвелина</t>
  </si>
  <si>
    <t>05.07.2009</t>
  </si>
  <si>
    <t>1.48,3</t>
  </si>
  <si>
    <t>3.23,2</t>
  </si>
  <si>
    <t>Федотова Анастасия</t>
  </si>
  <si>
    <t>16.09.2009</t>
  </si>
  <si>
    <t>1.45,9</t>
  </si>
  <si>
    <t>Ожиганова Марина</t>
  </si>
  <si>
    <t>14.06.2009</t>
  </si>
  <si>
    <t>1.46,6</t>
  </si>
  <si>
    <t>3.24,0</t>
  </si>
  <si>
    <t>1.50,6</t>
  </si>
  <si>
    <t>3.23,8</t>
  </si>
  <si>
    <t>1.28,4</t>
  </si>
  <si>
    <t>2.46,1</t>
  </si>
  <si>
    <t>8.46,0</t>
  </si>
  <si>
    <t>2.40,2</t>
  </si>
  <si>
    <t>1.42,0</t>
  </si>
  <si>
    <t>3.24,1</t>
  </si>
  <si>
    <t>11.02,20</t>
  </si>
  <si>
    <t>Масловский Артем</t>
  </si>
  <si>
    <t>16.04.2004</t>
  </si>
  <si>
    <t>1.32,2</t>
  </si>
  <si>
    <t>Ибатуллин Самат</t>
  </si>
  <si>
    <t>11.04.2003</t>
  </si>
  <si>
    <t>8.48,0</t>
  </si>
  <si>
    <t>2.45,2</t>
  </si>
  <si>
    <t>1.42,4</t>
  </si>
  <si>
    <t>3.10,2</t>
  </si>
  <si>
    <t>1.44,0</t>
  </si>
  <si>
    <t>10.30,0</t>
  </si>
  <si>
    <t>3.05,8</t>
  </si>
  <si>
    <t>Вешкуров Л.А; Вешкурова Л.Е.</t>
  </si>
  <si>
    <t xml:space="preserve">Мартьянов Дмитрий </t>
  </si>
  <si>
    <t>1.29,0</t>
  </si>
  <si>
    <t xml:space="preserve">Спирин Александр </t>
  </si>
  <si>
    <t>19.11.2008</t>
  </si>
  <si>
    <t xml:space="preserve">Ерушина Виктория </t>
  </si>
  <si>
    <t>10.07.2011</t>
  </si>
  <si>
    <t>СШОР «ТЕМП» г.Пермь</t>
  </si>
  <si>
    <t>8.30</t>
  </si>
  <si>
    <t>14.07.2007</t>
  </si>
  <si>
    <t>«СШОР» Кировского района</t>
  </si>
  <si>
    <t>Никитин Глеб</t>
  </si>
  <si>
    <t>30.08.2006</t>
  </si>
  <si>
    <t>Батулина Т Н.</t>
  </si>
  <si>
    <t>60 м.с барьерами</t>
  </si>
  <si>
    <t>1.54,3</t>
  </si>
  <si>
    <t>3.35,0</t>
  </si>
  <si>
    <t>Казаков Арсений</t>
  </si>
  <si>
    <t>07.11.2009</t>
  </si>
  <si>
    <t>Ушаков Арсений</t>
  </si>
  <si>
    <t>06.06.2008</t>
  </si>
  <si>
    <t>1.38,0</t>
  </si>
  <si>
    <t>Деменева Дарья</t>
  </si>
  <si>
    <t>Поварницина Владислава</t>
  </si>
  <si>
    <t>14.02.2010</t>
  </si>
  <si>
    <t>Чудинова Полина</t>
  </si>
  <si>
    <t>08.12.2010</t>
  </si>
  <si>
    <t>Щукин Кирилл</t>
  </si>
  <si>
    <t>19.03.2010</t>
  </si>
  <si>
    <t>3.01,0</t>
  </si>
  <si>
    <t>Ипатов Дмитрий</t>
  </si>
  <si>
    <t>05.04.2010</t>
  </si>
  <si>
    <t>Прыжки в длину</t>
  </si>
  <si>
    <t>Бояршинов Никита</t>
  </si>
  <si>
    <t>08.02.2009</t>
  </si>
  <si>
    <t xml:space="preserve">беговой клуб RunTrain </t>
  </si>
  <si>
    <t xml:space="preserve">Грядковский Илья Степанович </t>
  </si>
  <si>
    <t>03.30,00 (3 мин 30 сек)</t>
  </si>
  <si>
    <t>Симанова Анастасия</t>
  </si>
  <si>
    <t>Пономарева О.Ю Дойков В.А.</t>
  </si>
  <si>
    <t>11.17,0</t>
  </si>
  <si>
    <t>СШОР Кировского района</t>
  </si>
  <si>
    <t>Дойков В.А. Пермякова Т .Л.</t>
  </si>
  <si>
    <t>10.55,0</t>
  </si>
  <si>
    <t>3.23,0</t>
  </si>
  <si>
    <t>Дойков В.А. Мальцева И.Б. Пономарева О.Ю.</t>
  </si>
  <si>
    <t xml:space="preserve">Акордиенко Александра </t>
  </si>
  <si>
    <t>30.01.2009</t>
  </si>
  <si>
    <t>Дойков ВА Пономарева ОЮ</t>
  </si>
  <si>
    <t>Дойков ВА, Пермякова Т.Л., Пономарева  ОЮ</t>
  </si>
  <si>
    <t>Зозина Анастасия</t>
  </si>
  <si>
    <t>02.02.2002</t>
  </si>
  <si>
    <t>Дойков В А Пермякова ТЛ</t>
  </si>
  <si>
    <t xml:space="preserve">Дойков ВА Пермякова ТЛ </t>
  </si>
  <si>
    <t>Дойков ВА Пономарева ЕЮ Мальцева ИБ</t>
  </si>
  <si>
    <t xml:space="preserve">Дойков ВА Мальцева ИБ </t>
  </si>
  <si>
    <t>12.08.1994</t>
  </si>
  <si>
    <t xml:space="preserve">Дойков ВА </t>
  </si>
  <si>
    <t>Беговой клуб RunTrain</t>
  </si>
  <si>
    <t>3.10</t>
  </si>
  <si>
    <t>Дойков ВА Пономаревы ОЮ и ЕЮ</t>
  </si>
  <si>
    <t xml:space="preserve">Пылаева Злата </t>
  </si>
  <si>
    <t>23.11.2009</t>
  </si>
  <si>
    <t xml:space="preserve">Пономарёва Е. Ю. </t>
  </si>
  <si>
    <t>Прыжок в длину</t>
  </si>
  <si>
    <t xml:space="preserve">Серов Михаил </t>
  </si>
  <si>
    <t>13.12.2009</t>
  </si>
  <si>
    <t xml:space="preserve">Косожихина Анастасия </t>
  </si>
  <si>
    <t>03.02.2009</t>
  </si>
  <si>
    <t xml:space="preserve">Малафеев Кирилл </t>
  </si>
  <si>
    <t xml:space="preserve">Круглов Владислав </t>
  </si>
  <si>
    <t>02.01.2009</t>
  </si>
  <si>
    <t xml:space="preserve">Кирьянов Артём </t>
  </si>
  <si>
    <t xml:space="preserve">Рудов Александр </t>
  </si>
  <si>
    <t>01.11.2009</t>
  </si>
  <si>
    <t>2 юн</t>
  </si>
  <si>
    <t xml:space="preserve">Еловиков Матвей </t>
  </si>
  <si>
    <t>30.03.2011</t>
  </si>
  <si>
    <t xml:space="preserve">Щербаков А.М </t>
  </si>
  <si>
    <t>1.39,2</t>
  </si>
  <si>
    <t>Самылова Виктория</t>
  </si>
  <si>
    <t>22.05.93</t>
  </si>
  <si>
    <t>беговой клуб Twin Peaks</t>
  </si>
  <si>
    <t>Нургалиева О.Л., Нургалиева Е.Л.</t>
  </si>
  <si>
    <t>11:13,0</t>
  </si>
  <si>
    <t>Ибрагимова Кристина</t>
  </si>
  <si>
    <t>Пономарева О.Ю</t>
  </si>
  <si>
    <t>8.1</t>
  </si>
  <si>
    <t>01.11.2006</t>
  </si>
  <si>
    <t>Пономарева О.Ю Гергерт К.Н</t>
  </si>
  <si>
    <t>1.30,0</t>
  </si>
  <si>
    <t>1.28,0</t>
  </si>
  <si>
    <t>Пономарева О.Ю Мальцева И.Б</t>
  </si>
  <si>
    <t>2.52,3</t>
  </si>
  <si>
    <t>1.35,6</t>
  </si>
  <si>
    <t>Пономаревы Е.Ю и О.Ю</t>
  </si>
  <si>
    <t xml:space="preserve">Черепанов Артем </t>
  </si>
  <si>
    <t>30.0</t>
  </si>
  <si>
    <t xml:space="preserve">Нургалеев Аким </t>
  </si>
  <si>
    <t>04.02.2008</t>
  </si>
  <si>
    <t>Штопорова Анастасия</t>
  </si>
  <si>
    <t>25.01.2010</t>
  </si>
  <si>
    <t>1.57,6</t>
  </si>
  <si>
    <t>Павлушина Злата</t>
  </si>
  <si>
    <t>14.07.2009</t>
  </si>
  <si>
    <t>11.03.2008</t>
  </si>
  <si>
    <t>Пермякова Т.Л Пономарева О.Ю</t>
  </si>
  <si>
    <t>Пономарева О.Ю Мальцева Т.Б</t>
  </si>
  <si>
    <t>Пономарева О.Ю Щербаков А.М</t>
  </si>
  <si>
    <t xml:space="preserve">Варанкина Анастасия </t>
  </si>
  <si>
    <t>05.02.2009</t>
  </si>
  <si>
    <t>Пономаревы О.Ю и Е.Ю</t>
  </si>
  <si>
    <t>8.0</t>
  </si>
  <si>
    <t xml:space="preserve">Абрамова София </t>
  </si>
  <si>
    <t>Суворов Н.В. Суворова Т.Н.</t>
  </si>
  <si>
    <t>8.38,0</t>
  </si>
  <si>
    <t xml:space="preserve">Суворов Н.В. </t>
  </si>
  <si>
    <t>8.29,0</t>
  </si>
  <si>
    <t>Нургалиев Сергей</t>
  </si>
  <si>
    <t>24.11.1988</t>
  </si>
  <si>
    <t>8.42,0</t>
  </si>
  <si>
    <t>Гергерт К.Н</t>
  </si>
  <si>
    <t>1.53,0</t>
  </si>
  <si>
    <t>Шашкова Мария</t>
  </si>
  <si>
    <t>21.09.2008</t>
  </si>
  <si>
    <t>1.23,9</t>
  </si>
  <si>
    <t>2.40,5</t>
  </si>
  <si>
    <t>30.01.1998</t>
  </si>
  <si>
    <t>Белобородов Антон</t>
  </si>
  <si>
    <t>30.01.1994</t>
  </si>
  <si>
    <t>8.30.2</t>
  </si>
  <si>
    <t>Шишкин Леонид</t>
  </si>
  <si>
    <t>02.12.2004</t>
  </si>
  <si>
    <t>2.51,4</t>
  </si>
  <si>
    <t>1.38,8</t>
  </si>
  <si>
    <t>9.02,0</t>
  </si>
  <si>
    <t>Мехтиев Максим</t>
  </si>
  <si>
    <t>15.07.2005</t>
  </si>
  <si>
    <t>Селезнев Даниил</t>
  </si>
  <si>
    <t>30.11.2007</t>
  </si>
  <si>
    <t>24.07.2007</t>
  </si>
  <si>
    <t>Митракова Наташа</t>
  </si>
  <si>
    <t>1.50,3</t>
  </si>
  <si>
    <t>Войлоков Марк</t>
  </si>
  <si>
    <t>12.04.2009</t>
  </si>
  <si>
    <t>Войтенко София</t>
  </si>
  <si>
    <t>03.10.2009</t>
  </si>
  <si>
    <t>1.47,5</t>
  </si>
  <si>
    <t>Утемов Владислав</t>
  </si>
  <si>
    <t>18.08.2008</t>
  </si>
  <si>
    <t>1.47,2</t>
  </si>
  <si>
    <t>46.9</t>
  </si>
  <si>
    <t>Шадрина Елизавета</t>
  </si>
  <si>
    <t>1.47,4</t>
  </si>
  <si>
    <t>Ерогов Артем</t>
  </si>
  <si>
    <t>01.04.2002</t>
  </si>
  <si>
    <t>Силкин А.Ф., Симонов М.И.</t>
  </si>
  <si>
    <t>Безгодов Михаил</t>
  </si>
  <si>
    <t xml:space="preserve">Дойков В.А </t>
  </si>
  <si>
    <t>Кашкин Никита</t>
  </si>
  <si>
    <t>28.10.1988</t>
  </si>
  <si>
    <t>10.05,00</t>
  </si>
  <si>
    <t>2.55,00</t>
  </si>
  <si>
    <t>Ширинкин Матвей</t>
  </si>
  <si>
    <t>03.07.2007</t>
  </si>
  <si>
    <t>Новожилов С. В.</t>
  </si>
  <si>
    <t>Печенкина Таисья</t>
  </si>
  <si>
    <t>28.05.2009</t>
  </si>
  <si>
    <t>Новожилов С. В</t>
  </si>
  <si>
    <t>Лазарев Никита</t>
  </si>
  <si>
    <t>05.12.2009</t>
  </si>
  <si>
    <t>11.01.2009</t>
  </si>
  <si>
    <t>Каменщиков Андрей</t>
  </si>
  <si>
    <t>03.03.2009</t>
  </si>
  <si>
    <t>Слободчикова Мария</t>
  </si>
  <si>
    <t>09.05.2009</t>
  </si>
  <si>
    <t>05.08.2005</t>
  </si>
  <si>
    <t>5.10</t>
  </si>
  <si>
    <t>Чугаев Всеволод</t>
  </si>
  <si>
    <t>06.03,2004</t>
  </si>
  <si>
    <t>Бузмаков Илья</t>
  </si>
  <si>
    <t>20.03.2009</t>
  </si>
  <si>
    <t>Сунцев Никита</t>
  </si>
  <si>
    <t>18.11.2007</t>
  </si>
  <si>
    <t>Муллахматова Карина</t>
  </si>
  <si>
    <t>20.12.2009</t>
  </si>
  <si>
    <t>Новиков Николай</t>
  </si>
  <si>
    <t>28.03.1987</t>
  </si>
  <si>
    <t>11.30</t>
  </si>
  <si>
    <t>СШОР Старт г. Краснокамск</t>
  </si>
  <si>
    <t>Окулов АА</t>
  </si>
  <si>
    <t>1,28.0</t>
  </si>
  <si>
    <t>Марсаль Карина</t>
  </si>
  <si>
    <t>31.10.2007</t>
  </si>
  <si>
    <t>Санников Давид</t>
  </si>
  <si>
    <t>13.06.2009</t>
  </si>
  <si>
    <t>Костарев Павел</t>
  </si>
  <si>
    <t>09.11.2008</t>
  </si>
  <si>
    <t>ОкуловАА</t>
  </si>
  <si>
    <t>Афонасияде Ринат</t>
  </si>
  <si>
    <t>Каменева Александра</t>
  </si>
  <si>
    <t>11.08.2009</t>
  </si>
  <si>
    <t>Беляева Ева</t>
  </si>
  <si>
    <t>01.02.2011</t>
  </si>
  <si>
    <t>Савкина Е.И.</t>
  </si>
  <si>
    <t>Ильин Владимир</t>
  </si>
  <si>
    <t>09.03.2010</t>
  </si>
  <si>
    <t>Кусакина Елизавета</t>
  </si>
  <si>
    <t>Кухтей Вероника</t>
  </si>
  <si>
    <t>17.03.2010</t>
  </si>
  <si>
    <t>1.50,0</t>
  </si>
  <si>
    <t>3.20.0</t>
  </si>
  <si>
    <t>Сотонин Роман</t>
  </si>
  <si>
    <t>04.05.2009</t>
  </si>
  <si>
    <t>Пигалев Дмитрий</t>
  </si>
  <si>
    <t>09.03.2009</t>
  </si>
  <si>
    <t>1.23,0</t>
  </si>
  <si>
    <t>Казакова Анна</t>
  </si>
  <si>
    <t>27.06.2011</t>
  </si>
  <si>
    <t>1.55,0</t>
  </si>
  <si>
    <t>6.9</t>
  </si>
  <si>
    <t>Илья Грядковский</t>
  </si>
  <si>
    <t>08.55,00</t>
  </si>
  <si>
    <t>Митраков Григорий</t>
  </si>
  <si>
    <t>24.06.2010</t>
  </si>
  <si>
    <t>3.12,1</t>
  </si>
  <si>
    <t>Никитин Владимир</t>
  </si>
  <si>
    <t>05.08.1992</t>
  </si>
  <si>
    <t>8.00,0</t>
  </si>
  <si>
    <t>Попов А.С. Зайцев А.И</t>
  </si>
  <si>
    <t>1.29,50</t>
  </si>
  <si>
    <t>2.45.6</t>
  </si>
  <si>
    <t>Попов А.С, Четин Л.Е</t>
  </si>
  <si>
    <t>1.47,20</t>
  </si>
  <si>
    <t>3.10,10</t>
  </si>
  <si>
    <t>Попов А.С. Сыстеров А.Н.</t>
  </si>
  <si>
    <t>1.45,30</t>
  </si>
  <si>
    <t>3.10,50</t>
  </si>
  <si>
    <t>Купцова Мария</t>
  </si>
  <si>
    <t>30.03.2007</t>
  </si>
  <si>
    <t>Попов А.С. Сыстеров А.Н</t>
  </si>
  <si>
    <t>1.42,00</t>
  </si>
  <si>
    <t>Карякин А. А.</t>
  </si>
  <si>
    <t>02.40,00</t>
  </si>
  <si>
    <t>Механошина Кристина</t>
  </si>
  <si>
    <t>07.06.1983</t>
  </si>
  <si>
    <t>Привет, заяви пожалуйста меня на 60 и на 300 м. Стартовый номер 54 Коурова Екатерина</t>
  </si>
  <si>
    <t>18.04.2002</t>
  </si>
  <si>
    <t>Шабаров Алексей</t>
  </si>
  <si>
    <t>04.07.2004</t>
  </si>
  <si>
    <t>1.30,00</t>
  </si>
  <si>
    <t>Карелин Дмитрий</t>
  </si>
  <si>
    <t>26.11.2003</t>
  </si>
  <si>
    <t>Попов А.С. Чайников Р.С.</t>
  </si>
  <si>
    <t>1.27,20</t>
  </si>
  <si>
    <t>Попов А.С Полуянов Е</t>
  </si>
  <si>
    <t>1.29,30</t>
  </si>
  <si>
    <t>2.47,30</t>
  </si>
  <si>
    <t>Шабуков Андрей</t>
  </si>
  <si>
    <t>21.10.2007</t>
  </si>
  <si>
    <t>ЦСП по АВП</t>
  </si>
  <si>
    <t>Валевич Дмитрий Федорович</t>
  </si>
  <si>
    <t>10.20</t>
  </si>
  <si>
    <t>2.58</t>
  </si>
  <si>
    <t>02.08.2009</t>
  </si>
  <si>
    <t>ЦСП по АВС</t>
  </si>
  <si>
    <t xml:space="preserve">Валевич Дмитрий Федорович </t>
  </si>
  <si>
    <t>1.44</t>
  </si>
  <si>
    <t>Сыромятников Дмитрий</t>
  </si>
  <si>
    <t>17.10.2007</t>
  </si>
  <si>
    <t>1.39</t>
  </si>
  <si>
    <t>11.12.2006</t>
  </si>
  <si>
    <t>Карякин А А</t>
  </si>
  <si>
    <t xml:space="preserve">Абрамович Вадим </t>
  </si>
  <si>
    <t>26.06.1999</t>
  </si>
  <si>
    <t>Илья Степанович Грядковских, Дмитрий Владимирович Лепа</t>
  </si>
  <si>
    <t>03.15</t>
  </si>
  <si>
    <t>Желтышева Дарья</t>
  </si>
  <si>
    <t>"СШОР №1"</t>
  </si>
  <si>
    <t>200 м с барьерами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</si>
</sst>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#,##0.0"/>
    <numFmt numFmtId="165" formatCode="dd.MM.yyyy"/>
    <numFmt numFmtId="166" formatCode="0.0"/>
    <numFmt numFmtId="167" formatCode="d.m.yyyy"/>
    <numFmt numFmtId="168" formatCode="dd.mm.yyyy"/>
    <numFmt numFmtId="169" formatCode="m/d/yyyy h:mm:ss"/>
  </numFmts>
  <fonts count="31">
    <font>
      <sz val="10.0"/>
      <color rgb="FF000000"/>
      <name val="Arial"/>
      <scheme val="minor"/>
    </font>
    <font>
      <b/>
      <color theme="1"/>
      <name val="Arial"/>
      <scheme val="minor"/>
    </font>
    <font>
      <color rgb="FFFF0000"/>
      <name val="Arial"/>
      <scheme val="minor"/>
    </font>
    <font>
      <b/>
      <sz val="12.0"/>
      <color theme="1"/>
      <name val="Arial"/>
      <scheme val="minor"/>
    </font>
    <font>
      <color theme="1"/>
      <name val="Arial"/>
      <scheme val="minor"/>
    </font>
    <font>
      <b/>
      <sz val="13.0"/>
      <color theme="1"/>
      <name val="Arial"/>
      <scheme val="minor"/>
    </font>
    <font>
      <b/>
      <sz val="8.0"/>
      <color theme="1"/>
      <name val="Arial"/>
      <scheme val="minor"/>
    </font>
    <font>
      <b/>
      <sz val="10.0"/>
      <color theme="1"/>
      <name val="Arial"/>
    </font>
    <font>
      <b/>
      <sz val="8.0"/>
      <color theme="1"/>
      <name val="Arial"/>
    </font>
    <font>
      <sz val="10.0"/>
      <color theme="1"/>
      <name val="Arial"/>
    </font>
    <font>
      <sz val="10.0"/>
      <color rgb="FF000000"/>
      <name val="Arial"/>
    </font>
    <font>
      <sz val="9.0"/>
      <color rgb="FF000000"/>
      <name val="Arial"/>
    </font>
    <font>
      <b/>
      <sz val="11.0"/>
      <color theme="1"/>
      <name val="Arial"/>
    </font>
    <font/>
    <font>
      <b/>
      <sz val="7.0"/>
      <color theme="1"/>
      <name val="Arial"/>
      <scheme val="minor"/>
    </font>
    <font>
      <b/>
      <sz val="7.0"/>
      <color theme="1"/>
      <name val="Arial"/>
    </font>
    <font>
      <b/>
      <sz val="9.0"/>
      <color theme="1"/>
      <name val="Arial"/>
    </font>
    <font>
      <sz val="8.0"/>
      <color rgb="FF000000"/>
      <name val="Arial"/>
    </font>
    <font>
      <b/>
      <sz val="9.0"/>
      <color theme="1"/>
      <name val="Arial"/>
      <scheme val="minor"/>
    </font>
    <font>
      <b/>
      <sz val="6.0"/>
      <color theme="1"/>
      <name val="Arial"/>
    </font>
    <font>
      <sz val="7.0"/>
      <color rgb="FF000000"/>
      <name val="Arial"/>
    </font>
    <font>
      <b/>
      <sz val="11.0"/>
      <color rgb="FF000000"/>
      <name val="Arial"/>
    </font>
    <font>
      <b/>
      <sz val="12.0"/>
      <color rgb="FF000000"/>
      <name val="Arial"/>
    </font>
    <font>
      <sz val="8.0"/>
      <color theme="1"/>
      <name val="Arial"/>
      <scheme val="minor"/>
    </font>
    <font>
      <b/>
      <sz val="10.0"/>
      <color theme="1"/>
      <name val="Arial"/>
      <scheme val="minor"/>
    </font>
    <font>
      <sz val="1.0"/>
      <color theme="1"/>
      <name val="Arial"/>
      <scheme val="minor"/>
    </font>
    <font>
      <color rgb="FFD9D9D9"/>
      <name val="Arial"/>
      <scheme val="minor"/>
    </font>
    <font>
      <color theme="1"/>
      <name val="Arial"/>
    </font>
    <font>
      <color rgb="FF000000"/>
      <name val="Arial"/>
      <scheme val="minor"/>
    </font>
    <font>
      <sz val="5.0"/>
      <color rgb="FFCCCCCC"/>
      <name val="Arial"/>
      <scheme val="minor"/>
    </font>
    <font>
      <sz val="19.0"/>
      <color rgb="FFFF0000"/>
      <name val="Arial"/>
      <scheme val="minor"/>
    </font>
  </fonts>
  <fills count="12">
    <fill>
      <patternFill patternType="none"/>
    </fill>
    <fill>
      <patternFill patternType="lightGray"/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F8F9FA"/>
        <bgColor rgb="FFF8F9FA"/>
      </patternFill>
    </fill>
    <fill>
      <patternFill patternType="solid">
        <fgColor rgb="FFC9DAF8"/>
        <bgColor rgb="FFC9DAF8"/>
      </patternFill>
    </fill>
    <fill>
      <patternFill patternType="solid">
        <fgColor rgb="FFEAD1DC"/>
        <bgColor rgb="FFEAD1DC"/>
      </patternFill>
    </fill>
    <fill>
      <patternFill patternType="solid">
        <fgColor rgb="FF00FFFF"/>
        <bgColor rgb="FF00FFFF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442F65"/>
      </bottom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442F65"/>
      </bottom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442F65"/>
      </bottom>
    </border>
  </borders>
  <cellStyleXfs count="1">
    <xf borderId="0" fillId="0" fontId="0" numFmtId="0" applyAlignment="1" applyFont="1"/>
  </cellStyleXfs>
  <cellXfs count="18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2" fontId="1" numFmtId="0" xfId="0" applyAlignment="1" applyFill="1" applyFont="1">
      <alignment readingOrder="0" shrinkToFit="0" wrapText="1"/>
    </xf>
    <xf borderId="0" fillId="0" fontId="2" numFmtId="0" xfId="0" applyAlignment="1" applyFont="1">
      <alignment readingOrder="0"/>
    </xf>
    <xf borderId="0" fillId="3" fontId="1" numFmtId="0" xfId="0" applyFill="1" applyFont="1"/>
    <xf borderId="0" fillId="0" fontId="3" numFmtId="0" xfId="0" applyAlignment="1" applyFont="1">
      <alignment horizontal="center" readingOrder="0"/>
    </xf>
    <xf borderId="0" fillId="4" fontId="4" numFmtId="164" xfId="0" applyFill="1" applyFont="1" applyNumberFormat="1"/>
    <xf borderId="0" fillId="0" fontId="4" numFmtId="4" xfId="0" applyFont="1" applyNumberFormat="1"/>
    <xf borderId="0" fillId="3" fontId="4" numFmtId="4" xfId="0" applyFont="1" applyNumberFormat="1"/>
    <xf borderId="0" fillId="3" fontId="4" numFmtId="0" xfId="0" applyFont="1"/>
    <xf borderId="0" fillId="4" fontId="4" numFmtId="0" xfId="0" applyFont="1"/>
    <xf borderId="0" fillId="0" fontId="1" numFmtId="20" xfId="0" applyAlignment="1" applyFont="1" applyNumberFormat="1">
      <alignment readingOrder="0"/>
    </xf>
    <xf borderId="0" fillId="0" fontId="3" numFmtId="0" xfId="0" applyAlignment="1" applyFont="1">
      <alignment readingOrder="0" shrinkToFit="0" wrapText="1"/>
    </xf>
    <xf borderId="0" fillId="0" fontId="3" numFmtId="0" xfId="0" applyAlignment="1" applyFont="1">
      <alignment readingOrder="0"/>
    </xf>
    <xf borderId="0" fillId="0" fontId="5" numFmtId="0" xfId="0" applyAlignment="1" applyFont="1">
      <alignment horizontal="center" readingOrder="0"/>
    </xf>
    <xf borderId="0" fillId="0" fontId="4" numFmtId="0" xfId="0" applyAlignment="1" applyFont="1">
      <alignment shrinkToFit="0" wrapText="1"/>
    </xf>
    <xf borderId="0" fillId="3" fontId="5" numFmtId="0" xfId="0" applyAlignment="1" applyFont="1">
      <alignment horizontal="center" readingOrder="0"/>
    </xf>
    <xf borderId="1" fillId="4" fontId="6" numFmtId="0" xfId="0" applyAlignment="1" applyBorder="1" applyFont="1">
      <alignment horizontal="center" readingOrder="0" shrinkToFit="0" vertical="center" wrapText="1"/>
    </xf>
    <xf borderId="2" fillId="5" fontId="7" numFmtId="0" xfId="0" applyAlignment="1" applyBorder="1" applyFill="1" applyFont="1">
      <alignment horizontal="center" readingOrder="0" shrinkToFit="0" vertical="center" wrapText="1"/>
    </xf>
    <xf borderId="1" fillId="2" fontId="7" numFmtId="0" xfId="0" applyAlignment="1" applyBorder="1" applyFont="1">
      <alignment horizontal="center" readingOrder="0" shrinkToFit="0" vertical="center" wrapText="1"/>
    </xf>
    <xf borderId="1" fillId="5" fontId="8" numFmtId="0" xfId="0" applyAlignment="1" applyBorder="1" applyFont="1">
      <alignment horizontal="center" readingOrder="0" shrinkToFit="0" vertical="center" wrapText="1"/>
    </xf>
    <xf borderId="1" fillId="4" fontId="7" numFmtId="0" xfId="0" applyAlignment="1" applyBorder="1" applyFont="1">
      <alignment horizontal="center" readingOrder="0" shrinkToFit="0" vertical="center" wrapText="1"/>
    </xf>
    <xf borderId="1" fillId="4" fontId="8" numFmtId="0" xfId="0" applyAlignment="1" applyBorder="1" applyFont="1">
      <alignment horizontal="center" readingOrder="0" shrinkToFit="0" vertical="center" wrapText="1"/>
    </xf>
    <xf borderId="1" fillId="2" fontId="8" numFmtId="4" xfId="0" applyAlignment="1" applyBorder="1" applyFont="1" applyNumberFormat="1">
      <alignment horizontal="center" readingOrder="0" shrinkToFit="0" vertical="center" wrapText="1"/>
    </xf>
    <xf borderId="1" fillId="5" fontId="7" numFmtId="0" xfId="0" applyAlignment="1" applyBorder="1" applyFont="1">
      <alignment horizontal="center" readingOrder="0" shrinkToFit="0" vertical="center" wrapText="1"/>
    </xf>
    <xf borderId="1" fillId="4" fontId="4" numFmtId="0" xfId="0" applyAlignment="1" applyBorder="1" applyFont="1">
      <alignment horizontal="center" readingOrder="0" shrinkToFit="0" vertical="center" wrapText="1"/>
    </xf>
    <xf borderId="1" fillId="0" fontId="9" numFmtId="0" xfId="0" applyAlignment="1" applyBorder="1" applyFont="1">
      <alignment horizontal="center" shrinkToFit="0" vertical="center" wrapText="1"/>
    </xf>
    <xf borderId="1" fillId="3" fontId="10" numFmtId="0" xfId="0" applyAlignment="1" applyBorder="1" applyFont="1">
      <alignment horizontal="center"/>
    </xf>
    <xf borderId="1" fillId="3" fontId="9" numFmtId="0" xfId="0" applyAlignment="1" applyBorder="1" applyFont="1">
      <alignment horizontal="center" readingOrder="0" shrinkToFit="0" vertical="center" wrapText="1"/>
    </xf>
    <xf borderId="1" fillId="3" fontId="10" numFmtId="0" xfId="0" applyAlignment="1" applyBorder="1" applyFont="1">
      <alignment horizontal="left"/>
    </xf>
    <xf borderId="1" fillId="2" fontId="9" numFmtId="4" xfId="0" applyAlignment="1" applyBorder="1" applyFont="1" applyNumberFormat="1">
      <alignment horizontal="center" readingOrder="0" shrinkToFit="0" vertical="center" wrapText="1"/>
    </xf>
    <xf borderId="1" fillId="3" fontId="9" numFmtId="4" xfId="0" applyAlignment="1" applyBorder="1" applyFont="1" applyNumberFormat="1">
      <alignment horizontal="center" readingOrder="0" shrinkToFit="0" vertical="center" wrapText="1"/>
    </xf>
    <xf borderId="1" fillId="2" fontId="4" numFmtId="0" xfId="0" applyBorder="1" applyFont="1"/>
    <xf borderId="0" fillId="0" fontId="4" numFmtId="0" xfId="0" applyAlignment="1" applyFont="1">
      <alignment horizontal="center"/>
    </xf>
    <xf borderId="1" fillId="3" fontId="11" numFmtId="0" xfId="0" applyAlignment="1" applyBorder="1" applyFont="1">
      <alignment horizontal="left"/>
    </xf>
    <xf borderId="1" fillId="3" fontId="10" numFmtId="165" xfId="0" applyAlignment="1" applyBorder="1" applyFont="1" applyNumberFormat="1">
      <alignment horizontal="center"/>
    </xf>
    <xf borderId="3" fillId="3" fontId="12" numFmtId="0" xfId="0" applyAlignment="1" applyBorder="1" applyFont="1">
      <alignment horizontal="center" readingOrder="0" shrinkToFit="0" vertical="center" wrapText="1"/>
    </xf>
    <xf borderId="4" fillId="0" fontId="13" numFmtId="0" xfId="0" applyBorder="1" applyFont="1"/>
    <xf borderId="2" fillId="0" fontId="13" numFmtId="0" xfId="0" applyBorder="1" applyFont="1"/>
    <xf borderId="0" fillId="4" fontId="4" numFmtId="0" xfId="0" applyAlignment="1" applyFont="1">
      <alignment horizontal="center" readingOrder="0" shrinkToFit="0" vertical="center" wrapText="1"/>
    </xf>
    <xf borderId="1" fillId="4" fontId="14" numFmtId="0" xfId="0" applyAlignment="1" applyBorder="1" applyFont="1">
      <alignment horizontal="center" readingOrder="0" shrinkToFit="0" vertical="center" wrapText="1"/>
    </xf>
    <xf borderId="1" fillId="5" fontId="15" numFmtId="0" xfId="0" applyAlignment="1" applyBorder="1" applyFont="1">
      <alignment horizontal="center" readingOrder="0" shrinkToFit="0" vertical="center" wrapText="1"/>
    </xf>
    <xf borderId="1" fillId="2" fontId="16" numFmtId="4" xfId="0" applyAlignment="1" applyBorder="1" applyFont="1" applyNumberFormat="1">
      <alignment horizontal="center" readingOrder="0" shrinkToFit="0" vertical="center" wrapText="1"/>
    </xf>
    <xf borderId="1" fillId="3" fontId="17" numFmtId="0" xfId="0" applyAlignment="1" applyBorder="1" applyFont="1">
      <alignment horizontal="center"/>
    </xf>
    <xf borderId="0" fillId="0" fontId="1" numFmtId="20" xfId="0" applyAlignment="1" applyFont="1" applyNumberFormat="1">
      <alignment horizontal="center" readingOrder="0"/>
    </xf>
    <xf borderId="1" fillId="4" fontId="15" numFmtId="0" xfId="0" applyAlignment="1" applyBorder="1" applyFont="1">
      <alignment horizontal="center" readingOrder="0" shrinkToFit="0" vertical="center" wrapText="1"/>
    </xf>
    <xf borderId="1" fillId="3" fontId="10" numFmtId="0" xfId="0" applyAlignment="1" applyBorder="1" applyFont="1">
      <alignment horizontal="left" shrinkToFit="0" wrapText="1"/>
    </xf>
    <xf borderId="1" fillId="3" fontId="17" numFmtId="0" xfId="0" applyAlignment="1" applyBorder="1" applyFont="1">
      <alignment horizontal="left" shrinkToFit="0" wrapText="1"/>
    </xf>
    <xf borderId="1" fillId="3" fontId="11" numFmtId="0" xfId="0" applyAlignment="1" applyBorder="1" applyFont="1">
      <alignment horizontal="left" shrinkToFit="0" wrapText="1"/>
    </xf>
    <xf borderId="1" fillId="3" fontId="10" numFmtId="0" xfId="0" applyAlignment="1" applyBorder="1" applyFont="1">
      <alignment horizontal="left" readingOrder="0"/>
    </xf>
    <xf borderId="1" fillId="3" fontId="10" numFmtId="0" xfId="0" applyAlignment="1" applyBorder="1" applyFont="1">
      <alignment horizontal="center" readingOrder="0"/>
    </xf>
    <xf borderId="1" fillId="3" fontId="10" numFmtId="0" xfId="0" applyAlignment="1" applyBorder="1" applyFont="1">
      <alignment horizontal="left" readingOrder="0" shrinkToFit="0" wrapText="1"/>
    </xf>
    <xf borderId="0" fillId="0" fontId="4" numFmtId="166" xfId="0" applyFont="1" applyNumberFormat="1"/>
    <xf borderId="1" fillId="4" fontId="18" numFmtId="0" xfId="0" applyAlignment="1" applyBorder="1" applyFont="1">
      <alignment horizontal="center" readingOrder="0" shrinkToFit="0" vertical="center" wrapText="1"/>
    </xf>
    <xf borderId="1" fillId="4" fontId="16" numFmtId="0" xfId="0" applyAlignment="1" applyBorder="1" applyFont="1">
      <alignment horizontal="center" readingOrder="0" shrinkToFit="0" vertical="center" wrapText="1"/>
    </xf>
    <xf borderId="1" fillId="4" fontId="15" numFmtId="166" xfId="0" applyAlignment="1" applyBorder="1" applyFont="1" applyNumberFormat="1">
      <alignment horizontal="center" readingOrder="0" shrinkToFit="0" vertical="center" wrapText="1"/>
    </xf>
    <xf borderId="1" fillId="3" fontId="10" numFmtId="166" xfId="0" applyAlignment="1" applyBorder="1" applyFont="1" applyNumberFormat="1">
      <alignment horizontal="center"/>
    </xf>
    <xf borderId="1" fillId="3" fontId="10" numFmtId="167" xfId="0" applyAlignment="1" applyBorder="1" applyFont="1" applyNumberFormat="1">
      <alignment horizontal="center" readingOrder="0"/>
    </xf>
    <xf borderId="1" fillId="3" fontId="11" numFmtId="0" xfId="0" applyAlignment="1" applyBorder="1" applyFont="1">
      <alignment horizontal="left" readingOrder="0"/>
    </xf>
    <xf borderId="1" fillId="3" fontId="17" numFmtId="0" xfId="0" applyAlignment="1" applyBorder="1" applyFont="1">
      <alignment horizontal="left" readingOrder="0" shrinkToFit="0" wrapText="1"/>
    </xf>
    <xf borderId="1" fillId="3" fontId="10" numFmtId="166" xfId="0" applyAlignment="1" applyBorder="1" applyFont="1" applyNumberFormat="1">
      <alignment horizontal="center" readingOrder="0"/>
    </xf>
    <xf borderId="1" fillId="3" fontId="10" numFmtId="168" xfId="0" applyAlignment="1" applyBorder="1" applyFont="1" applyNumberFormat="1">
      <alignment horizontal="center" readingOrder="0"/>
    </xf>
    <xf borderId="1" fillId="3" fontId="17" numFmtId="0" xfId="0" applyAlignment="1" applyBorder="1" applyFont="1">
      <alignment horizontal="left"/>
    </xf>
    <xf borderId="1" fillId="2" fontId="7" numFmtId="4" xfId="0" applyAlignment="1" applyBorder="1" applyFont="1" applyNumberFormat="1">
      <alignment horizontal="center" readingOrder="0" shrinkToFit="0" vertical="center" wrapText="1"/>
    </xf>
    <xf borderId="0" fillId="3" fontId="10" numFmtId="0" xfId="0" applyAlignment="1" applyFont="1">
      <alignment horizontal="center"/>
    </xf>
    <xf borderId="1" fillId="4" fontId="8" numFmtId="4" xfId="0" applyAlignment="1" applyBorder="1" applyFont="1" applyNumberFormat="1">
      <alignment horizontal="center" readingOrder="0" shrinkToFit="0" vertical="center" wrapText="1"/>
    </xf>
    <xf borderId="1" fillId="5" fontId="16" numFmtId="0" xfId="0" applyAlignment="1" applyBorder="1" applyFont="1">
      <alignment horizontal="center" readingOrder="0" shrinkToFit="0" vertical="center" wrapText="1"/>
    </xf>
    <xf borderId="1" fillId="3" fontId="10" numFmtId="4" xfId="0" applyAlignment="1" applyBorder="1" applyFont="1" applyNumberFormat="1">
      <alignment horizontal="center"/>
    </xf>
    <xf borderId="1" fillId="3" fontId="10" numFmtId="4" xfId="0" applyAlignment="1" applyBorder="1" applyFont="1" applyNumberFormat="1">
      <alignment horizontal="center" readingOrder="0"/>
    </xf>
    <xf borderId="1" fillId="5" fontId="19" numFmtId="0" xfId="0" applyAlignment="1" applyBorder="1" applyFont="1">
      <alignment horizontal="center" readingOrder="0" shrinkToFit="0" vertical="center" wrapText="1"/>
    </xf>
    <xf borderId="1" fillId="3" fontId="20" numFmtId="0" xfId="0" applyAlignment="1" applyBorder="1" applyFont="1">
      <alignment horizontal="left"/>
    </xf>
    <xf borderId="2" fillId="0" fontId="9" numFmtId="0" xfId="0" applyAlignment="1" applyBorder="1" applyFont="1">
      <alignment horizontal="center" shrinkToFit="0" vertical="center" wrapText="1"/>
    </xf>
    <xf borderId="1" fillId="2" fontId="9" numFmtId="0" xfId="0" applyAlignment="1" applyBorder="1" applyFont="1">
      <alignment horizontal="center" readingOrder="0" shrinkToFit="0" vertical="center" wrapText="1"/>
    </xf>
    <xf borderId="1" fillId="4" fontId="9" numFmtId="0" xfId="0" applyAlignment="1" applyBorder="1" applyFont="1">
      <alignment horizontal="center" readingOrder="0" shrinkToFit="0" vertical="center" wrapText="1"/>
    </xf>
    <xf borderId="3" fillId="3" fontId="21" numFmtId="0" xfId="0" applyAlignment="1" applyBorder="1" applyFont="1">
      <alignment horizontal="center" readingOrder="0"/>
    </xf>
    <xf borderId="3" fillId="3" fontId="22" numFmtId="0" xfId="0" applyAlignment="1" applyBorder="1" applyFont="1">
      <alignment horizontal="center" readingOrder="0"/>
    </xf>
    <xf borderId="0" fillId="0" fontId="23" numFmtId="0" xfId="0" applyFont="1"/>
    <xf borderId="1" fillId="4" fontId="10" numFmtId="0" xfId="0" applyAlignment="1" applyBorder="1" applyFont="1">
      <alignment horizontal="left"/>
    </xf>
    <xf borderId="1" fillId="0" fontId="9" numFmtId="0" xfId="0" applyAlignment="1" applyBorder="1" applyFont="1">
      <alignment horizontal="center" readingOrder="0" shrinkToFit="0" vertical="center" wrapText="1"/>
    </xf>
    <xf borderId="1" fillId="4" fontId="19" numFmtId="0" xfId="0" applyAlignment="1" applyBorder="1" applyFont="1">
      <alignment horizontal="center" readingOrder="0" shrinkToFit="0" vertical="center" wrapText="1"/>
    </xf>
    <xf borderId="0" fillId="3" fontId="10" numFmtId="0" xfId="0" applyAlignment="1" applyFont="1">
      <alignment horizontal="left"/>
    </xf>
    <xf borderId="0" fillId="3" fontId="11" numFmtId="0" xfId="0" applyAlignment="1" applyFont="1">
      <alignment horizontal="left"/>
    </xf>
    <xf borderId="1" fillId="3" fontId="4" numFmtId="0" xfId="0" applyAlignment="1" applyBorder="1" applyFont="1">
      <alignment horizontal="center" readingOrder="0" shrinkToFit="0" vertical="center" wrapText="1"/>
    </xf>
    <xf borderId="1" fillId="3" fontId="9" numFmtId="0" xfId="0" applyAlignment="1" applyBorder="1" applyFont="1">
      <alignment horizontal="center" shrinkToFit="0" vertical="center" wrapText="1"/>
    </xf>
    <xf borderId="0" fillId="0" fontId="4" numFmtId="164" xfId="0" applyFont="1" applyNumberFormat="1"/>
    <xf borderId="1" fillId="4" fontId="8" numFmtId="164" xfId="0" applyAlignment="1" applyBorder="1" applyFont="1" applyNumberFormat="1">
      <alignment horizontal="center" readingOrder="0" shrinkToFit="0" vertical="center" wrapText="1"/>
    </xf>
    <xf borderId="1" fillId="3" fontId="10" numFmtId="164" xfId="0" applyAlignment="1" applyBorder="1" applyFont="1" applyNumberFormat="1">
      <alignment horizontal="center"/>
    </xf>
    <xf borderId="1" fillId="3" fontId="10" numFmtId="164" xfId="0" applyAlignment="1" applyBorder="1" applyFont="1" applyNumberFormat="1">
      <alignment horizontal="center" readingOrder="0"/>
    </xf>
    <xf borderId="1" fillId="3" fontId="4" numFmtId="0" xfId="0" applyBorder="1" applyFont="1"/>
    <xf borderId="0" fillId="3" fontId="4" numFmtId="0" xfId="0" applyAlignment="1" applyFont="1">
      <alignment horizontal="center"/>
    </xf>
    <xf borderId="1" fillId="4" fontId="9" numFmtId="0" xfId="0" applyAlignment="1" applyBorder="1" applyFont="1">
      <alignment horizontal="center" shrinkToFit="0" vertical="center" wrapText="1"/>
    </xf>
    <xf borderId="1" fillId="4" fontId="10" numFmtId="0" xfId="0" applyAlignment="1" applyBorder="1" applyFont="1">
      <alignment horizontal="center"/>
    </xf>
    <xf borderId="1" fillId="4" fontId="11" numFmtId="0" xfId="0" applyAlignment="1" applyBorder="1" applyFont="1">
      <alignment horizontal="left"/>
    </xf>
    <xf borderId="1" fillId="4" fontId="9" numFmtId="4" xfId="0" applyAlignment="1" applyBorder="1" applyFont="1" applyNumberFormat="1">
      <alignment horizontal="center" readingOrder="0" shrinkToFit="0" vertical="center" wrapText="1"/>
    </xf>
    <xf borderId="1" fillId="4" fontId="17" numFmtId="0" xfId="0" applyAlignment="1" applyBorder="1" applyFont="1">
      <alignment horizontal="left"/>
    </xf>
    <xf borderId="1" fillId="4" fontId="10" numFmtId="0" xfId="0" applyAlignment="1" applyBorder="1" applyFont="1">
      <alignment horizontal="center" readingOrder="0"/>
    </xf>
    <xf borderId="1" fillId="4" fontId="24" numFmtId="0" xfId="0" applyAlignment="1" applyBorder="1" applyFont="1">
      <alignment horizontal="center" readingOrder="0" shrinkToFit="0" vertical="center" wrapText="1"/>
    </xf>
    <xf borderId="1" fillId="6" fontId="9" numFmtId="0" xfId="0" applyAlignment="1" applyBorder="1" applyFill="1" applyFont="1">
      <alignment horizontal="center" readingOrder="0" shrinkToFit="0" vertical="center" wrapText="1"/>
    </xf>
    <xf borderId="0" fillId="4" fontId="1" numFmtId="0" xfId="0" applyAlignment="1" applyFont="1">
      <alignment horizontal="center" readingOrder="0" shrinkToFit="0" vertical="center" wrapText="1"/>
    </xf>
    <xf borderId="0" fillId="4" fontId="1" numFmtId="0" xfId="0" applyAlignment="1" applyFont="1">
      <alignment horizontal="center" shrinkToFit="0" vertical="center" wrapText="1"/>
    </xf>
    <xf borderId="0" fillId="0" fontId="25" numFmtId="0" xfId="0" applyAlignment="1" applyFont="1">
      <alignment horizontal="left" readingOrder="0"/>
    </xf>
    <xf borderId="0" fillId="5" fontId="4" numFmtId="0" xfId="0" applyAlignment="1" applyFont="1">
      <alignment horizontal="center" readingOrder="0"/>
    </xf>
    <xf borderId="0" fillId="5" fontId="4" numFmtId="0" xfId="0" applyAlignment="1" applyFont="1">
      <alignment horizontal="center" readingOrder="0"/>
    </xf>
    <xf borderId="0" fillId="3" fontId="4" numFmtId="0" xfId="0" applyAlignment="1" applyFont="1">
      <alignment readingOrder="0"/>
    </xf>
    <xf borderId="0" fillId="3" fontId="26" numFmtId="0" xfId="0" applyAlignment="1" applyFont="1">
      <alignment readingOrder="0"/>
    </xf>
    <xf borderId="0" fillId="7" fontId="27" numFmtId="0" xfId="0" applyAlignment="1" applyFill="1" applyFont="1">
      <alignment horizontal="right" vertical="bottom"/>
    </xf>
    <xf borderId="0" fillId="3" fontId="27" numFmtId="0" xfId="0" applyAlignment="1" applyFont="1">
      <alignment horizontal="right" vertical="bottom"/>
    </xf>
    <xf quotePrefix="1" borderId="0" fillId="3" fontId="27" numFmtId="0" xfId="0" applyAlignment="1" applyFont="1">
      <alignment horizontal="right" vertical="bottom"/>
    </xf>
    <xf borderId="0" fillId="3" fontId="27" numFmtId="0" xfId="0" applyAlignment="1" applyFont="1">
      <alignment horizontal="right" readingOrder="0" vertical="bottom"/>
    </xf>
    <xf borderId="0" fillId="3" fontId="27" numFmtId="0" xfId="0" applyAlignment="1" applyFont="1">
      <alignment horizontal="right" vertical="bottom"/>
    </xf>
    <xf borderId="0" fillId="8" fontId="27" numFmtId="0" xfId="0" applyAlignment="1" applyFill="1" applyFont="1">
      <alignment horizontal="right" vertical="bottom"/>
    </xf>
    <xf quotePrefix="1" borderId="0" fillId="8" fontId="27" numFmtId="0" xfId="0" applyAlignment="1" applyFont="1">
      <alignment horizontal="right" vertical="bottom"/>
    </xf>
    <xf borderId="0" fillId="8" fontId="27" numFmtId="0" xfId="0" applyAlignment="1" applyFont="1">
      <alignment horizontal="right" readingOrder="0" vertical="bottom"/>
    </xf>
    <xf borderId="0" fillId="8" fontId="27" numFmtId="0" xfId="0" applyAlignment="1" applyFont="1">
      <alignment horizontal="right" vertical="bottom"/>
    </xf>
    <xf quotePrefix="1" borderId="0" fillId="8" fontId="27" numFmtId="168" xfId="0" applyAlignment="1" applyFont="1" applyNumberFormat="1">
      <alignment horizontal="right" vertical="bottom"/>
    </xf>
    <xf quotePrefix="1" borderId="0" fillId="8" fontId="27" numFmtId="167" xfId="0" applyAlignment="1" applyFont="1" applyNumberFormat="1">
      <alignment horizontal="right" vertical="bottom"/>
    </xf>
    <xf borderId="0" fillId="8" fontId="27" numFmtId="168" xfId="0" applyAlignment="1" applyFont="1" applyNumberFormat="1">
      <alignment horizontal="right" readingOrder="0" vertical="bottom"/>
    </xf>
    <xf borderId="0" fillId="6" fontId="27" numFmtId="168" xfId="0" applyAlignment="1" applyFont="1" applyNumberFormat="1">
      <alignment horizontal="right" vertical="bottom"/>
    </xf>
    <xf quotePrefix="1" borderId="0" fillId="3" fontId="27" numFmtId="168" xfId="0" applyAlignment="1" applyFont="1" applyNumberFormat="1">
      <alignment horizontal="right" vertical="bottom"/>
    </xf>
    <xf borderId="0" fillId="8" fontId="27" numFmtId="168" xfId="0" applyAlignment="1" applyFont="1" applyNumberFormat="1">
      <alignment horizontal="right" vertical="bottom"/>
    </xf>
    <xf borderId="0" fillId="3" fontId="27" numFmtId="167" xfId="0" applyAlignment="1" applyFont="1" applyNumberFormat="1">
      <alignment horizontal="right" vertical="bottom"/>
    </xf>
    <xf quotePrefix="1" borderId="0" fillId="3" fontId="27" numFmtId="167" xfId="0" applyAlignment="1" applyFont="1" applyNumberFormat="1">
      <alignment horizontal="right" vertical="bottom"/>
    </xf>
    <xf borderId="0" fillId="3" fontId="28" numFmtId="0" xfId="0" applyFont="1"/>
    <xf borderId="0" fillId="3" fontId="28" numFmtId="0" xfId="0" applyAlignment="1" applyFont="1">
      <alignment readingOrder="0"/>
    </xf>
    <xf quotePrefix="1" borderId="0" fillId="8" fontId="27" numFmtId="0" xfId="0" applyAlignment="1" applyFont="1">
      <alignment horizontal="right" vertical="bottom"/>
    </xf>
    <xf borderId="0" fillId="0" fontId="29" numFmtId="0" xfId="0" applyAlignment="1" applyFont="1">
      <alignment horizontal="center" readingOrder="0" vertical="center"/>
    </xf>
    <xf borderId="0" fillId="3" fontId="29" numFmtId="0" xfId="0" applyAlignment="1" applyFont="1">
      <alignment horizontal="center" readingOrder="0" vertical="center"/>
    </xf>
    <xf borderId="0" fillId="3" fontId="29" numFmtId="0" xfId="0" applyAlignment="1" applyFont="1">
      <alignment horizontal="center" vertical="center"/>
    </xf>
    <xf quotePrefix="1" borderId="0" fillId="3" fontId="27" numFmtId="0" xfId="0" applyAlignment="1" applyFont="1">
      <alignment horizontal="right" vertical="bottom"/>
    </xf>
    <xf borderId="0" fillId="3" fontId="4" numFmtId="0" xfId="0" applyAlignment="1" applyFont="1">
      <alignment horizontal="left" readingOrder="0" shrinkToFit="0" vertical="center" wrapText="1"/>
    </xf>
    <xf borderId="0" fillId="9" fontId="4" numFmtId="0" xfId="0" applyAlignment="1" applyFill="1" applyFont="1">
      <alignment horizontal="center" readingOrder="0" shrinkToFit="0" vertical="center" wrapText="1"/>
    </xf>
    <xf quotePrefix="1" borderId="0" fillId="8" fontId="27" numFmtId="165" xfId="0" applyAlignment="1" applyFont="1" applyNumberFormat="1">
      <alignment horizontal="right" vertical="bottom"/>
    </xf>
    <xf quotePrefix="1" borderId="0" fillId="3" fontId="27" numFmtId="165" xfId="0" applyAlignment="1" applyFont="1" applyNumberFormat="1">
      <alignment horizontal="right" vertical="bottom"/>
    </xf>
    <xf borderId="0" fillId="3" fontId="27" numFmtId="168" xfId="0" applyAlignment="1" applyFont="1" applyNumberFormat="1">
      <alignment horizontal="right" vertical="bottom"/>
    </xf>
    <xf borderId="0" fillId="3" fontId="4" numFmtId="0" xfId="0" applyAlignment="1" applyFont="1">
      <alignment horizontal="left"/>
    </xf>
    <xf borderId="0" fillId="3" fontId="4" numFmtId="0" xfId="0" applyAlignment="1" applyFont="1">
      <alignment horizontal="left" readingOrder="0"/>
    </xf>
    <xf borderId="0" fillId="3" fontId="4" numFmtId="168" xfId="0" applyAlignment="1" applyFont="1" applyNumberFormat="1">
      <alignment horizontal="left" readingOrder="0"/>
    </xf>
    <xf borderId="0" fillId="0" fontId="4" numFmtId="0" xfId="0" applyAlignment="1" applyFont="1">
      <alignment horizontal="left"/>
    </xf>
    <xf borderId="0" fillId="0" fontId="4" numFmtId="0" xfId="0" applyFont="1"/>
    <xf borderId="0" fillId="0" fontId="4" numFmtId="0" xfId="0" applyAlignment="1" applyFont="1">
      <alignment horizontal="left"/>
    </xf>
    <xf borderId="0" fillId="0" fontId="4" numFmtId="0" xfId="0" applyFont="1"/>
    <xf borderId="0" fillId="0" fontId="30" numFmtId="0" xfId="0" applyAlignment="1" applyFont="1">
      <alignment horizontal="center" readingOrder="0" vertical="center"/>
    </xf>
    <xf borderId="0" fillId="0" fontId="30" numFmtId="0" xfId="0" applyAlignment="1" applyFont="1">
      <alignment horizontal="left" readingOrder="0" vertical="center"/>
    </xf>
    <xf borderId="0" fillId="0" fontId="30" numFmtId="0" xfId="0" applyAlignment="1" applyFont="1">
      <alignment horizontal="center" vertical="center"/>
    </xf>
    <xf borderId="0" fillId="0" fontId="4" numFmtId="0" xfId="0" applyAlignment="1" applyFont="1">
      <alignment readingOrder="0"/>
    </xf>
    <xf borderId="0" fillId="10" fontId="4" numFmtId="0" xfId="0" applyAlignment="1" applyFill="1" applyFont="1">
      <alignment horizontal="center" readingOrder="0" shrinkToFit="0" vertical="center" wrapText="1"/>
    </xf>
    <xf borderId="0" fillId="11" fontId="4" numFmtId="0" xfId="0" applyAlignment="1" applyFill="1" applyFont="1">
      <alignment horizontal="center" readingOrder="0" shrinkToFit="0" vertical="center" wrapText="1"/>
    </xf>
    <xf borderId="0" fillId="0" fontId="4" numFmtId="0" xfId="0" applyAlignment="1" applyFont="1">
      <alignment horizontal="center" readingOrder="0"/>
    </xf>
    <xf borderId="1" fillId="0" fontId="4" numFmtId="0" xfId="0" applyAlignment="1" applyBorder="1" applyFont="1">
      <alignment horizontal="center" readingOrder="0"/>
    </xf>
    <xf borderId="1" fillId="0" fontId="4" numFmtId="0" xfId="0" applyAlignment="1" applyBorder="1" applyFont="1">
      <alignment horizontal="center"/>
    </xf>
    <xf borderId="0" fillId="0" fontId="4" numFmtId="0" xfId="0" applyAlignment="1" applyFont="1">
      <alignment horizontal="center" readingOrder="0"/>
    </xf>
    <xf borderId="0" fillId="0" fontId="26" numFmtId="0" xfId="0" applyAlignment="1" applyFont="1">
      <alignment readingOrder="0"/>
    </xf>
    <xf borderId="5" fillId="0" fontId="4" numFmtId="0" xfId="0" applyAlignment="1" applyBorder="1" applyFont="1">
      <alignment horizontal="left" readingOrder="0" shrinkToFit="0" vertical="center" wrapText="0"/>
    </xf>
    <xf borderId="6" fillId="0" fontId="4" numFmtId="0" xfId="0" applyAlignment="1" applyBorder="1" applyFont="1">
      <alignment horizontal="left" readingOrder="0" shrinkToFit="0" vertical="center" wrapText="0"/>
    </xf>
    <xf borderId="6" fillId="0" fontId="4" numFmtId="0" xfId="0" applyAlignment="1" applyBorder="1" applyFont="1">
      <alignment horizontal="left" readingOrder="0" shrinkToFit="0" vertical="center" wrapText="0"/>
    </xf>
    <xf borderId="6" fillId="0" fontId="4" numFmtId="0" xfId="0" applyAlignment="1" applyBorder="1" applyFont="1">
      <alignment horizontal="left" readingOrder="0" shrinkToFit="0" vertical="center" wrapText="0"/>
    </xf>
    <xf borderId="7" fillId="0" fontId="4" numFmtId="0" xfId="0" applyAlignment="1" applyBorder="1" applyFont="1">
      <alignment horizontal="left" readingOrder="0" shrinkToFit="0" vertical="center" wrapText="0"/>
    </xf>
    <xf borderId="8" fillId="0" fontId="4" numFmtId="169" xfId="0" applyAlignment="1" applyBorder="1" applyFont="1" applyNumberFormat="1">
      <alignment readingOrder="0" shrinkToFit="0" vertical="center" wrapText="0"/>
    </xf>
    <xf borderId="9" fillId="0" fontId="4" numFmtId="0" xfId="0" applyAlignment="1" applyBorder="1" applyFont="1">
      <alignment readingOrder="0" shrinkToFit="0" vertical="center" wrapText="0"/>
    </xf>
    <xf borderId="9" fillId="0" fontId="4" numFmtId="0" xfId="0" applyAlignment="1" applyBorder="1" applyFont="1">
      <alignment shrinkToFit="0" vertical="center" wrapText="0"/>
    </xf>
    <xf borderId="10" fillId="0" fontId="4" numFmtId="0" xfId="0" applyAlignment="1" applyBorder="1" applyFont="1">
      <alignment shrinkToFit="0" vertical="center" wrapText="0"/>
    </xf>
    <xf borderId="11" fillId="0" fontId="4" numFmtId="169" xfId="0" applyAlignment="1" applyBorder="1" applyFont="1" applyNumberFormat="1">
      <alignment readingOrder="0" shrinkToFit="0" vertical="center" wrapText="0"/>
    </xf>
    <xf borderId="8" fillId="0" fontId="4" numFmtId="169" xfId="0" applyAlignment="1" applyBorder="1" applyFont="1" applyNumberFormat="1">
      <alignment readingOrder="0" shrinkToFit="0" vertical="center" wrapText="0"/>
    </xf>
    <xf borderId="9" fillId="0" fontId="4" numFmtId="0" xfId="0" applyAlignment="1" applyBorder="1" applyFont="1">
      <alignment readingOrder="0" shrinkToFit="0" vertical="center" wrapText="0"/>
    </xf>
    <xf quotePrefix="1" borderId="9" fillId="0" fontId="4" numFmtId="0" xfId="0" applyAlignment="1" applyBorder="1" applyFont="1">
      <alignment readingOrder="0" shrinkToFit="0" vertical="center" wrapText="0"/>
    </xf>
    <xf borderId="9" fillId="0" fontId="4" numFmtId="0" xfId="0" applyAlignment="1" applyBorder="1" applyFont="1">
      <alignment readingOrder="0" shrinkToFit="0" vertical="center" wrapText="0"/>
    </xf>
    <xf borderId="12" fillId="0" fontId="4" numFmtId="0" xfId="0" applyAlignment="1" applyBorder="1" applyFont="1">
      <alignment readingOrder="0" shrinkToFit="0" vertical="center" wrapText="0"/>
    </xf>
    <xf quotePrefix="1" borderId="12" fillId="0" fontId="4" numFmtId="0" xfId="0" applyAlignment="1" applyBorder="1" applyFont="1">
      <alignment readingOrder="0" shrinkToFit="0" vertical="center" wrapText="0"/>
    </xf>
    <xf borderId="12" fillId="0" fontId="4" numFmtId="0" xfId="0" applyAlignment="1" applyBorder="1" applyFont="1">
      <alignment readingOrder="0" shrinkToFit="0" vertical="center" wrapText="0"/>
    </xf>
    <xf borderId="12" fillId="0" fontId="4" numFmtId="0" xfId="0" applyAlignment="1" applyBorder="1" applyFont="1">
      <alignment horizontal="right" readingOrder="0" shrinkToFit="0" vertical="center" wrapText="0"/>
    </xf>
    <xf borderId="10" fillId="0" fontId="4" numFmtId="0" xfId="0" applyAlignment="1" applyBorder="1" applyFont="1">
      <alignment readingOrder="0" shrinkToFit="0" vertical="center" wrapText="0"/>
    </xf>
    <xf borderId="11" fillId="0" fontId="4" numFmtId="169" xfId="0" applyAlignment="1" applyBorder="1" applyFont="1" applyNumberFormat="1">
      <alignment readingOrder="0" shrinkToFit="0" vertical="center" wrapText="0"/>
    </xf>
    <xf borderId="12" fillId="0" fontId="4" numFmtId="167" xfId="0" applyAlignment="1" applyBorder="1" applyFont="1" applyNumberFormat="1">
      <alignment horizontal="left" readingOrder="0" shrinkToFit="0" vertical="center" wrapText="0"/>
    </xf>
    <xf borderId="9" fillId="0" fontId="4" numFmtId="168" xfId="0" applyAlignment="1" applyBorder="1" applyFont="1" applyNumberFormat="1">
      <alignment horizontal="left" readingOrder="0" shrinkToFit="0" vertical="center" wrapText="0"/>
    </xf>
    <xf borderId="13" fillId="0" fontId="4" numFmtId="169" xfId="0" applyAlignment="1" applyBorder="1" applyFont="1" applyNumberFormat="1">
      <alignment readingOrder="0" shrinkToFit="0" vertical="center" wrapText="0"/>
    </xf>
    <xf borderId="14" fillId="0" fontId="4" numFmtId="0" xfId="0" applyAlignment="1" applyBorder="1" applyFont="1">
      <alignment readingOrder="0" shrinkToFit="0" vertical="center" wrapText="0"/>
    </xf>
    <xf borderId="14" fillId="0" fontId="4" numFmtId="168" xfId="0" applyAlignment="1" applyBorder="1" applyFont="1" applyNumberFormat="1">
      <alignment horizontal="left" readingOrder="0" shrinkToFit="0" vertical="center" wrapText="0"/>
    </xf>
    <xf borderId="14" fillId="0" fontId="4" numFmtId="0" xfId="0" applyAlignment="1" applyBorder="1" applyFont="1">
      <alignment readingOrder="0" shrinkToFit="0" vertical="center" wrapText="0"/>
    </xf>
    <xf borderId="14" fillId="0" fontId="4" numFmtId="0" xfId="0" applyAlignment="1" applyBorder="1" applyFont="1">
      <alignment shrinkToFit="0" vertical="center" wrapText="0"/>
    </xf>
    <xf borderId="15" fillId="0" fontId="4" numFmtId="0" xfId="0" applyAlignment="1" applyBorder="1" applyFont="1">
      <alignment shrinkToFit="0" vertical="center" wrapText="0"/>
    </xf>
  </cellXfs>
  <cellStyles count="1">
    <cellStyle xfId="0" name="Normal" builtinId="0"/>
  </cellStyles>
  <dxfs count="5"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8F9FA"/>
          <bgColor rgb="FFF8F9FA"/>
        </patternFill>
      </fill>
      <border/>
    </dxf>
    <dxf>
      <font/>
      <fill>
        <patternFill patternType="solid">
          <fgColor rgb="FF5B3F86"/>
          <bgColor rgb="FF5B3F86"/>
        </patternFill>
      </fill>
      <border/>
    </dxf>
  </dxfs>
  <tableStyles count="3">
    <tableStyle count="2" pivot="0" name="Общий список-style">
      <tableStyleElement dxfId="2" type="firstRowStripe"/>
      <tableStyleElement dxfId="3" type="secondRowStripe"/>
    </tableStyle>
    <tableStyle count="2" pivot="0" name="Количество участников для прогр-style">
      <tableStyleElement dxfId="2" type="firstRowStripe"/>
      <tableStyleElement dxfId="3" type="secondRowStripe"/>
    </tableStyle>
    <tableStyle count="3" pivot="0" name="Ответы на форму (12)-style">
      <tableStyleElement dxfId="4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A3:O319" displayName="Table_1" name="Table_1" id="1">
  <tableColumns count="15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</tableColumns>
  <tableStyleInfo name="Общий список-style" showColumnStripes="0" showFirstColumn="1" showLastColumn="1" showRowStripes="1"/>
</table>
</file>

<file path=xl/tables/table2.xml><?xml version="1.0" encoding="utf-8"?>
<table xmlns="http://schemas.openxmlformats.org/spreadsheetml/2006/main" headerRowCount="0" ref="A5:H224" displayName="Table_2" name="Table_2" id="2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Количество участников для прогр-style" showColumnStripes="0" showFirstColumn="1" showLastColumn="1" showRowStripes="1"/>
</table>
</file>

<file path=xl/tables/table3.xml><?xml version="1.0" encoding="utf-8"?>
<table xmlns="http://schemas.openxmlformats.org/spreadsheetml/2006/main" headerRowCount="0" ref="A1:P241" displayName="Form_Responses1" name="Form_Responses1" id="3">
  <tableColumns count="16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</tableColumns>
  <tableStyleInfo name="Ответы на форму (12)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Relationship Id="rId3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Relationship Id="rId3" Type="http://schemas.openxmlformats.org/officeDocument/2006/relationships/table" Target="../tables/table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Relationship Id="rId3" Type="http://schemas.openxmlformats.org/officeDocument/2006/relationships/table" Target="../tables/table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min="5" max="5" width="11.13"/>
    <col customWidth="1" min="6" max="6" width="20.25"/>
    <col customWidth="1" min="7" max="7" width="13.63"/>
    <col customWidth="1" min="8" max="8" width="26.13"/>
    <col customWidth="1" min="9" max="9" width="22.88"/>
    <col customWidth="1" hidden="1" min="10" max="10" width="12.63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0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11"/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4</v>
      </c>
      <c r="K3" s="6"/>
      <c r="L3" s="7"/>
      <c r="M3" s="8"/>
      <c r="N3" s="9"/>
      <c r="O3" s="10"/>
    </row>
    <row r="4" ht="33.0" customHeight="1">
      <c r="A4" s="17" t="s">
        <v>5</v>
      </c>
      <c r="B4" s="18" t="s">
        <v>6</v>
      </c>
      <c r="C4" s="19" t="s">
        <v>7</v>
      </c>
      <c r="D4" s="19" t="s">
        <v>8</v>
      </c>
      <c r="E4" s="20" t="s">
        <v>9</v>
      </c>
      <c r="F4" s="21" t="s">
        <v>10</v>
      </c>
      <c r="G4" s="21" t="s">
        <v>11</v>
      </c>
      <c r="H4" s="21" t="s">
        <v>12</v>
      </c>
      <c r="I4" s="21" t="s">
        <v>13</v>
      </c>
      <c r="J4" s="22" t="s">
        <v>14</v>
      </c>
      <c r="K4" s="23" t="s">
        <v>15</v>
      </c>
      <c r="L4" s="23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список'!$A$3:$S$996,VLOOKUP(E511,'Общий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73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customHeight="1">
      <c r="A10" s="25">
        <v>1.0</v>
      </c>
      <c r="B10" s="26" t="str">
        <f t="array" ref="B10">IFERROR(INDEX('Общий список'!$A$3:$S$996,VLOOKUP(E10,'Общий список'!$A$3:$S$996,19,FALSE),MATCH($B$1,'Общий список'!A71:M71,0)),"")</f>
        <v>60 м с барьерами</v>
      </c>
      <c r="C10" s="27" t="str">
        <f>IF(B10="","", IFERROR(VLOOKUP(E10,'Общий список'!$A$3:$AG$996,3,FALSE),""))</f>
        <v>Ж</v>
      </c>
      <c r="D10" s="27" t="str">
        <f>IF(B10="","", IFERROR(VLOOKUP(E10,'Общий список'!$A$3:$AG$996,17,FALSE),""))</f>
        <v/>
      </c>
      <c r="E10" s="28">
        <f>'Общий список'!A71</f>
        <v>283</v>
      </c>
      <c r="F10" s="29" t="str">
        <f>IF(B10="","", IFERROR(VLOOKUP(E10,'Общий список'!$A$3:$AG$996,2,FALSE),""))</f>
        <v>Гурьева Дарья</v>
      </c>
      <c r="G10" s="27" t="str">
        <f>IF(B10="","", IFERROR(VLOOKUP(E10,'Общий список'!$A$3:$AG$996,4,FALSE),""))</f>
        <v>26.12.2006</v>
      </c>
      <c r="H10" s="29" t="str">
        <f>IF(B10="","", IFERROR(VLOOKUP(E10,'Общий список'!$A$3:$AG$996,6,FALSE),""))</f>
        <v>СШОР "Старт" г. Пермь</v>
      </c>
      <c r="I10" s="34" t="str">
        <f>IF(B10="","", IFERROR(VLOOKUP(E10,'Общий список'!$A$3:$AG$996,7,FALSE),""))</f>
        <v>Дойков В.А. Пономарева О.Ю.</v>
      </c>
      <c r="J10" s="27">
        <f t="array" ref="J10">IFERROR(INDEX('Общий список'!$A$3:$O$996,VLOOKUP(E10,'Общий список'!$A$3:$S$996,19,FALSE),MATCH(B10,'Общий список'!A71:N71,0)+1),"")</f>
        <v>9</v>
      </c>
      <c r="K10" s="30"/>
      <c r="L10" s="30">
        <v>8.96</v>
      </c>
      <c r="M10" s="31">
        <f t="shared" si="1"/>
        <v>8.96</v>
      </c>
      <c r="N10" s="28"/>
      <c r="O10" s="32"/>
      <c r="R10" s="33"/>
      <c r="S10" s="33"/>
      <c r="T10" s="33"/>
    </row>
    <row r="11" ht="15.0" customHeight="1">
      <c r="A11" s="25">
        <v>2.0</v>
      </c>
      <c r="B11" s="26" t="str">
        <f t="array" ref="B11">IFERROR(INDEX('Общий список'!$A$3:$S$996,VLOOKUP(E11,'Общий список'!$A$3:$S$996,19,FALSE),MATCH($B$1,'Общий список'!A8:M8,0)),"")</f>
        <v>60 м с барьерами</v>
      </c>
      <c r="C11" s="27" t="str">
        <f>IF(B11="","", IFERROR(VLOOKUP(E11,'Общий список'!$A$3:$AG$996,3,FALSE),""))</f>
        <v>Ж</v>
      </c>
      <c r="D11" s="27" t="str">
        <f>IF(B11="","", IFERROR(VLOOKUP(E11,'Общий список'!$A$3:$AG$996,17,FALSE),""))</f>
        <v/>
      </c>
      <c r="E11" s="28">
        <f>'Общий список'!A8</f>
        <v>6</v>
      </c>
      <c r="F11" s="29" t="str">
        <f>IF(B11="","", IFERROR(VLOOKUP(E11,'Общий список'!$A$3:$AG$996,2,FALSE),""))</f>
        <v>Мазунина Мария</v>
      </c>
      <c r="G11" s="27" t="str">
        <f>IF(B11="","", IFERROR(VLOOKUP(E11,'Общий список'!$A$3:$AG$996,4,FALSE),""))</f>
        <v>14.02.2008</v>
      </c>
      <c r="H11" s="29" t="str">
        <f>IF(B11="","", IFERROR(VLOOKUP(E11,'Общий список'!$A$3:$AG$996,6,FALSE),""))</f>
        <v>СШОР "ТЕМП" г. Березники</v>
      </c>
      <c r="I11" s="29" t="str">
        <f>IF(B11="","", IFERROR(VLOOKUP(E11,'Общий список'!$A$3:$AG$996,7,FALSE),""))</f>
        <v>Чжао Л.А., Косинов А.Н. </v>
      </c>
      <c r="J11" s="27">
        <f t="array" ref="J11">IFERROR(INDEX('Общий список'!$A$3:$O$996,VLOOKUP(E11,'Общий список'!$A$3:$S$996,19,FALSE),MATCH(B11,'Общий список'!A8:N8,0)+1),"")</f>
        <v>9.3</v>
      </c>
      <c r="K11" s="30"/>
      <c r="L11" s="30">
        <v>9.4</v>
      </c>
      <c r="M11" s="31">
        <f t="shared" si="1"/>
        <v>9.4</v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список'!A9:M9,0)),"")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список'!A9</f>
        <v>7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список'!A9:N9,0)+1),"")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список'!A10:M10,0)),"")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список'!A10</f>
        <v>8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список'!A10:N10,0)+1),"")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список'!A11:M11,0)),"")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список'!A11</f>
        <v>9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список'!A11:N11,0)+1),"")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список'!A12:M12,0)),"")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список'!A12</f>
        <v>10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список'!A12:N12,0)+1),"")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список'!A13:M13,0)),"")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список'!A13</f>
        <v>11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список'!A13:N13,0)+1),"")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список'!A14:M14,0)),"")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список'!A14</f>
        <v>13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список'!A14:N14,0)+1),"")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список'!A15:M15,0)),"")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список'!A15</f>
        <v>30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список'!A15:N15,0)+1),"")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список'!A16:M16,0)),"")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список'!A16</f>
        <v>31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список'!A16:N16,0)+1),"")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список'!A17:M17,0)),"")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список'!A17</f>
        <v>33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список'!A17:N17,0)+1),"")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список'!A18:M18,0)),"")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список'!A18</f>
        <v>39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список'!A18:N18,0)+1),"")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список'!A19:M19,0)),"")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список'!A19</f>
        <v>40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список'!A19:N19,0)+1),"")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список'!A20:M20,0)),"")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список'!A20</f>
        <v>45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список'!A20:N20,0)+1),"")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список'!A21:M21,0)),"")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список'!A21</f>
        <v>55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список'!A21:N21,0)+1),"")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список'!A22:M22,0)),"")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список'!A22</f>
        <v>59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список'!A22:N22,0)+1),"")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список'!A23:M23,0)),"")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список'!A23</f>
        <v>60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список'!A23:N23,0)+1),"")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список'!A24:M24,0)),"")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список'!A24</f>
        <v>73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список'!A24:N24,0)+1),"")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список'!A25:M25,0)),"")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список'!A25</f>
        <v>74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список'!A25:N25,0)+1),"")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список'!A26:M26,0)),"")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список'!A26</f>
        <v>233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список'!A26:N26,0)+1),"")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список'!A27:M27,0)),"")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список'!A27</f>
        <v>103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список'!A27:N27,0)+1),"")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список'!A28:M28,0)),"")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список'!A28</f>
        <v>104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список'!A28:N28,0)+1),"")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список'!A29:M29,0)),"")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список'!A29</f>
        <v>108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список'!A29:N29,0)+1),"")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список'!A30:M30,0)),"")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список'!A30</f>
        <v>110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список'!A30:N30,0)+1),"")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список'!A31:M31,0)),"")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список'!A31</f>
        <v>114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список'!A31:N31,0)+1),"")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список'!A32:M32,0)),"")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список'!A32</f>
        <v>115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список'!A32:N32,0)+1),"")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список'!A33:M33,0)),"")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список'!A33</f>
        <v>116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список'!A33:N33,0)+1),"")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список'!A34:M34,0)),"")</f>
        <v>60 м с барьерами</v>
      </c>
      <c r="C37" s="27" t="str">
        <f>IF(B37="","", IFERROR(VLOOKUP(E37,'Общий список'!$A$3:$AG$996,3,FALSE),""))</f>
        <v>М</v>
      </c>
      <c r="D37" s="27" t="str">
        <f>IF(B37="","", IFERROR(VLOOKUP(E37,'Общий список'!$A$3:$AG$996,17,FALSE),""))</f>
        <v/>
      </c>
      <c r="E37" s="28">
        <f>'Общий список'!A34</f>
        <v>144</v>
      </c>
      <c r="F37" s="29" t="str">
        <f>IF(B37="","", IFERROR(VLOOKUP(E37,'Общий список'!$A$3:$AG$996,2,FALSE),""))</f>
        <v>Мурашко Артем</v>
      </c>
      <c r="G37" s="27" t="str">
        <f>IF(B37="","", IFERROR(VLOOKUP(E37,'Общий список'!$A$3:$AG$996,4,FALSE),""))</f>
        <v>14.01.2007</v>
      </c>
      <c r="H37" s="27" t="str">
        <f>IF(B37="","", IFERROR(VLOOKUP(E37,'Общий список'!$A$3:$AG$996,6,FALSE),""))</f>
        <v>МАУ ДО СШОР Кировского р-на</v>
      </c>
      <c r="I37" s="27" t="str">
        <f>IF(B37="","", IFERROR(VLOOKUP(E37,'Общий список'!$A$3:$AG$996,7,FALSE),""))</f>
        <v>Батулина Т.Н.</v>
      </c>
      <c r="J37" s="27">
        <f t="array" ref="J37">IFERROR(INDEX('Общий список'!$A$3:$O$996,VLOOKUP(E37,'Общий список'!$A$3:$S$996,19,FALSE),MATCH(B37,'Общий список'!A34:N34,0)+1),"")</f>
        <v>8.22</v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список'!A35:M35,0)),"")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список'!A35</f>
        <v>150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список'!A35:N35,0)+1),"")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список'!A36:M36,0)),"")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список'!A36</f>
        <v>155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список'!A36:N36,0)+1),"")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список'!A37:M37,0)),"")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список'!A37</f>
        <v>156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список'!A37:N37,0)+1),"")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customHeight="1">
      <c r="A41" s="25">
        <v>3.0</v>
      </c>
      <c r="B41" s="26" t="str">
        <f t="array" ref="B41">IFERROR(INDEX('Общий список'!$A$3:$S$996,VLOOKUP(E41,'Общий список'!$A$3:$S$996,19,FALSE),MATCH($B$1,'Общий список'!A50:M50,0)),"")</f>
        <v>60 м с барьерами</v>
      </c>
      <c r="C41" s="27" t="str">
        <f>IF(B41="","", IFERROR(VLOOKUP(E41,'Общий список'!$A$3:$AG$996,3,FALSE),""))</f>
        <v>Ж</v>
      </c>
      <c r="D41" s="27" t="str">
        <f>IF(B41="","", IFERROR(VLOOKUP(E41,'Общий список'!$A$3:$AG$996,17,FALSE),""))</f>
        <v/>
      </c>
      <c r="E41" s="28">
        <f>'Общий список'!A50</f>
        <v>216</v>
      </c>
      <c r="F41" s="29" t="str">
        <f>IF(B41="","", IFERROR(VLOOKUP(E41,'Общий список'!$A$3:$AG$996,2,FALSE),""))</f>
        <v>Ибрагимова Кристина </v>
      </c>
      <c r="G41" s="27" t="str">
        <f>IF(B41="","", IFERROR(VLOOKUP(E41,'Общий список'!$A$3:$AG$996,4,FALSE),""))</f>
        <v>08.01.2005</v>
      </c>
      <c r="H41" s="34" t="str">
        <f>IF(B41="","", IFERROR(VLOOKUP(E41,'Общий список'!$A$3:$AG$996,6,FALSE),""))</f>
        <v>МАУ ДО СШОР Кировского р-на</v>
      </c>
      <c r="I41" s="29" t="str">
        <f>IF(B41="","", IFERROR(VLOOKUP(E41,'Общий список'!$A$3:$AG$996,7,FALSE),""))</f>
        <v>Пономарева О.Б.</v>
      </c>
      <c r="J41" s="27">
        <f t="array" ref="J41">IFERROR(INDEX('Общий список'!$A$3:$O$996,VLOOKUP(E41,'Общий список'!$A$3:$S$996,19,FALSE),MATCH(B41,'Общий список'!A50:N50,0)+1),"")</f>
        <v>10.1</v>
      </c>
      <c r="K41" s="30"/>
      <c r="L41" s="30">
        <v>10.11</v>
      </c>
      <c r="M41" s="31">
        <f t="shared" si="1"/>
        <v>10.11</v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список'!A39:M39,0)),"")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список'!A39</f>
        <v>164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список'!A39:N39,0)+1),"")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список'!A40:M40,0)),"")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список'!A40</f>
        <v>172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список'!A40:N40,0)+1),"")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список'!A41:M41,0)),"")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список'!A41</f>
        <v>176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список'!A41:N41,0)+1),"")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список'!A42:M42,0)),"")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список'!A42</f>
        <v>181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список'!A42:N42,0)+1),"")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список'!A43:M43,0)),"")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список'!A43</f>
        <v>184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список'!A43:N43,0)+1),"")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список'!A44:M44,0)),"")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список'!A44</f>
        <v>188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список'!A44:N44,0)+1),"")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список'!A45:M45,0)),"")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список'!A45</f>
        <v>189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список'!A45:N45,0)+1),"")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список'!A46:M46,0)),"")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список'!A46</f>
        <v>197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список'!A46:N46,0)+1),"")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список'!A47:M47,0)),"")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список'!A47</f>
        <v>200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список'!A47:N47,0)+1),"")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список'!A48:M48,0)),"")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список'!A48</f>
        <v>211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список'!A48:N48,0)+1),"")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список'!A49:M49,0)),"")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список'!A49</f>
        <v>215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список'!A49:N49,0)+1),"")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customHeight="1">
      <c r="A53" s="25">
        <v>4.0</v>
      </c>
      <c r="B53" s="26" t="str">
        <f t="array" ref="B53">IFERROR(INDEX('Общий список'!$A$3:$S$996,VLOOKUP(E53,'Общий список'!$A$3:$S$996,19,FALSE),MATCH($B$1,'Общий список'!A38:M38,0)),"")</f>
        <v>60 м с барьерами</v>
      </c>
      <c r="C53" s="27" t="str">
        <f>IF(B53="","", IFERROR(VLOOKUP(E53,'Общий список'!$A$3:$AG$996,3,FALSE),""))</f>
        <v>Ж</v>
      </c>
      <c r="D53" s="27" t="str">
        <f>IF(B53="","", IFERROR(VLOOKUP(E53,'Общий список'!$A$3:$AG$996,17,FALSE),""))</f>
        <v/>
      </c>
      <c r="E53" s="28">
        <f>'Общий список'!A38</f>
        <v>159</v>
      </c>
      <c r="F53" s="29" t="str">
        <f>IF(B53="","", IFERROR(VLOOKUP(E53,'Общий список'!$A$3:$AG$996,2,FALSE),""))</f>
        <v>Лыкова Софья</v>
      </c>
      <c r="G53" s="35">
        <f>IF(B53="","", IFERROR(VLOOKUP(E53,'Общий список'!$A$3:$AG$996,4,FALSE),""))</f>
        <v>39207</v>
      </c>
      <c r="H53" s="34" t="str">
        <f>IF(B53="","", IFERROR(VLOOKUP(E53,'Общий список'!$A$3:$AG$996,6,FALSE),""))</f>
        <v>МАУ ДО СШОР Кировского р-на</v>
      </c>
      <c r="I53" s="29" t="str">
        <f>IF(B53="","", IFERROR(VLOOKUP(E53,'Общий список'!$A$3:$AG$996,7,FALSE),""))</f>
        <v>Батулина Т.Н.</v>
      </c>
      <c r="J53" s="27">
        <f t="array" ref="J53">IFERROR(INDEX('Общий список'!$A$3:$O$996,VLOOKUP(E53,'Общий список'!$A$3:$S$996,19,FALSE),MATCH(B53,'Общий список'!A38:N38,0)+1),"")</f>
        <v>9.8</v>
      </c>
      <c r="K53" s="30"/>
      <c r="L53" s="30">
        <v>10.12</v>
      </c>
      <c r="M53" s="31">
        <f t="shared" si="1"/>
        <v>10.12</v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список'!A51:M51,0)),"")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список'!A51</f>
        <v>223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список'!A51:N51,0)+1),"")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список'!A52:M52,0)),"")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список'!A52</f>
        <v>229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список'!A52:N52,0)+1),"")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список'!A53:M53,0)),"")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список'!A53</f>
        <v>234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список'!A53:N53,0)+1),"")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список'!A54:M54,0)),"")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список'!A54</f>
        <v>235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список'!A54:N54,0)+1),"")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список'!A55:M55,0)),"")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список'!A55</f>
        <v>237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список'!A55:N55,0)+1),"")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список'!A56:M56,0)),"")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список'!A56</f>
        <v>239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список'!A56:N56,0)+1),"")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список'!A57:M57,0)),"")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список'!A57</f>
        <v>241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список'!A57:N57,0)+1),"")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список'!A58:M58,0)),"")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список'!A58</f>
        <v>242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список'!A58:N58,0)+1),"")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список'!A59:M59,0)),"")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список'!A59</f>
        <v>243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список'!A59:N59,0)+1),"")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список'!A60:M60,0)),"")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список'!A60</f>
        <v>250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список'!A60:N60,0)+1),"")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список'!A61:M61,0)),"")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список'!A61</f>
        <v>271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список'!A61:N61,0)+1),"")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список'!A62:M62,0)),"")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список'!A62</f>
        <v>272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список'!A62:N62,0)+1),"")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список'!A63:M63,0)),"")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список'!A63</f>
        <v>273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список'!A63:N63,0)+1),"")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список'!A64:M64,0)),"")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список'!A64</f>
        <v>274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список'!A64:N64,0)+1),"")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список'!A65:M65,0)),"")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список'!A65</f>
        <v>275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список'!A65:N65,0)+1),"")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список'!A66:M66,0)),"")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список'!A66</f>
        <v>276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список'!A66:N66,0)+1),"")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список'!A67:M67,0)),"")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список'!A67</f>
        <v>277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список'!A67:N67,0)+1),"")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список'!A68:M68,0)),"")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список'!A68</f>
        <v>278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список'!A68:N68,0)+1),"")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список'!A69:M69,0)),"")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список'!A69</f>
        <v>279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список'!A69:N69,0)+1),"")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список'!A70:M70,0)),"")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список'!A70</f>
        <v>282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список'!A70:N70,0)+1),"")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25"/>
      <c r="B74" s="26"/>
      <c r="C74" s="27"/>
      <c r="D74" s="27"/>
      <c r="E74" s="36" t="s">
        <v>20</v>
      </c>
      <c r="F74" s="37"/>
      <c r="G74" s="37"/>
      <c r="H74" s="37"/>
      <c r="I74" s="37"/>
      <c r="J74" s="38"/>
      <c r="K74" s="30"/>
      <c r="L74" s="30"/>
      <c r="M74" s="31"/>
      <c r="N74" s="28"/>
      <c r="O74" s="32"/>
      <c r="R74" s="33"/>
      <c r="S74" s="33"/>
      <c r="T74" s="33"/>
    </row>
    <row r="75" ht="15.0" hidden="1" customHeight="1">
      <c r="A75" s="39"/>
      <c r="B75" s="26" t="str">
        <f t="array" ref="B75">IFERROR(INDEX('Общий список'!$A$3:$S$996,VLOOKUP(E75,'Общий список'!$A$3:$S$996,19,FALSE),MATCH($B$1,'Общий список'!A72:M72,0)),"")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список'!A72</f>
        <v>301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список'!A72:N72,0)+1),"")</f>
        <v/>
      </c>
      <c r="K75" s="30"/>
      <c r="L75" s="30"/>
      <c r="M75" s="31" t="str">
        <f t="shared" ref="M75:M510" si="2">IF(L75=0,K75,L75)</f>
        <v/>
      </c>
      <c r="N75" s="28"/>
      <c r="O75" s="32"/>
      <c r="R75" s="33"/>
      <c r="S75" s="33"/>
      <c r="T75" s="33"/>
    </row>
    <row r="76" ht="15.0" hidden="1" customHeight="1">
      <c r="A76" s="39"/>
      <c r="B76" s="26" t="str">
        <f t="array" ref="B76">IFERROR(INDEX('Общий список'!$A$3:$S$996,VLOOKUP(E76,'Общий список'!$A$3:$S$996,19,FALSE),MATCH($B$1,'Общий список'!A73:M73,0)),"")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список'!A73</f>
        <v>302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список'!A73:N73,0)+1),"")</f>
        <v/>
      </c>
      <c r="K76" s="30"/>
      <c r="L76" s="30"/>
      <c r="M76" s="31" t="str">
        <f t="shared" si="2"/>
        <v/>
      </c>
      <c r="N76" s="28"/>
      <c r="O76" s="32"/>
      <c r="R76" s="33"/>
      <c r="S76" s="33"/>
      <c r="T76" s="33"/>
    </row>
    <row r="77" ht="15.0" hidden="1" customHeight="1">
      <c r="A77" s="39"/>
      <c r="B77" s="26" t="str">
        <f t="array" ref="B77">IFERROR(INDEX('Общий список'!$A$3:$S$996,VLOOKUP(E77,'Общий список'!$A$3:$S$996,19,FALSE),MATCH($B$1,'Общий список'!A74:M74,0)),"")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список'!A74</f>
        <v>303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список'!A74:N74,0)+1),"")</f>
        <v/>
      </c>
      <c r="K77" s="30"/>
      <c r="L77" s="30"/>
      <c r="M77" s="31" t="str">
        <f t="shared" si="2"/>
        <v/>
      </c>
      <c r="N77" s="28"/>
      <c r="O77" s="32"/>
      <c r="R77" s="33"/>
      <c r="S77" s="33"/>
      <c r="T77" s="33"/>
    </row>
    <row r="78" ht="15.0" hidden="1" customHeight="1">
      <c r="A78" s="39"/>
      <c r="B78" s="26" t="str">
        <f t="array" ref="B78">IFERROR(INDEX('Общий список'!$A$3:$S$996,VLOOKUP(E78,'Общий список'!$A$3:$S$996,19,FALSE),MATCH($B$1,'Общий список'!A75:M75,0)),"")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список'!A75</f>
        <v>304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список'!A75:N75,0)+1),"")</f>
        <v/>
      </c>
      <c r="K78" s="30"/>
      <c r="L78" s="30"/>
      <c r="M78" s="31" t="str">
        <f t="shared" si="2"/>
        <v/>
      </c>
      <c r="N78" s="28"/>
      <c r="O78" s="32"/>
      <c r="R78" s="33"/>
      <c r="S78" s="33"/>
      <c r="T78" s="33"/>
    </row>
    <row r="79" ht="15.0" hidden="1" customHeight="1">
      <c r="A79" s="39"/>
      <c r="B79" s="26" t="str">
        <f t="array" ref="B79">IFERROR(INDEX('Общий список'!$A$3:$S$996,VLOOKUP(E79,'Общий список'!$A$3:$S$996,19,FALSE),MATCH($B$1,'Общий список'!A76:M76,0)),"")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список'!A76</f>
        <v>305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список'!A76:N76,0)+1),"")</f>
        <v/>
      </c>
      <c r="K79" s="30"/>
      <c r="L79" s="30"/>
      <c r="M79" s="31" t="str">
        <f t="shared" si="2"/>
        <v/>
      </c>
      <c r="N79" s="28"/>
      <c r="O79" s="32"/>
      <c r="R79" s="33"/>
      <c r="S79" s="33"/>
      <c r="T79" s="33"/>
    </row>
    <row r="80" ht="15.0" hidden="1" customHeight="1">
      <c r="A80" s="39"/>
      <c r="B80" s="26" t="str">
        <f t="array" ref="B80">IFERROR(INDEX('Общий список'!$A$3:$S$996,VLOOKUP(E80,'Общий список'!$A$3:$S$996,19,FALSE),MATCH($B$1,'Общий список'!A77:M77,0)),"")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список'!A77</f>
        <v>306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список'!A77:N77,0)+1),"")</f>
        <v/>
      </c>
      <c r="K80" s="30"/>
      <c r="L80" s="30"/>
      <c r="M80" s="31" t="str">
        <f t="shared" si="2"/>
        <v/>
      </c>
      <c r="N80" s="28"/>
      <c r="O80" s="32"/>
      <c r="R80" s="33"/>
      <c r="S80" s="33"/>
      <c r="T80" s="33"/>
    </row>
    <row r="81" ht="15.0" hidden="1" customHeight="1">
      <c r="A81" s="39"/>
      <c r="B81" s="26" t="str">
        <f t="array" ref="B81">IFERROR(INDEX('Общий список'!$A$3:$S$996,VLOOKUP(E81,'Общий список'!$A$3:$S$996,19,FALSE),MATCH($B$1,'Общий список'!A78:M78,0)),"")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список'!A78</f>
        <v>307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список'!A78:N78,0)+1),"")</f>
        <v/>
      </c>
      <c r="K81" s="30"/>
      <c r="L81" s="30"/>
      <c r="M81" s="31" t="str">
        <f t="shared" si="2"/>
        <v/>
      </c>
      <c r="N81" s="28"/>
      <c r="O81" s="32"/>
      <c r="R81" s="33"/>
      <c r="S81" s="33"/>
      <c r="T81" s="33"/>
    </row>
    <row r="82" ht="15.0" hidden="1" customHeight="1">
      <c r="A82" s="39"/>
      <c r="B82" s="26" t="str">
        <f t="array" ref="B82">IFERROR(INDEX('Общий список'!$A$3:$S$996,VLOOKUP(E82,'Общий список'!$A$3:$S$996,19,FALSE),MATCH($B$1,'Общий список'!A79:M79,0)),"")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список'!A79</f>
        <v>309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список'!A79:N79,0)+1),"")</f>
        <v/>
      </c>
      <c r="K82" s="30"/>
      <c r="L82" s="30"/>
      <c r="M82" s="31" t="str">
        <f t="shared" si="2"/>
        <v/>
      </c>
      <c r="N82" s="28"/>
      <c r="O82" s="32"/>
      <c r="R82" s="33"/>
      <c r="S82" s="33"/>
      <c r="T82" s="33"/>
    </row>
    <row r="83" ht="15.0" hidden="1" customHeight="1">
      <c r="A83" s="39"/>
      <c r="B83" s="26" t="str">
        <f t="array" ref="B83">IFERROR(INDEX('Общий список'!$A$3:$S$996,VLOOKUP(E83,'Общий список'!$A$3:$S$996,19,FALSE),MATCH($B$1,'Общий список'!A80:M80,0)),"")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список'!A80</f>
        <v>310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список'!A80:N80,0)+1),"")</f>
        <v/>
      </c>
      <c r="K83" s="30"/>
      <c r="L83" s="30"/>
      <c r="M83" s="31" t="str">
        <f t="shared" si="2"/>
        <v/>
      </c>
      <c r="N83" s="28"/>
      <c r="O83" s="32"/>
      <c r="R83" s="33"/>
      <c r="S83" s="33"/>
      <c r="T83" s="33"/>
    </row>
    <row r="84" ht="15.0" hidden="1" customHeight="1">
      <c r="A84" s="39"/>
      <c r="B84" s="26" t="str">
        <f t="array" ref="B84">IFERROR(INDEX('Общий список'!$A$3:$S$996,VLOOKUP(E84,'Общий список'!$A$3:$S$996,19,FALSE),MATCH($B$1,'Общий список'!A81:M81,0)),"")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список'!A81</f>
        <v>341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список'!A81:N81,0)+1),"")</f>
        <v/>
      </c>
      <c r="K84" s="30"/>
      <c r="L84" s="30"/>
      <c r="M84" s="31" t="str">
        <f t="shared" si="2"/>
        <v/>
      </c>
      <c r="N84" s="28"/>
      <c r="O84" s="32"/>
      <c r="R84" s="33"/>
      <c r="S84" s="33"/>
      <c r="T84" s="33"/>
    </row>
    <row r="85" ht="15.0" hidden="1" customHeight="1">
      <c r="A85" s="39"/>
      <c r="B85" s="26" t="str">
        <f t="array" ref="B85">IFERROR(INDEX('Общий список'!$A$3:$S$996,VLOOKUP(E85,'Общий список'!$A$3:$S$996,19,FALSE),MATCH($B$1,'Общий список'!A82:M82,0)),"")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список'!A82</f>
        <v>344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список'!A82:N82,0)+1),"")</f>
        <v/>
      </c>
      <c r="K85" s="30"/>
      <c r="L85" s="30"/>
      <c r="M85" s="31" t="str">
        <f t="shared" si="2"/>
        <v/>
      </c>
      <c r="N85" s="28"/>
      <c r="O85" s="32"/>
      <c r="R85" s="33"/>
      <c r="S85" s="33"/>
      <c r="T85" s="33"/>
    </row>
    <row r="86" ht="15.0" hidden="1" customHeight="1">
      <c r="A86" s="39"/>
      <c r="B86" s="26" t="str">
        <f t="array" ref="B86">IFERROR(INDEX('Общий список'!$A$3:$S$996,VLOOKUP(E86,'Общий список'!$A$3:$S$996,19,FALSE),MATCH($B$1,'Общий список'!A83:M83,0)),"")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список'!A83</f>
        <v>358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список'!A83:N83,0)+1),"")</f>
        <v/>
      </c>
      <c r="K86" s="30"/>
      <c r="L86" s="30"/>
      <c r="M86" s="31" t="str">
        <f t="shared" si="2"/>
        <v/>
      </c>
      <c r="N86" s="28"/>
      <c r="O86" s="32"/>
      <c r="R86" s="33"/>
      <c r="S86" s="33"/>
      <c r="T86" s="33"/>
    </row>
    <row r="87" ht="15.0" hidden="1" customHeight="1">
      <c r="A87" s="39"/>
      <c r="B87" s="26" t="str">
        <f t="array" ref="B87">IFERROR(INDEX('Общий список'!$A$3:$S$996,VLOOKUP(E87,'Общий список'!$A$3:$S$996,19,FALSE),MATCH($B$1,'Общий список'!A84:M84,0)),"")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список'!A84</f>
        <v>359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список'!A84:N84,0)+1),"")</f>
        <v/>
      </c>
      <c r="K87" s="30"/>
      <c r="L87" s="30"/>
      <c r="M87" s="31" t="str">
        <f t="shared" si="2"/>
        <v/>
      </c>
      <c r="N87" s="28"/>
      <c r="O87" s="32"/>
      <c r="R87" s="33"/>
      <c r="S87" s="33"/>
      <c r="T87" s="33"/>
    </row>
    <row r="88" ht="15.0" hidden="1" customHeight="1">
      <c r="A88" s="39"/>
      <c r="B88" s="26" t="str">
        <f t="array" ref="B88">IFERROR(INDEX('Общий список'!$A$3:$S$996,VLOOKUP(E88,'Общий список'!$A$3:$S$996,19,FALSE),MATCH($B$1,'Общий список'!A85:M85,0)),"")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список'!A85</f>
        <v>362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список'!A85:N85,0)+1),"")</f>
        <v/>
      </c>
      <c r="K88" s="30"/>
      <c r="L88" s="30"/>
      <c r="M88" s="31" t="str">
        <f t="shared" si="2"/>
        <v/>
      </c>
      <c r="N88" s="28"/>
      <c r="O88" s="32"/>
      <c r="R88" s="33"/>
      <c r="S88" s="33"/>
      <c r="T88" s="33"/>
    </row>
    <row r="89" ht="15.0" hidden="1" customHeight="1">
      <c r="A89" s="39"/>
      <c r="B89" s="26" t="str">
        <f t="array" ref="B89">IFERROR(INDEX('Общий список'!$A$3:$S$996,VLOOKUP(E89,'Общий список'!$A$3:$S$996,19,FALSE),MATCH($B$1,'Общий список'!A86:M86,0)),"")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список'!A86</f>
        <v>367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список'!A86:N86,0)+1),"")</f>
        <v/>
      </c>
      <c r="K89" s="30"/>
      <c r="L89" s="30"/>
      <c r="M89" s="31" t="str">
        <f t="shared" si="2"/>
        <v/>
      </c>
      <c r="N89" s="28"/>
      <c r="O89" s="32"/>
      <c r="R89" s="33"/>
      <c r="S89" s="33"/>
      <c r="T89" s="33"/>
    </row>
    <row r="90" ht="15.0" hidden="1" customHeight="1">
      <c r="A90" s="39"/>
      <c r="B90" s="26" t="str">
        <f t="array" ref="B90">IFERROR(INDEX('Общий список'!$A$3:$S$996,VLOOKUP(E90,'Общий список'!$A$3:$S$996,19,FALSE),MATCH($B$1,'Общий список'!A87:M87,0)),"")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список'!A87</f>
        <v>369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список'!A87:N87,0)+1),"")</f>
        <v/>
      </c>
      <c r="K90" s="30"/>
      <c r="L90" s="30"/>
      <c r="M90" s="31" t="str">
        <f t="shared" si="2"/>
        <v/>
      </c>
      <c r="N90" s="28"/>
      <c r="O90" s="32"/>
      <c r="R90" s="33"/>
      <c r="S90" s="33"/>
      <c r="T90" s="33"/>
    </row>
    <row r="91" ht="15.0" hidden="1" customHeight="1">
      <c r="A91" s="39"/>
      <c r="B91" s="26" t="str">
        <f t="array" ref="B91">IFERROR(INDEX('Общий список'!$A$3:$S$996,VLOOKUP(E91,'Общий список'!$A$3:$S$996,19,FALSE),MATCH($B$1,'Общий список'!A88:M88,0)),"")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список'!A88</f>
        <v>370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список'!A88:N88,0)+1),"")</f>
        <v/>
      </c>
      <c r="K91" s="30"/>
      <c r="L91" s="30"/>
      <c r="M91" s="31" t="str">
        <f t="shared" si="2"/>
        <v/>
      </c>
      <c r="N91" s="28"/>
      <c r="O91" s="32"/>
      <c r="R91" s="33"/>
      <c r="S91" s="33"/>
      <c r="T91" s="33"/>
    </row>
    <row r="92" ht="15.0" hidden="1" customHeight="1">
      <c r="A92" s="39"/>
      <c r="B92" s="26" t="str">
        <f t="array" ref="B92">IFERROR(INDEX('Общий список'!$A$3:$S$996,VLOOKUP(E92,'Общий список'!$A$3:$S$996,19,FALSE),MATCH($B$1,'Общий список'!A89:M89,0)),"")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список'!A89</f>
        <v>371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список'!A89:N89,0)+1),"")</f>
        <v/>
      </c>
      <c r="K92" s="30"/>
      <c r="L92" s="30"/>
      <c r="M92" s="31" t="str">
        <f t="shared" si="2"/>
        <v/>
      </c>
      <c r="N92" s="28"/>
      <c r="O92" s="32"/>
      <c r="R92" s="33"/>
      <c r="S92" s="33"/>
      <c r="T92" s="33"/>
    </row>
    <row r="93" ht="15.0" hidden="1" customHeight="1">
      <c r="A93" s="39"/>
      <c r="B93" s="26" t="str">
        <f t="array" ref="B93">IFERROR(INDEX('Общий список'!$A$3:$S$996,VLOOKUP(E93,'Общий список'!$A$3:$S$996,19,FALSE),MATCH($B$1,'Общий список'!A90:M90,0)),"")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список'!A90</f>
        <v>373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список'!A90:N90,0)+1),"")</f>
        <v/>
      </c>
      <c r="K93" s="30"/>
      <c r="L93" s="30"/>
      <c r="M93" s="31" t="str">
        <f t="shared" si="2"/>
        <v/>
      </c>
      <c r="N93" s="28"/>
      <c r="O93" s="32"/>
      <c r="R93" s="33"/>
      <c r="S93" s="33"/>
      <c r="T93" s="33"/>
    </row>
    <row r="94" ht="15.0" hidden="1" customHeight="1">
      <c r="A94" s="39"/>
      <c r="B94" s="26" t="str">
        <f t="array" ref="B94">IFERROR(INDEX('Общий список'!$A$3:$S$996,VLOOKUP(E94,'Общий список'!$A$3:$S$996,19,FALSE),MATCH($B$1,'Общий список'!A91:M91,0)),"")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список'!A91</f>
        <v>374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список'!A91:N91,0)+1),"")</f>
        <v/>
      </c>
      <c r="K94" s="30"/>
      <c r="L94" s="30"/>
      <c r="M94" s="31" t="str">
        <f t="shared" si="2"/>
        <v/>
      </c>
      <c r="N94" s="28"/>
      <c r="O94" s="32"/>
      <c r="R94" s="33"/>
      <c r="S94" s="33"/>
      <c r="T94" s="33"/>
    </row>
    <row r="95" ht="15.0" hidden="1" customHeight="1">
      <c r="A95" s="39"/>
      <c r="B95" s="26" t="str">
        <f t="array" ref="B95">IFERROR(INDEX('Общий список'!$A$3:$S$996,VLOOKUP(E95,'Общий список'!$A$3:$S$996,19,FALSE),MATCH($B$1,'Общий список'!A92:M92,0)),"")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список'!A92</f>
        <v>376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список'!A92:N92,0)+1),"")</f>
        <v/>
      </c>
      <c r="K95" s="30"/>
      <c r="L95" s="30"/>
      <c r="M95" s="31" t="str">
        <f t="shared" si="2"/>
        <v/>
      </c>
      <c r="N95" s="28"/>
      <c r="O95" s="32"/>
      <c r="R95" s="33"/>
      <c r="S95" s="33"/>
      <c r="T95" s="33"/>
    </row>
    <row r="96" ht="15.0" hidden="1" customHeight="1">
      <c r="A96" s="39"/>
      <c r="B96" s="26" t="str">
        <f t="array" ref="B96">IFERROR(INDEX('Общий список'!$A$3:$S$996,VLOOKUP(E96,'Общий список'!$A$3:$S$996,19,FALSE),MATCH($B$1,'Общий список'!A93:M93,0)),"")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список'!A93</f>
        <v>378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список'!A93:N93,0)+1),"")</f>
        <v/>
      </c>
      <c r="K96" s="30"/>
      <c r="L96" s="30"/>
      <c r="M96" s="31" t="str">
        <f t="shared" si="2"/>
        <v/>
      </c>
      <c r="N96" s="28"/>
      <c r="O96" s="32"/>
      <c r="R96" s="33"/>
      <c r="S96" s="33"/>
      <c r="T96" s="33"/>
    </row>
    <row r="97" ht="15.0" hidden="1" customHeight="1">
      <c r="A97" s="39"/>
      <c r="B97" s="26" t="str">
        <f t="array" ref="B97">IFERROR(INDEX('Общий список'!$A$3:$S$996,VLOOKUP(E97,'Общий список'!$A$3:$S$996,19,FALSE),MATCH($B$1,'Общий список'!A94:M94,0)),"")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список'!A94</f>
        <v>384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список'!A94:N94,0)+1),"")</f>
        <v/>
      </c>
      <c r="K97" s="30"/>
      <c r="L97" s="30"/>
      <c r="M97" s="31" t="str">
        <f t="shared" si="2"/>
        <v/>
      </c>
      <c r="N97" s="28"/>
      <c r="O97" s="32"/>
      <c r="R97" s="33"/>
      <c r="S97" s="33"/>
      <c r="T97" s="33"/>
    </row>
    <row r="98" ht="15.0" hidden="1" customHeight="1">
      <c r="A98" s="39"/>
      <c r="B98" s="26" t="str">
        <f t="array" ref="B98">IFERROR(INDEX('Общий список'!$A$3:$S$996,VLOOKUP(E98,'Общий список'!$A$3:$S$996,19,FALSE),MATCH($B$1,'Общий список'!A95:M95,0)),"")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список'!A95</f>
        <v>388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список'!A95:N95,0)+1),"")</f>
        <v/>
      </c>
      <c r="K98" s="30"/>
      <c r="L98" s="30"/>
      <c r="M98" s="31" t="str">
        <f t="shared" si="2"/>
        <v/>
      </c>
      <c r="N98" s="28"/>
      <c r="O98" s="32"/>
      <c r="R98" s="33"/>
      <c r="S98" s="33"/>
      <c r="T98" s="33"/>
    </row>
    <row r="99" ht="15.0" hidden="1" customHeight="1">
      <c r="A99" s="39"/>
      <c r="B99" s="26" t="str">
        <f t="array" ref="B99">IFERROR(INDEX('Общий список'!$A$3:$S$996,VLOOKUP(E99,'Общий список'!$A$3:$S$996,19,FALSE),MATCH($B$1,'Общий список'!A96:M96,0)),"")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список'!A96</f>
        <v>389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список'!A96:N96,0)+1),"")</f>
        <v/>
      </c>
      <c r="K99" s="30"/>
      <c r="L99" s="30"/>
      <c r="M99" s="31" t="str">
        <f t="shared" si="2"/>
        <v/>
      </c>
      <c r="N99" s="28"/>
      <c r="O99" s="32"/>
      <c r="R99" s="33"/>
      <c r="S99" s="33"/>
      <c r="T99" s="33"/>
    </row>
    <row r="100" ht="15.0" hidden="1" customHeight="1">
      <c r="A100" s="39"/>
      <c r="B100" s="26" t="str">
        <f t="array" ref="B100">IFERROR(INDEX('Общий список'!$A$3:$S$996,VLOOKUP(E100,'Общий список'!$A$3:$S$996,19,FALSE),MATCH($B$1,'Общий список'!A97:M97,0)),"")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список'!A97</f>
        <v>395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список'!A97:N97,0)+1),"")</f>
        <v/>
      </c>
      <c r="K100" s="30"/>
      <c r="L100" s="30"/>
      <c r="M100" s="31" t="str">
        <f t="shared" si="2"/>
        <v/>
      </c>
      <c r="N100" s="28"/>
      <c r="O100" s="32"/>
      <c r="R100" s="33"/>
      <c r="S100" s="33"/>
      <c r="T100" s="33"/>
    </row>
    <row r="101" ht="15.0" hidden="1" customHeight="1">
      <c r="A101" s="39"/>
      <c r="B101" s="26" t="str">
        <f t="array" ref="B101">IFERROR(INDEX('Общий список'!$A$3:$S$996,VLOOKUP(E101,'Общий список'!$A$3:$S$996,19,FALSE),MATCH($B$1,'Общий список'!A98:M98,0)),"")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список'!A98</f>
        <v>397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список'!A98:N98,0)+1),"")</f>
        <v/>
      </c>
      <c r="K101" s="30"/>
      <c r="L101" s="30"/>
      <c r="M101" s="31" t="str">
        <f t="shared" si="2"/>
        <v/>
      </c>
      <c r="N101" s="28"/>
      <c r="O101" s="32"/>
      <c r="R101" s="33"/>
      <c r="S101" s="33"/>
      <c r="T101" s="33"/>
    </row>
    <row r="102" ht="15.0" hidden="1" customHeight="1">
      <c r="A102" s="39"/>
      <c r="B102" s="26" t="str">
        <f t="array" ref="B102">IFERROR(INDEX('Общий список'!$A$3:$S$996,VLOOKUP(E102,'Общий список'!$A$3:$S$996,19,FALSE),MATCH($B$1,'Общий список'!A99:M99,0)),"")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список'!A99</f>
        <v>399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список'!A99:N99,0)+1),"")</f>
        <v/>
      </c>
      <c r="K102" s="30"/>
      <c r="L102" s="30"/>
      <c r="M102" s="31" t="str">
        <f t="shared" si="2"/>
        <v/>
      </c>
      <c r="N102" s="28"/>
      <c r="O102" s="32"/>
      <c r="R102" s="33"/>
      <c r="S102" s="33"/>
      <c r="T102" s="33"/>
    </row>
    <row r="103" ht="15.0" hidden="1" customHeight="1">
      <c r="A103" s="39"/>
      <c r="B103" s="26" t="str">
        <f t="array" ref="B103">IFERROR(INDEX('Общий список'!$A$3:$S$996,VLOOKUP(E103,'Общий список'!$A$3:$S$996,19,FALSE),MATCH($B$1,'Общий список'!A100:M100,0)),"")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список'!A100</f>
        <v>443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список'!A100:N100,0)+1),"")</f>
        <v/>
      </c>
      <c r="K103" s="30"/>
      <c r="L103" s="30"/>
      <c r="M103" s="31" t="str">
        <f t="shared" si="2"/>
        <v/>
      </c>
      <c r="N103" s="28"/>
      <c r="O103" s="32"/>
      <c r="R103" s="33"/>
      <c r="S103" s="33"/>
      <c r="T103" s="33"/>
    </row>
    <row r="104" ht="15.0" hidden="1" customHeight="1">
      <c r="A104" s="39"/>
      <c r="B104" s="26" t="str">
        <f t="array" ref="B104">IFERROR(INDEX('Общий список'!$A$3:$S$996,VLOOKUP(E104,'Общий список'!$A$3:$S$996,19,FALSE),MATCH($B$1,'Общий список'!A101:M101,0)),"")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список'!A101</f>
        <v>456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список'!A101:N101,0)+1),"")</f>
        <v/>
      </c>
      <c r="K104" s="30"/>
      <c r="L104" s="30"/>
      <c r="M104" s="31" t="str">
        <f t="shared" si="2"/>
        <v/>
      </c>
      <c r="N104" s="28"/>
      <c r="O104" s="32"/>
      <c r="R104" s="33"/>
      <c r="S104" s="33"/>
      <c r="T104" s="33"/>
    </row>
    <row r="105" ht="15.0" hidden="1" customHeight="1">
      <c r="A105" s="39"/>
      <c r="B105" s="26" t="str">
        <f t="array" ref="B105">IFERROR(INDEX('Общий список'!$A$3:$S$996,VLOOKUP(E105,'Общий список'!$A$3:$S$996,19,FALSE),MATCH($B$1,'Общий список'!A102:M102,0)),"")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список'!A102</f>
        <v>460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список'!A102:N102,0)+1),"")</f>
        <v/>
      </c>
      <c r="K105" s="30"/>
      <c r="L105" s="30"/>
      <c r="M105" s="31" t="str">
        <f t="shared" si="2"/>
        <v/>
      </c>
      <c r="N105" s="28"/>
      <c r="O105" s="32"/>
      <c r="R105" s="33"/>
      <c r="S105" s="33"/>
      <c r="T105" s="33"/>
    </row>
    <row r="106" ht="15.0" hidden="1" customHeight="1">
      <c r="A106" s="39"/>
      <c r="B106" s="26" t="str">
        <f t="array" ref="B106">IFERROR(INDEX('Общий список'!$A$3:$S$996,VLOOKUP(E106,'Общий список'!$A$3:$S$996,19,FALSE),MATCH($B$1,'Общий список'!A103:M103,0)),"")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список'!A103</f>
        <v>465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список'!A103:N103,0)+1),"")</f>
        <v/>
      </c>
      <c r="K106" s="30"/>
      <c r="L106" s="30"/>
      <c r="M106" s="31" t="str">
        <f t="shared" si="2"/>
        <v/>
      </c>
      <c r="N106" s="28"/>
      <c r="O106" s="32"/>
      <c r="R106" s="33"/>
      <c r="S106" s="33"/>
      <c r="T106" s="33"/>
    </row>
    <row r="107" ht="15.0" hidden="1" customHeight="1">
      <c r="A107" s="39"/>
      <c r="B107" s="26" t="str">
        <f t="array" ref="B107">IFERROR(INDEX('Общий список'!$A$3:$S$996,VLOOKUP(E107,'Общий список'!$A$3:$S$996,19,FALSE),MATCH($B$1,'Общий список'!A104:M104,0)),"")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список'!A104</f>
        <v>470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список'!A104:N104,0)+1),"")</f>
        <v/>
      </c>
      <c r="K107" s="30"/>
      <c r="L107" s="30"/>
      <c r="M107" s="31" t="str">
        <f t="shared" si="2"/>
        <v/>
      </c>
      <c r="N107" s="28"/>
      <c r="O107" s="32"/>
      <c r="R107" s="33"/>
      <c r="S107" s="33"/>
      <c r="T107" s="33"/>
    </row>
    <row r="108" ht="15.0" hidden="1" customHeight="1">
      <c r="A108" s="39"/>
      <c r="B108" s="26" t="str">
        <f t="array" ref="B108">IFERROR(INDEX('Общий список'!$A$3:$S$996,VLOOKUP(E108,'Общий список'!$A$3:$S$996,19,FALSE),MATCH($B$1,'Общий список'!A105:M105,0)),"")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список'!A105</f>
        <v>471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список'!A105:N105,0)+1),"")</f>
        <v/>
      </c>
      <c r="K108" s="30"/>
      <c r="L108" s="30"/>
      <c r="M108" s="31" t="str">
        <f t="shared" si="2"/>
        <v/>
      </c>
      <c r="N108" s="28"/>
      <c r="O108" s="32"/>
      <c r="R108" s="33"/>
      <c r="S108" s="33"/>
      <c r="T108" s="33"/>
    </row>
    <row r="109" ht="15.0" hidden="1" customHeight="1">
      <c r="A109" s="39"/>
      <c r="B109" s="26" t="str">
        <f t="array" ref="B109">IFERROR(INDEX('Общий список'!$A$3:$S$996,VLOOKUP(E109,'Общий список'!$A$3:$S$996,19,FALSE),MATCH($B$1,'Общий список'!A106:M106,0)),"")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список'!A106</f>
        <v>472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список'!A106:N106,0)+1),"")</f>
        <v/>
      </c>
      <c r="K109" s="30"/>
      <c r="L109" s="30"/>
      <c r="M109" s="31" t="str">
        <f t="shared" si="2"/>
        <v/>
      </c>
      <c r="N109" s="28"/>
      <c r="O109" s="32"/>
      <c r="R109" s="33"/>
      <c r="S109" s="33"/>
      <c r="T109" s="33"/>
    </row>
    <row r="110" ht="15.0" hidden="1" customHeight="1">
      <c r="A110" s="39"/>
      <c r="B110" s="26" t="str">
        <f t="array" ref="B110">IFERROR(INDEX('Общий список'!$A$3:$S$996,VLOOKUP(E110,'Общий список'!$A$3:$S$996,19,FALSE),MATCH($B$1,'Общий список'!A107:M107,0)),"")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список'!A107</f>
        <v>474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список'!A107:N107,0)+1),"")</f>
        <v/>
      </c>
      <c r="K110" s="30"/>
      <c r="L110" s="30"/>
      <c r="M110" s="31" t="str">
        <f t="shared" si="2"/>
        <v/>
      </c>
      <c r="N110" s="28"/>
      <c r="O110" s="32"/>
      <c r="R110" s="33"/>
      <c r="S110" s="33"/>
      <c r="T110" s="33"/>
    </row>
    <row r="111" ht="15.0" hidden="1" customHeight="1">
      <c r="A111" s="39"/>
      <c r="B111" s="26" t="str">
        <f t="array" ref="B111">IFERROR(INDEX('Общий список'!$A$3:$S$996,VLOOKUP(E111,'Общий список'!$A$3:$S$996,19,FALSE),MATCH($B$1,'Общий список'!A108:M108,0)),"")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список'!A108</f>
        <v>475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список'!A108:N108,0)+1),"")</f>
        <v/>
      </c>
      <c r="K111" s="30"/>
      <c r="L111" s="30"/>
      <c r="M111" s="31" t="str">
        <f t="shared" si="2"/>
        <v/>
      </c>
      <c r="N111" s="28"/>
      <c r="O111" s="32"/>
      <c r="R111" s="33"/>
      <c r="S111" s="33"/>
      <c r="T111" s="33"/>
    </row>
    <row r="112" ht="15.0" hidden="1" customHeight="1">
      <c r="A112" s="39"/>
      <c r="B112" s="26" t="str">
        <f t="array" ref="B112">IFERROR(INDEX('Общий список'!$A$3:$S$996,VLOOKUP(E112,'Общий список'!$A$3:$S$996,19,FALSE),MATCH($B$1,'Общий список'!A109:M109,0)),"")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список'!A109</f>
        <v>477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список'!A109:N109,0)+1),"")</f>
        <v/>
      </c>
      <c r="K112" s="30"/>
      <c r="L112" s="30"/>
      <c r="M112" s="31" t="str">
        <f t="shared" si="2"/>
        <v/>
      </c>
      <c r="N112" s="28"/>
      <c r="O112" s="32"/>
      <c r="R112" s="33"/>
      <c r="S112" s="33"/>
      <c r="T112" s="33"/>
    </row>
    <row r="113" ht="15.0" hidden="1" customHeight="1">
      <c r="A113" s="39"/>
      <c r="B113" s="26" t="str">
        <f t="array" ref="B113">IFERROR(INDEX('Общий список'!$A$3:$S$996,VLOOKUP(E113,'Общий список'!$A$3:$S$996,19,FALSE),MATCH($B$1,'Общий список'!A110:M110,0)),"")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список'!A110</f>
        <v>478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список'!A110:N110,0)+1),"")</f>
        <v/>
      </c>
      <c r="K113" s="30"/>
      <c r="L113" s="30"/>
      <c r="M113" s="31" t="str">
        <f t="shared" si="2"/>
        <v/>
      </c>
      <c r="N113" s="28"/>
      <c r="O113" s="32"/>
      <c r="R113" s="33"/>
      <c r="S113" s="33"/>
      <c r="T113" s="33"/>
    </row>
    <row r="114" ht="15.0" hidden="1" customHeight="1">
      <c r="A114" s="39"/>
      <c r="B114" s="26" t="str">
        <f t="array" ref="B114">IFERROR(INDEX('Общий список'!$A$3:$S$996,VLOOKUP(E114,'Общий список'!$A$3:$S$996,19,FALSE),MATCH($B$1,'Общий список'!A111:M111,0)),"")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список'!A111</f>
        <v>479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список'!A111:N111,0)+1),"")</f>
        <v/>
      </c>
      <c r="K114" s="30"/>
      <c r="L114" s="30"/>
      <c r="M114" s="31" t="str">
        <f t="shared" si="2"/>
        <v/>
      </c>
      <c r="N114" s="28"/>
      <c r="O114" s="32"/>
      <c r="R114" s="33"/>
      <c r="S114" s="33"/>
      <c r="T114" s="33"/>
    </row>
    <row r="115" ht="15.0" hidden="1" customHeight="1">
      <c r="A115" s="39"/>
      <c r="B115" s="26" t="str">
        <f t="array" ref="B115">IFERROR(INDEX('Общий список'!$A$3:$S$996,VLOOKUP(E115,'Общий список'!$A$3:$S$996,19,FALSE),MATCH($B$1,'Общий список'!A112:M112,0)),"")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список'!A112</f>
        <v>480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список'!A112:N112,0)+1),"")</f>
        <v/>
      </c>
      <c r="K115" s="30"/>
      <c r="L115" s="30"/>
      <c r="M115" s="31" t="str">
        <f t="shared" si="2"/>
        <v/>
      </c>
      <c r="N115" s="28"/>
      <c r="O115" s="32"/>
      <c r="R115" s="33"/>
      <c r="S115" s="33"/>
      <c r="T115" s="33"/>
    </row>
    <row r="116" ht="15.0" hidden="1" customHeight="1">
      <c r="A116" s="39"/>
      <c r="B116" s="26" t="str">
        <f t="array" ref="B116">IFERROR(INDEX('Общий список'!$A$3:$S$996,VLOOKUP(E116,'Общий список'!$A$3:$S$996,19,FALSE),MATCH($B$1,'Общий список'!A113:M113,0)),"")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список'!A113</f>
        <v>483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список'!A113:N113,0)+1),"")</f>
        <v/>
      </c>
      <c r="K116" s="30"/>
      <c r="L116" s="30"/>
      <c r="M116" s="31" t="str">
        <f t="shared" si="2"/>
        <v/>
      </c>
      <c r="N116" s="28"/>
      <c r="O116" s="32"/>
      <c r="R116" s="33"/>
      <c r="S116" s="33"/>
      <c r="T116" s="33"/>
    </row>
    <row r="117" ht="15.0" hidden="1" customHeight="1">
      <c r="A117" s="39"/>
      <c r="B117" s="26" t="str">
        <f t="array" ref="B117">IFERROR(INDEX('Общий список'!$A$3:$S$996,VLOOKUP(E117,'Общий список'!$A$3:$S$996,19,FALSE),MATCH($B$1,'Общий список'!A114:M114,0)),"")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список'!A114</f>
        <v>484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список'!A114:N114,0)+1),"")</f>
        <v/>
      </c>
      <c r="K117" s="30"/>
      <c r="L117" s="30"/>
      <c r="M117" s="31" t="str">
        <f t="shared" si="2"/>
        <v/>
      </c>
      <c r="N117" s="28"/>
      <c r="O117" s="32"/>
      <c r="R117" s="33"/>
      <c r="S117" s="33"/>
      <c r="T117" s="33"/>
    </row>
    <row r="118" ht="15.0" hidden="1" customHeight="1">
      <c r="A118" s="39"/>
      <c r="B118" s="26" t="str">
        <f t="array" ref="B118">IFERROR(INDEX('Общий список'!$A$3:$S$996,VLOOKUP(E118,'Общий список'!$A$3:$S$996,19,FALSE),MATCH($B$1,'Общий список'!A115:M115,0)),"")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список'!A115</f>
        <v>488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список'!A115:N115,0)+1),"")</f>
        <v/>
      </c>
      <c r="K118" s="30"/>
      <c r="L118" s="30"/>
      <c r="M118" s="31" t="str">
        <f t="shared" si="2"/>
        <v/>
      </c>
      <c r="N118" s="28"/>
      <c r="O118" s="32"/>
      <c r="R118" s="33"/>
      <c r="S118" s="33"/>
      <c r="T118" s="33"/>
    </row>
    <row r="119" ht="15.0" hidden="1" customHeight="1">
      <c r="A119" s="39"/>
      <c r="B119" s="26" t="str">
        <f t="array" ref="B119">IFERROR(INDEX('Общий список'!$A$3:$S$996,VLOOKUP(E119,'Общий список'!$A$3:$S$996,19,FALSE),MATCH($B$1,'Общий список'!A116:M116,0)),"")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список'!A116</f>
        <v>490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список'!A116:N116,0)+1),"")</f>
        <v/>
      </c>
      <c r="K119" s="30"/>
      <c r="L119" s="30"/>
      <c r="M119" s="31" t="str">
        <f t="shared" si="2"/>
        <v/>
      </c>
      <c r="N119" s="28"/>
      <c r="O119" s="32"/>
      <c r="R119" s="33"/>
      <c r="S119" s="33"/>
      <c r="T119" s="33"/>
    </row>
    <row r="120" ht="15.0" hidden="1" customHeight="1">
      <c r="A120" s="39"/>
      <c r="B120" s="26" t="str">
        <f t="array" ref="B120">IFERROR(INDEX('Общий список'!$A$3:$S$996,VLOOKUP(E120,'Общий список'!$A$3:$S$996,19,FALSE),MATCH($B$1,'Общий список'!A117:M117,0)),"")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список'!A117</f>
        <v>491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список'!A117:N117,0)+1),"")</f>
        <v/>
      </c>
      <c r="K120" s="30"/>
      <c r="L120" s="30"/>
      <c r="M120" s="31" t="str">
        <f t="shared" si="2"/>
        <v/>
      </c>
      <c r="N120" s="28"/>
      <c r="O120" s="32"/>
      <c r="R120" s="33"/>
      <c r="S120" s="33"/>
      <c r="T120" s="33"/>
    </row>
    <row r="121" ht="15.0" hidden="1" customHeight="1">
      <c r="A121" s="39"/>
      <c r="B121" s="26" t="str">
        <f t="array" ref="B121">IFERROR(INDEX('Общий список'!$A$3:$S$996,VLOOKUP(E121,'Общий список'!$A$3:$S$996,19,FALSE),MATCH($B$1,'Общий список'!A118:M118,0)),"")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список'!A118</f>
        <v>492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список'!A118:N118,0)+1),"")</f>
        <v/>
      </c>
      <c r="K121" s="30"/>
      <c r="L121" s="30"/>
      <c r="M121" s="31" t="str">
        <f t="shared" si="2"/>
        <v/>
      </c>
      <c r="N121" s="28"/>
      <c r="O121" s="32"/>
      <c r="R121" s="33"/>
      <c r="S121" s="33"/>
      <c r="T121" s="33"/>
    </row>
    <row r="122" ht="15.0" hidden="1" customHeight="1">
      <c r="A122" s="39"/>
      <c r="B122" s="26" t="str">
        <f t="array" ref="B122">IFERROR(INDEX('Общий список'!$A$3:$S$996,VLOOKUP(E122,'Общий список'!$A$3:$S$996,19,FALSE),MATCH($B$1,'Общий список'!A119:M119,0)),"")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список'!A119</f>
        <v>493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список'!A119:N119,0)+1),"")</f>
        <v/>
      </c>
      <c r="K122" s="30"/>
      <c r="L122" s="30"/>
      <c r="M122" s="31" t="str">
        <f t="shared" si="2"/>
        <v/>
      </c>
      <c r="N122" s="28"/>
      <c r="O122" s="32"/>
      <c r="R122" s="33"/>
      <c r="S122" s="33"/>
      <c r="T122" s="33"/>
    </row>
    <row r="123" ht="15.0" hidden="1" customHeight="1">
      <c r="A123" s="39"/>
      <c r="B123" s="26" t="str">
        <f t="array" ref="B123">IFERROR(INDEX('Общий список'!$A$3:$S$996,VLOOKUP(E123,'Общий список'!$A$3:$S$996,19,FALSE),MATCH($B$1,'Общий список'!A120:M120,0)),"")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список'!A120</f>
        <v>499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список'!A120:N120,0)+1),"")</f>
        <v/>
      </c>
      <c r="K123" s="30"/>
      <c r="L123" s="30"/>
      <c r="M123" s="31" t="str">
        <f t="shared" si="2"/>
        <v/>
      </c>
      <c r="N123" s="28"/>
      <c r="O123" s="32"/>
      <c r="R123" s="33"/>
      <c r="S123" s="33"/>
      <c r="T123" s="33"/>
    </row>
    <row r="124" ht="15.0" hidden="1" customHeight="1">
      <c r="A124" s="39"/>
      <c r="B124" s="26" t="str">
        <f t="array" ref="B124">IFERROR(INDEX('Общий список'!$A$3:$S$996,VLOOKUP(E124,'Общий список'!$A$3:$S$996,19,FALSE),MATCH($B$1,'Общий список'!A121:M121,0)),"")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список'!A121</f>
        <v>500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список'!A121:N121,0)+1),"")</f>
        <v/>
      </c>
      <c r="K124" s="30"/>
      <c r="L124" s="30"/>
      <c r="M124" s="31" t="str">
        <f t="shared" si="2"/>
        <v/>
      </c>
      <c r="N124" s="28"/>
      <c r="O124" s="32"/>
      <c r="R124" s="33"/>
      <c r="S124" s="33"/>
      <c r="T124" s="33"/>
    </row>
    <row r="125" ht="15.0" hidden="1" customHeight="1">
      <c r="A125" s="39"/>
      <c r="B125" s="26" t="str">
        <f t="array" ref="B125">IFERROR(INDEX('Общий список'!$A$3:$S$996,VLOOKUP(E125,'Общий список'!$A$3:$S$996,19,FALSE),MATCH($B$1,'Общий список'!A122:M122,0)),"")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список'!A122</f>
        <v>501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список'!A122:N122,0)+1),"")</f>
        <v/>
      </c>
      <c r="K125" s="30"/>
      <c r="L125" s="30"/>
      <c r="M125" s="31" t="str">
        <f t="shared" si="2"/>
        <v/>
      </c>
      <c r="N125" s="28"/>
      <c r="O125" s="32"/>
      <c r="R125" s="33"/>
      <c r="S125" s="33"/>
      <c r="T125" s="33"/>
    </row>
    <row r="126" ht="15.0" hidden="1" customHeight="1">
      <c r="A126" s="39"/>
      <c r="B126" s="26" t="str">
        <f t="array" ref="B126">IFERROR(INDEX('Общий список'!$A$3:$S$996,VLOOKUP(E126,'Общий список'!$A$3:$S$996,19,FALSE),MATCH($B$1,'Общий список'!A123:M123,0)),"")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список'!A123</f>
        <v>502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список'!A123:N123,0)+1),"")</f>
        <v/>
      </c>
      <c r="K126" s="30"/>
      <c r="L126" s="30"/>
      <c r="M126" s="31" t="str">
        <f t="shared" si="2"/>
        <v/>
      </c>
      <c r="N126" s="28"/>
      <c r="O126" s="32"/>
      <c r="R126" s="33"/>
      <c r="S126" s="33"/>
      <c r="T126" s="33"/>
    </row>
    <row r="127" ht="15.0" hidden="1" customHeight="1">
      <c r="A127" s="39"/>
      <c r="B127" s="26" t="str">
        <f t="array" ref="B127">IFERROR(INDEX('Общий список'!$A$3:$S$996,VLOOKUP(E127,'Общий список'!$A$3:$S$996,19,FALSE),MATCH($B$1,'Общий список'!A124:M124,0)),"")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список'!A124</f>
        <v>503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список'!A124:N124,0)+1),"")</f>
        <v/>
      </c>
      <c r="K127" s="30"/>
      <c r="L127" s="30"/>
      <c r="M127" s="31" t="str">
        <f t="shared" si="2"/>
        <v/>
      </c>
      <c r="N127" s="28"/>
      <c r="O127" s="32"/>
      <c r="R127" s="33"/>
      <c r="S127" s="33"/>
      <c r="T127" s="33"/>
    </row>
    <row r="128" ht="15.0" hidden="1" customHeight="1">
      <c r="A128" s="39"/>
      <c r="B128" s="26" t="str">
        <f t="array" ref="B128">IFERROR(INDEX('Общий список'!$A$3:$S$996,VLOOKUP(E128,'Общий список'!$A$3:$S$996,19,FALSE),MATCH($B$1,'Общий список'!A125:M125,0)),"")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список'!A125</f>
        <v>505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список'!A125:N125,0)+1),"")</f>
        <v/>
      </c>
      <c r="K128" s="30"/>
      <c r="L128" s="30"/>
      <c r="M128" s="31" t="str">
        <f t="shared" si="2"/>
        <v/>
      </c>
      <c r="N128" s="28"/>
      <c r="O128" s="32"/>
      <c r="R128" s="33"/>
      <c r="S128" s="33"/>
      <c r="T128" s="33"/>
    </row>
    <row r="129" ht="15.0" hidden="1" customHeight="1">
      <c r="A129" s="39"/>
      <c r="B129" s="26" t="str">
        <f t="array" ref="B129">IFERROR(INDEX('Общий список'!$A$3:$S$996,VLOOKUP(E129,'Общий список'!$A$3:$S$996,19,FALSE),MATCH($B$1,'Общий список'!A126:M126,0)),"")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список'!A126</f>
        <v>509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список'!A126:N126,0)+1),"")</f>
        <v/>
      </c>
      <c r="K129" s="30"/>
      <c r="L129" s="30"/>
      <c r="M129" s="31" t="str">
        <f t="shared" si="2"/>
        <v/>
      </c>
      <c r="N129" s="28"/>
      <c r="O129" s="32"/>
      <c r="R129" s="33"/>
      <c r="S129" s="33"/>
      <c r="T129" s="33"/>
    </row>
    <row r="130" ht="15.0" hidden="1" customHeight="1">
      <c r="A130" s="39"/>
      <c r="B130" s="26" t="str">
        <f t="array" ref="B130">IFERROR(INDEX('Общий список'!$A$3:$S$996,VLOOKUP(E130,'Общий список'!$A$3:$S$996,19,FALSE),MATCH($B$1,'Общий список'!A127:M127,0)),"")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список'!A127</f>
        <v>511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список'!A127:N127,0)+1),"")</f>
        <v/>
      </c>
      <c r="K130" s="30"/>
      <c r="L130" s="30"/>
      <c r="M130" s="31" t="str">
        <f t="shared" si="2"/>
        <v/>
      </c>
      <c r="N130" s="28"/>
      <c r="O130" s="32"/>
      <c r="R130" s="33"/>
      <c r="S130" s="33"/>
      <c r="T130" s="33"/>
    </row>
    <row r="131" ht="15.0" hidden="1" customHeight="1">
      <c r="A131" s="39"/>
      <c r="B131" s="26" t="str">
        <f t="array" ref="B131">IFERROR(INDEX('Общий список'!$A$3:$S$996,VLOOKUP(E131,'Общий список'!$A$3:$S$996,19,FALSE),MATCH($B$1,'Общий список'!A128:M128,0)),"")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список'!A128</f>
        <v>512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список'!A128:N128,0)+1),"")</f>
        <v/>
      </c>
      <c r="K131" s="30"/>
      <c r="L131" s="30"/>
      <c r="M131" s="31" t="str">
        <f t="shared" si="2"/>
        <v/>
      </c>
      <c r="N131" s="28"/>
      <c r="O131" s="32"/>
      <c r="R131" s="33"/>
      <c r="S131" s="33"/>
      <c r="T131" s="33"/>
    </row>
    <row r="132" ht="15.0" hidden="1" customHeight="1">
      <c r="A132" s="39"/>
      <c r="B132" s="26" t="str">
        <f t="array" ref="B132">IFERROR(INDEX('Общий список'!$A$3:$S$996,VLOOKUP(E132,'Общий список'!$A$3:$S$996,19,FALSE),MATCH($B$1,'Общий список'!A129:M129,0)),"")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список'!A129</f>
        <v>513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список'!A129:N129,0)+1),"")</f>
        <v/>
      </c>
      <c r="K132" s="30"/>
      <c r="L132" s="30"/>
      <c r="M132" s="31" t="str">
        <f t="shared" si="2"/>
        <v/>
      </c>
      <c r="N132" s="28"/>
      <c r="O132" s="32"/>
      <c r="R132" s="33"/>
      <c r="S132" s="33"/>
      <c r="T132" s="33"/>
    </row>
    <row r="133" ht="15.0" hidden="1" customHeight="1">
      <c r="A133" s="39"/>
      <c r="B133" s="26" t="str">
        <f t="array" ref="B133">IFERROR(INDEX('Общий список'!$A$3:$S$996,VLOOKUP(E133,'Общий список'!$A$3:$S$996,19,FALSE),MATCH($B$1,'Общий список'!A130:M130,0)),"")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список'!A130</f>
        <v>514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список'!A130:N130,0)+1),"")</f>
        <v/>
      </c>
      <c r="K133" s="30"/>
      <c r="L133" s="30"/>
      <c r="M133" s="31" t="str">
        <f t="shared" si="2"/>
        <v/>
      </c>
      <c r="N133" s="28"/>
      <c r="O133" s="32"/>
      <c r="R133" s="33"/>
      <c r="S133" s="33"/>
      <c r="T133" s="33"/>
    </row>
    <row r="134" ht="15.0" hidden="1" customHeight="1">
      <c r="A134" s="39"/>
      <c r="B134" s="26" t="str">
        <f t="array" ref="B134">IFERROR(INDEX('Общий список'!$A$3:$S$996,VLOOKUP(E134,'Общий список'!$A$3:$S$996,19,FALSE),MATCH($B$1,'Общий список'!A131:M131,0)),"")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список'!A131</f>
        <v>515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список'!A131:N131,0)+1),"")</f>
        <v/>
      </c>
      <c r="K134" s="30"/>
      <c r="L134" s="30"/>
      <c r="M134" s="31" t="str">
        <f t="shared" si="2"/>
        <v/>
      </c>
      <c r="N134" s="28"/>
      <c r="O134" s="32"/>
      <c r="R134" s="33"/>
      <c r="S134" s="33"/>
      <c r="T134" s="33"/>
    </row>
    <row r="135" ht="15.0" hidden="1" customHeight="1">
      <c r="A135" s="39"/>
      <c r="B135" s="26" t="str">
        <f t="array" ref="B135">IFERROR(INDEX('Общий список'!$A$3:$S$996,VLOOKUP(E135,'Общий список'!$A$3:$S$996,19,FALSE),MATCH($B$1,'Общий список'!A132:M132,0)),"")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список'!A132</f>
        <v>517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список'!A132:N132,0)+1),"")</f>
        <v/>
      </c>
      <c r="K135" s="30"/>
      <c r="L135" s="30"/>
      <c r="M135" s="31" t="str">
        <f t="shared" si="2"/>
        <v/>
      </c>
      <c r="N135" s="28"/>
      <c r="O135" s="32"/>
      <c r="R135" s="33"/>
      <c r="S135" s="33"/>
      <c r="T135" s="33"/>
    </row>
    <row r="136" ht="15.0" hidden="1" customHeight="1">
      <c r="A136" s="39"/>
      <c r="B136" s="26" t="str">
        <f t="array" ref="B136">IFERROR(INDEX('Общий список'!$A$3:$S$996,VLOOKUP(E136,'Общий список'!$A$3:$S$996,19,FALSE),MATCH($B$1,'Общий список'!A133:M133,0)),"")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список'!A133</f>
        <v>519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список'!A133:N133,0)+1),"")</f>
        <v/>
      </c>
      <c r="K136" s="30"/>
      <c r="L136" s="30"/>
      <c r="M136" s="31" t="str">
        <f t="shared" si="2"/>
        <v/>
      </c>
      <c r="N136" s="28"/>
      <c r="O136" s="32"/>
      <c r="R136" s="33"/>
      <c r="S136" s="33"/>
      <c r="T136" s="33"/>
    </row>
    <row r="137" ht="15.0" hidden="1" customHeight="1">
      <c r="A137" s="39"/>
      <c r="B137" s="26" t="str">
        <f t="array" ref="B137">IFERROR(INDEX('Общий список'!$A$3:$S$996,VLOOKUP(E137,'Общий список'!$A$3:$S$996,19,FALSE),MATCH($B$1,'Общий список'!A134:M134,0)),"")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список'!A134</f>
        <v>520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список'!A134:N134,0)+1),"")</f>
        <v/>
      </c>
      <c r="K137" s="30"/>
      <c r="L137" s="30"/>
      <c r="M137" s="31" t="str">
        <f t="shared" si="2"/>
        <v/>
      </c>
      <c r="N137" s="28"/>
      <c r="O137" s="32"/>
      <c r="R137" s="33"/>
      <c r="S137" s="33"/>
      <c r="T137" s="33"/>
    </row>
    <row r="138" ht="15.0" hidden="1" customHeight="1">
      <c r="A138" s="39"/>
      <c r="B138" s="26" t="str">
        <f t="array" ref="B138">IFERROR(INDEX('Общий список'!$A$3:$S$996,VLOOKUP(E138,'Общий список'!$A$3:$S$996,19,FALSE),MATCH($B$1,'Общий список'!A135:M135,0)),"")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список'!A135</f>
        <v>522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список'!A135:N135,0)+1),"")</f>
        <v/>
      </c>
      <c r="K138" s="30"/>
      <c r="L138" s="30"/>
      <c r="M138" s="31" t="str">
        <f t="shared" si="2"/>
        <v/>
      </c>
      <c r="N138" s="28"/>
      <c r="O138" s="32"/>
      <c r="R138" s="33"/>
      <c r="S138" s="33"/>
      <c r="T138" s="33"/>
    </row>
    <row r="139" ht="15.0" hidden="1" customHeight="1">
      <c r="A139" s="39"/>
      <c r="B139" s="26" t="str">
        <f t="array" ref="B139">IFERROR(INDEX('Общий список'!$A$3:$S$996,VLOOKUP(E139,'Общий список'!$A$3:$S$996,19,FALSE),MATCH($B$1,'Общий список'!A136:M136,0)),"")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список'!A136</f>
        <v>523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список'!A136:N136,0)+1),"")</f>
        <v/>
      </c>
      <c r="K139" s="30"/>
      <c r="L139" s="30"/>
      <c r="M139" s="31" t="str">
        <f t="shared" si="2"/>
        <v/>
      </c>
      <c r="N139" s="28"/>
      <c r="O139" s="32"/>
      <c r="R139" s="33"/>
      <c r="S139" s="33"/>
      <c r="T139" s="33"/>
    </row>
    <row r="140" ht="15.0" hidden="1" customHeight="1">
      <c r="A140" s="39"/>
      <c r="B140" s="26" t="str">
        <f t="array" ref="B140">IFERROR(INDEX('Общий список'!$A$3:$S$996,VLOOKUP(E140,'Общий список'!$A$3:$S$996,19,FALSE),MATCH($B$1,'Общий список'!A137:M137,0)),"")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список'!A137</f>
        <v>525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список'!A137:N137,0)+1),"")</f>
        <v/>
      </c>
      <c r="K140" s="30"/>
      <c r="L140" s="30"/>
      <c r="M140" s="31" t="str">
        <f t="shared" si="2"/>
        <v/>
      </c>
      <c r="N140" s="28"/>
      <c r="O140" s="32"/>
      <c r="R140" s="33"/>
      <c r="S140" s="33"/>
      <c r="T140" s="33"/>
    </row>
    <row r="141" ht="15.0" hidden="1" customHeight="1">
      <c r="A141" s="39"/>
      <c r="B141" s="26" t="str">
        <f t="array" ref="B141">IFERROR(INDEX('Общий список'!$A$3:$S$996,VLOOKUP(E141,'Общий список'!$A$3:$S$996,19,FALSE),MATCH($B$1,'Общий список'!A138:M138,0)),"")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список'!A138</f>
        <v>527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список'!A138:N138,0)+1),"")</f>
        <v/>
      </c>
      <c r="K141" s="30"/>
      <c r="L141" s="30"/>
      <c r="M141" s="31" t="str">
        <f t="shared" si="2"/>
        <v/>
      </c>
      <c r="N141" s="28"/>
      <c r="O141" s="32"/>
      <c r="R141" s="33"/>
      <c r="S141" s="33"/>
      <c r="T141" s="33"/>
    </row>
    <row r="142" ht="15.0" hidden="1" customHeight="1">
      <c r="A142" s="39"/>
      <c r="B142" s="26" t="str">
        <f t="array" ref="B142">IFERROR(INDEX('Общий список'!$A$3:$S$996,VLOOKUP(E142,'Общий список'!$A$3:$S$996,19,FALSE),MATCH($B$1,'Общий список'!A139:M139,0)),"")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список'!A139</f>
        <v>528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список'!A139:N139,0)+1),"")</f>
        <v/>
      </c>
      <c r="K142" s="30"/>
      <c r="L142" s="30"/>
      <c r="M142" s="31" t="str">
        <f t="shared" si="2"/>
        <v/>
      </c>
      <c r="N142" s="28"/>
      <c r="O142" s="32"/>
      <c r="R142" s="33"/>
      <c r="S142" s="33"/>
      <c r="T142" s="33"/>
    </row>
    <row r="143" ht="15.0" hidden="1" customHeight="1">
      <c r="A143" s="39"/>
      <c r="B143" s="26" t="str">
        <f t="array" ref="B143">IFERROR(INDEX('Общий список'!$A$3:$S$996,VLOOKUP(E143,'Общий список'!$A$3:$S$996,19,FALSE),MATCH($B$1,'Общий список'!A140:M140,0)),"")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список'!A140</f>
        <v>539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список'!A140:N140,0)+1),"")</f>
        <v/>
      </c>
      <c r="K143" s="30"/>
      <c r="L143" s="30"/>
      <c r="M143" s="31" t="str">
        <f t="shared" si="2"/>
        <v/>
      </c>
      <c r="N143" s="28"/>
      <c r="O143" s="32"/>
      <c r="R143" s="33"/>
      <c r="S143" s="33"/>
      <c r="T143" s="33"/>
    </row>
    <row r="144" ht="15.0" hidden="1" customHeight="1">
      <c r="A144" s="39"/>
      <c r="B144" s="26" t="str">
        <f t="array" ref="B144">IFERROR(INDEX('Общий список'!$A$3:$S$996,VLOOKUP(E144,'Общий список'!$A$3:$S$996,19,FALSE),MATCH($B$1,'Общий список'!A141:M141,0)),"")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список'!A141</f>
        <v>545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список'!A141:N141,0)+1),"")</f>
        <v/>
      </c>
      <c r="K144" s="30"/>
      <c r="L144" s="30"/>
      <c r="M144" s="31" t="str">
        <f t="shared" si="2"/>
        <v/>
      </c>
      <c r="N144" s="28"/>
      <c r="O144" s="32"/>
      <c r="R144" s="33"/>
      <c r="S144" s="33"/>
      <c r="T144" s="33"/>
    </row>
    <row r="145" ht="15.0" hidden="1" customHeight="1">
      <c r="A145" s="39"/>
      <c r="B145" s="26" t="str">
        <f t="array" ref="B145">IFERROR(INDEX('Общий список'!$A$3:$S$996,VLOOKUP(E145,'Общий список'!$A$3:$S$996,19,FALSE),MATCH($B$1,'Общий список'!A142:M142,0)),"")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список'!A142</f>
        <v>550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список'!A142:N142,0)+1),"")</f>
        <v/>
      </c>
      <c r="K145" s="30"/>
      <c r="L145" s="30"/>
      <c r="M145" s="31" t="str">
        <f t="shared" si="2"/>
        <v/>
      </c>
      <c r="N145" s="28"/>
      <c r="O145" s="32"/>
      <c r="R145" s="33"/>
      <c r="S145" s="33"/>
      <c r="T145" s="33"/>
    </row>
    <row r="146" ht="15.0" hidden="1" customHeight="1">
      <c r="A146" s="39"/>
      <c r="B146" s="26" t="str">
        <f t="array" ref="B146">IFERROR(INDEX('Общий список'!$A$3:$S$996,VLOOKUP(E146,'Общий список'!$A$3:$S$996,19,FALSE),MATCH($B$1,'Общий список'!A143:M143,0)),"")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список'!A143</f>
        <v>582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список'!A143:N143,0)+1),"")</f>
        <v/>
      </c>
      <c r="K146" s="30"/>
      <c r="L146" s="30"/>
      <c r="M146" s="31" t="str">
        <f t="shared" si="2"/>
        <v/>
      </c>
      <c r="N146" s="28"/>
      <c r="O146" s="32"/>
      <c r="R146" s="33"/>
      <c r="S146" s="33"/>
      <c r="T146" s="33"/>
    </row>
    <row r="147" ht="15.0" hidden="1" customHeight="1">
      <c r="A147" s="39"/>
      <c r="B147" s="26" t="str">
        <f t="array" ref="B147">IFERROR(INDEX('Общий список'!$A$3:$S$996,VLOOKUP(E147,'Общий список'!$A$3:$S$996,19,FALSE),MATCH($B$1,'Общий список'!A144:M144,0)),"")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список'!A144</f>
        <v>583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список'!A144:N144,0)+1),"")</f>
        <v/>
      </c>
      <c r="K147" s="30"/>
      <c r="L147" s="30"/>
      <c r="M147" s="31" t="str">
        <f t="shared" si="2"/>
        <v/>
      </c>
      <c r="N147" s="28"/>
      <c r="O147" s="32"/>
      <c r="R147" s="33"/>
      <c r="S147" s="33"/>
      <c r="T147" s="33"/>
    </row>
    <row r="148" ht="15.0" hidden="1" customHeight="1">
      <c r="A148" s="39"/>
      <c r="B148" s="26" t="str">
        <f t="array" ref="B148">IFERROR(INDEX('Общий список'!$A$3:$S$996,VLOOKUP(E148,'Общий список'!$A$3:$S$996,19,FALSE),MATCH($B$1,'Общий список'!A145:M145,0)),"")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список'!A145</f>
        <v>584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список'!A145:N145,0)+1),"")</f>
        <v/>
      </c>
      <c r="K148" s="30"/>
      <c r="L148" s="30"/>
      <c r="M148" s="31" t="str">
        <f t="shared" si="2"/>
        <v/>
      </c>
      <c r="N148" s="28"/>
      <c r="O148" s="32"/>
      <c r="R148" s="33"/>
      <c r="S148" s="33"/>
      <c r="T148" s="33"/>
    </row>
    <row r="149" ht="15.0" hidden="1" customHeight="1">
      <c r="A149" s="39"/>
      <c r="B149" s="26" t="str">
        <f t="array" ref="B149">IFERROR(INDEX('Общий список'!$A$3:$S$996,VLOOKUP(E149,'Общий список'!$A$3:$S$996,19,FALSE),MATCH($B$1,'Общий список'!A146:M146,0)),"")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список'!A146</f>
        <v>585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список'!A146:N146,0)+1),"")</f>
        <v/>
      </c>
      <c r="K149" s="30"/>
      <c r="L149" s="30"/>
      <c r="M149" s="31" t="str">
        <f t="shared" si="2"/>
        <v/>
      </c>
      <c r="N149" s="28"/>
      <c r="O149" s="32"/>
      <c r="R149" s="33"/>
      <c r="S149" s="33"/>
      <c r="T149" s="33"/>
    </row>
    <row r="150" ht="15.0" hidden="1" customHeight="1">
      <c r="A150" s="39"/>
      <c r="B150" s="26" t="str">
        <f t="array" ref="B150">IFERROR(INDEX('Общий список'!$A$3:$S$996,VLOOKUP(E150,'Общий список'!$A$3:$S$996,19,FALSE),MATCH($B$1,'Общий список'!A147:M147,0)),"")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список'!A147</f>
        <v>586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список'!A147:N147,0)+1),"")</f>
        <v/>
      </c>
      <c r="K150" s="30"/>
      <c r="L150" s="30"/>
      <c r="M150" s="31" t="str">
        <f t="shared" si="2"/>
        <v/>
      </c>
      <c r="N150" s="28"/>
      <c r="O150" s="32"/>
      <c r="R150" s="33"/>
      <c r="S150" s="33"/>
      <c r="T150" s="33"/>
    </row>
    <row r="151" ht="15.0" hidden="1" customHeight="1">
      <c r="A151" s="39"/>
      <c r="B151" s="26" t="str">
        <f t="array" ref="B151">IFERROR(INDEX('Общий список'!$A$3:$S$996,VLOOKUP(E151,'Общий список'!$A$3:$S$996,19,FALSE),MATCH($B$1,'Общий список'!A148:M148,0)),"")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список'!A148</f>
        <v>587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список'!A148:N148,0)+1),"")</f>
        <v/>
      </c>
      <c r="K151" s="30"/>
      <c r="L151" s="30"/>
      <c r="M151" s="31" t="str">
        <f t="shared" si="2"/>
        <v/>
      </c>
      <c r="N151" s="28"/>
      <c r="O151" s="32"/>
      <c r="R151" s="33"/>
      <c r="S151" s="33"/>
      <c r="T151" s="33"/>
    </row>
    <row r="152" ht="15.0" hidden="1" customHeight="1">
      <c r="A152" s="39"/>
      <c r="B152" s="26" t="str">
        <f t="array" ref="B152">IFERROR(INDEX('Общий список'!$A$3:$S$996,VLOOKUP(E152,'Общий список'!$A$3:$S$996,19,FALSE),MATCH($B$1,'Общий список'!A149:M149,0)),"")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список'!A149</f>
        <v>588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список'!A149:N149,0)+1),"")</f>
        <v/>
      </c>
      <c r="K152" s="30"/>
      <c r="L152" s="30"/>
      <c r="M152" s="31" t="str">
        <f t="shared" si="2"/>
        <v/>
      </c>
      <c r="N152" s="28"/>
      <c r="O152" s="32"/>
      <c r="R152" s="33"/>
      <c r="S152" s="33"/>
      <c r="T152" s="33"/>
    </row>
    <row r="153" ht="15.0" hidden="1" customHeight="1">
      <c r="A153" s="39"/>
      <c r="B153" s="26" t="str">
        <f t="array" ref="B153">IFERROR(INDEX('Общий список'!$A$3:$S$996,VLOOKUP(E153,'Общий список'!$A$3:$S$996,19,FALSE),MATCH($B$1,'Общий список'!A150:M150,0)),"")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список'!A150</f>
        <v>589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список'!A150:N150,0)+1),"")</f>
        <v/>
      </c>
      <c r="K153" s="30"/>
      <c r="L153" s="30"/>
      <c r="M153" s="31" t="str">
        <f t="shared" si="2"/>
        <v/>
      </c>
      <c r="N153" s="28"/>
      <c r="O153" s="32"/>
      <c r="R153" s="33"/>
      <c r="S153" s="33"/>
      <c r="T153" s="33"/>
    </row>
    <row r="154" ht="15.0" hidden="1" customHeight="1">
      <c r="A154" s="39"/>
      <c r="B154" s="26" t="str">
        <f t="array" ref="B154">IFERROR(INDEX('Общий список'!$A$3:$S$996,VLOOKUP(E154,'Общий список'!$A$3:$S$996,19,FALSE),MATCH($B$1,'Общий список'!A151:M151,0)),"")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список'!A151</f>
        <v>590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список'!A151:N151,0)+1),"")</f>
        <v/>
      </c>
      <c r="K154" s="30"/>
      <c r="L154" s="30"/>
      <c r="M154" s="31" t="str">
        <f t="shared" si="2"/>
        <v/>
      </c>
      <c r="N154" s="28"/>
      <c r="O154" s="32"/>
      <c r="R154" s="33"/>
      <c r="S154" s="33"/>
      <c r="T154" s="33"/>
    </row>
    <row r="155" ht="15.0" hidden="1" customHeight="1">
      <c r="A155" s="39"/>
      <c r="B155" s="26" t="str">
        <f t="array" ref="B155">IFERROR(INDEX('Общий список'!$A$3:$S$996,VLOOKUP(E155,'Общий список'!$A$3:$S$996,19,FALSE),MATCH($B$1,'Общий список'!A152:M152,0)),"")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список'!A152</f>
        <v>594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список'!A152:N152,0)+1),"")</f>
        <v/>
      </c>
      <c r="K155" s="30"/>
      <c r="L155" s="30"/>
      <c r="M155" s="31" t="str">
        <f t="shared" si="2"/>
        <v/>
      </c>
      <c r="N155" s="28"/>
      <c r="O155" s="32"/>
      <c r="R155" s="33"/>
      <c r="S155" s="33"/>
      <c r="T155" s="33"/>
    </row>
    <row r="156" ht="15.0" hidden="1" customHeight="1">
      <c r="A156" s="39"/>
      <c r="B156" s="26" t="str">
        <f t="array" ref="B156">IFERROR(INDEX('Общий список'!$A$3:$S$996,VLOOKUP(E156,'Общий список'!$A$3:$S$996,19,FALSE),MATCH($B$1,'Общий список'!A153:M153,0)),"")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список'!A153</f>
        <v>595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список'!A153:N153,0)+1),"")</f>
        <v/>
      </c>
      <c r="K156" s="30"/>
      <c r="L156" s="30"/>
      <c r="M156" s="31" t="str">
        <f t="shared" si="2"/>
        <v/>
      </c>
      <c r="N156" s="28"/>
      <c r="O156" s="32"/>
      <c r="R156" s="33"/>
      <c r="S156" s="33"/>
      <c r="T156" s="33"/>
    </row>
    <row r="157" ht="15.0" hidden="1" customHeight="1">
      <c r="A157" s="39"/>
      <c r="B157" s="26" t="str">
        <f t="array" ref="B157">IFERROR(INDEX('Общий список'!$A$3:$S$996,VLOOKUP(E157,'Общий список'!$A$3:$S$996,19,FALSE),MATCH($B$1,'Общий список'!A154:M154,0)),"")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список'!A154</f>
        <v>597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список'!A154:N154,0)+1),"")</f>
        <v/>
      </c>
      <c r="K157" s="30"/>
      <c r="L157" s="30"/>
      <c r="M157" s="31" t="str">
        <f t="shared" si="2"/>
        <v/>
      </c>
      <c r="N157" s="28"/>
      <c r="O157" s="32"/>
      <c r="R157" s="33"/>
      <c r="S157" s="33"/>
      <c r="T157" s="33"/>
    </row>
    <row r="158" ht="15.0" hidden="1" customHeight="1">
      <c r="A158" s="39"/>
      <c r="B158" s="26" t="str">
        <f t="array" ref="B158">IFERROR(INDEX('Общий список'!$A$3:$S$996,VLOOKUP(E158,'Общий список'!$A$3:$S$996,19,FALSE),MATCH($B$1,'Общий список'!A155:M155,0)),"")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список'!A155</f>
        <v>598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список'!A155:N155,0)+1),"")</f>
        <v/>
      </c>
      <c r="K158" s="30"/>
      <c r="L158" s="30"/>
      <c r="M158" s="31" t="str">
        <f t="shared" si="2"/>
        <v/>
      </c>
      <c r="N158" s="28"/>
      <c r="O158" s="32"/>
      <c r="R158" s="33"/>
      <c r="S158" s="33"/>
      <c r="T158" s="33"/>
    </row>
    <row r="159" ht="15.0" hidden="1" customHeight="1">
      <c r="A159" s="39"/>
      <c r="B159" s="26" t="str">
        <f t="array" ref="B159">IFERROR(INDEX('Общий список'!$A$3:$S$996,VLOOKUP(E159,'Общий список'!$A$3:$S$996,19,FALSE),MATCH($B$1,'Общий список'!A156:M156,0)),"")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список'!A156</f>
        <v>599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список'!A156:N156,0)+1),"")</f>
        <v/>
      </c>
      <c r="K159" s="30"/>
      <c r="L159" s="30"/>
      <c r="M159" s="31" t="str">
        <f t="shared" si="2"/>
        <v/>
      </c>
      <c r="N159" s="28"/>
      <c r="O159" s="32"/>
      <c r="R159" s="33"/>
      <c r="S159" s="33"/>
      <c r="T159" s="33"/>
    </row>
    <row r="160" ht="15.0" hidden="1" customHeight="1">
      <c r="A160" s="39"/>
      <c r="B160" s="26" t="str">
        <f t="array" ref="B160">IFERROR(INDEX('Общий список'!$A$3:$S$996,VLOOKUP(E160,'Общий список'!$A$3:$S$996,19,FALSE),MATCH($B$1,'Общий список'!A157:M157,0)),"")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список'!A157</f>
        <v>600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список'!A157:N157,0)+1),"")</f>
        <v/>
      </c>
      <c r="K160" s="30"/>
      <c r="L160" s="30"/>
      <c r="M160" s="31" t="str">
        <f t="shared" si="2"/>
        <v/>
      </c>
      <c r="N160" s="28"/>
      <c r="O160" s="32"/>
      <c r="R160" s="33"/>
      <c r="S160" s="33"/>
      <c r="T160" s="33"/>
    </row>
    <row r="161" ht="15.0" hidden="1" customHeight="1">
      <c r="A161" s="39"/>
      <c r="B161" s="26" t="str">
        <f t="array" ref="B161">IFERROR(INDEX('Общий список'!$A$3:$S$996,VLOOKUP(E161,'Общий список'!$A$3:$S$996,19,FALSE),MATCH($B$1,'Общий список'!A158:M158,0)),"")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список'!A158</f>
        <v>611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список'!A158:N158,0)+1),"")</f>
        <v/>
      </c>
      <c r="K161" s="30"/>
      <c r="L161" s="30"/>
      <c r="M161" s="31" t="str">
        <f t="shared" si="2"/>
        <v/>
      </c>
      <c r="N161" s="28"/>
      <c r="O161" s="32"/>
      <c r="R161" s="33"/>
      <c r="S161" s="33"/>
      <c r="T161" s="33"/>
    </row>
    <row r="162" ht="15.0" hidden="1" customHeight="1">
      <c r="A162" s="39"/>
      <c r="B162" s="26" t="str">
        <f t="array" ref="B162">IFERROR(INDEX('Общий список'!$A$3:$S$996,VLOOKUP(E162,'Общий список'!$A$3:$S$996,19,FALSE),MATCH($B$1,'Общий список'!A159:M159,0)),"")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список'!A159</f>
        <v>612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список'!A159:N159,0)+1),"")</f>
        <v/>
      </c>
      <c r="K162" s="30"/>
      <c r="L162" s="30"/>
      <c r="M162" s="31" t="str">
        <f t="shared" si="2"/>
        <v/>
      </c>
      <c r="N162" s="28"/>
      <c r="O162" s="32"/>
      <c r="R162" s="33"/>
      <c r="S162" s="33"/>
      <c r="T162" s="33"/>
    </row>
    <row r="163" ht="15.0" hidden="1" customHeight="1">
      <c r="A163" s="39"/>
      <c r="B163" s="26" t="str">
        <f t="array" ref="B163">IFERROR(INDEX('Общий список'!$A$3:$S$996,VLOOKUP(E163,'Общий список'!$A$3:$S$996,19,FALSE),MATCH($B$1,'Общий список'!A160:M160,0)),"")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список'!A160</f>
        <v>613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список'!A160:N160,0)+1),"")</f>
        <v/>
      </c>
      <c r="K163" s="30"/>
      <c r="L163" s="30"/>
      <c r="M163" s="31" t="str">
        <f t="shared" si="2"/>
        <v/>
      </c>
      <c r="N163" s="28"/>
      <c r="O163" s="32"/>
      <c r="R163" s="33"/>
      <c r="S163" s="33"/>
      <c r="T163" s="33"/>
    </row>
    <row r="164" ht="15.0" hidden="1" customHeight="1">
      <c r="A164" s="39"/>
      <c r="B164" s="26" t="str">
        <f t="array" ref="B164">IFERROR(INDEX('Общий список'!$A$3:$S$996,VLOOKUP(E164,'Общий список'!$A$3:$S$996,19,FALSE),MATCH($B$1,'Общий список'!A161:M161,0)),"")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список'!A161</f>
        <v>614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список'!A161:N161,0)+1),"")</f>
        <v/>
      </c>
      <c r="K164" s="30"/>
      <c r="L164" s="30"/>
      <c r="M164" s="31" t="str">
        <f t="shared" si="2"/>
        <v/>
      </c>
      <c r="N164" s="28"/>
      <c r="O164" s="32"/>
      <c r="R164" s="33"/>
      <c r="S164" s="33"/>
      <c r="T164" s="33"/>
    </row>
    <row r="165" ht="15.0" hidden="1" customHeight="1">
      <c r="A165" s="39"/>
      <c r="B165" s="26" t="str">
        <f t="array" ref="B165">IFERROR(INDEX('Общий список'!$A$3:$S$996,VLOOKUP(E165,'Общий список'!$A$3:$S$996,19,FALSE),MATCH($B$1,'Общий список'!A162:M162,0)),"")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список'!A162</f>
        <v>615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список'!A162:N162,0)+1),"")</f>
        <v/>
      </c>
      <c r="K165" s="30"/>
      <c r="L165" s="30"/>
      <c r="M165" s="31" t="str">
        <f t="shared" si="2"/>
        <v/>
      </c>
      <c r="N165" s="28"/>
      <c r="O165" s="32"/>
      <c r="R165" s="33"/>
      <c r="S165" s="33"/>
      <c r="T165" s="33"/>
    </row>
    <row r="166" ht="15.0" hidden="1" customHeight="1">
      <c r="A166" s="39"/>
      <c r="B166" s="26" t="str">
        <f t="array" ref="B166">IFERROR(INDEX('Общий список'!$A$3:$S$996,VLOOKUP(E166,'Общий список'!$A$3:$S$996,19,FALSE),MATCH($B$1,'Общий список'!A163:M163,0)),"")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список'!A163</f>
        <v>644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список'!A163:N163,0)+1),"")</f>
        <v/>
      </c>
      <c r="K166" s="30"/>
      <c r="L166" s="30"/>
      <c r="M166" s="31" t="str">
        <f t="shared" si="2"/>
        <v/>
      </c>
      <c r="N166" s="28"/>
      <c r="O166" s="32"/>
      <c r="R166" s="33"/>
      <c r="S166" s="33"/>
      <c r="T166" s="33"/>
    </row>
    <row r="167" ht="15.0" hidden="1" customHeight="1">
      <c r="A167" s="39"/>
      <c r="B167" s="26" t="str">
        <f t="array" ref="B167">IFERROR(INDEX('Общий список'!$A$3:$S$996,VLOOKUP(E167,'Общий список'!$A$3:$S$996,19,FALSE),MATCH($B$1,'Общий список'!A164:M164,0)),"")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список'!A164</f>
        <v>656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список'!A164:N164,0)+1),"")</f>
        <v/>
      </c>
      <c r="K167" s="30"/>
      <c r="L167" s="30"/>
      <c r="M167" s="31" t="str">
        <f t="shared" si="2"/>
        <v/>
      </c>
      <c r="N167" s="28"/>
      <c r="O167" s="32"/>
      <c r="R167" s="33"/>
      <c r="S167" s="33"/>
      <c r="T167" s="33"/>
    </row>
    <row r="168" ht="15.0" hidden="1" customHeight="1">
      <c r="A168" s="39"/>
      <c r="B168" s="26" t="str">
        <f t="array" ref="B168">IFERROR(INDEX('Общий список'!$A$3:$S$996,VLOOKUP(E168,'Общий список'!$A$3:$S$996,19,FALSE),MATCH($B$1,'Общий список'!A165:M165,0)),"")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список'!A165</f>
        <v>657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список'!A165:N165,0)+1),"")</f>
        <v/>
      </c>
      <c r="K168" s="30"/>
      <c r="L168" s="30"/>
      <c r="M168" s="31" t="str">
        <f t="shared" si="2"/>
        <v/>
      </c>
      <c r="N168" s="28"/>
      <c r="O168" s="32"/>
      <c r="R168" s="33"/>
      <c r="S168" s="33"/>
      <c r="T168" s="33"/>
    </row>
    <row r="169" ht="15.0" hidden="1" customHeight="1">
      <c r="A169" s="39"/>
      <c r="B169" s="26" t="str">
        <f t="array" ref="B169">IFERROR(INDEX('Общий список'!$A$3:$S$996,VLOOKUP(E169,'Общий список'!$A$3:$S$996,19,FALSE),MATCH($B$1,'Общий список'!A166:M166,0)),"")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список'!A166</f>
        <v>658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список'!A166:N166,0)+1),"")</f>
        <v/>
      </c>
      <c r="K169" s="30"/>
      <c r="L169" s="30"/>
      <c r="M169" s="31" t="str">
        <f t="shared" si="2"/>
        <v/>
      </c>
      <c r="N169" s="28"/>
      <c r="O169" s="32"/>
      <c r="R169" s="33"/>
      <c r="S169" s="33"/>
      <c r="T169" s="33"/>
    </row>
    <row r="170" ht="15.0" hidden="1" customHeight="1">
      <c r="A170" s="39"/>
      <c r="B170" s="26" t="str">
        <f t="array" ref="B170">IFERROR(INDEX('Общий список'!$A$3:$S$996,VLOOKUP(E170,'Общий список'!$A$3:$S$996,19,FALSE),MATCH($B$1,'Общий список'!A167:M167,0)),"")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список'!A167</f>
        <v>659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список'!A167:N167,0)+1),"")</f>
        <v/>
      </c>
      <c r="K170" s="30"/>
      <c r="L170" s="30"/>
      <c r="M170" s="31" t="str">
        <f t="shared" si="2"/>
        <v/>
      </c>
      <c r="N170" s="28"/>
      <c r="O170" s="32"/>
      <c r="R170" s="33"/>
      <c r="S170" s="33"/>
      <c r="T170" s="33"/>
    </row>
    <row r="171" ht="15.0" hidden="1" customHeight="1">
      <c r="A171" s="39"/>
      <c r="B171" s="26" t="str">
        <f t="array" ref="B171">IFERROR(INDEX('Общий список'!$A$3:$S$996,VLOOKUP(E171,'Общий список'!$A$3:$S$996,19,FALSE),MATCH($B$1,'Общий список'!A168:M168,0)),"")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список'!A168</f>
        <v>660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список'!A168:N168,0)+1),"")</f>
        <v/>
      </c>
      <c r="K171" s="30"/>
      <c r="L171" s="30"/>
      <c r="M171" s="31" t="str">
        <f t="shared" si="2"/>
        <v/>
      </c>
      <c r="N171" s="28"/>
      <c r="O171" s="32"/>
      <c r="R171" s="33"/>
      <c r="S171" s="33"/>
      <c r="T171" s="33"/>
    </row>
    <row r="172" ht="15.0" hidden="1" customHeight="1">
      <c r="A172" s="39"/>
      <c r="B172" s="26" t="str">
        <f t="array" ref="B172">IFERROR(INDEX('Общий список'!$A$3:$S$996,VLOOKUP(E172,'Общий список'!$A$3:$S$996,19,FALSE),MATCH($B$1,'Общий список'!A169:M169,0)),"")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список'!A169</f>
        <v>661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список'!A169:N169,0)+1),"")</f>
        <v/>
      </c>
      <c r="K172" s="30"/>
      <c r="L172" s="30"/>
      <c r="M172" s="31" t="str">
        <f t="shared" si="2"/>
        <v/>
      </c>
      <c r="N172" s="28"/>
      <c r="O172" s="32"/>
      <c r="R172" s="33"/>
      <c r="S172" s="33"/>
      <c r="T172" s="33"/>
    </row>
    <row r="173" ht="15.0" hidden="1" customHeight="1">
      <c r="A173" s="39"/>
      <c r="B173" s="26" t="str">
        <f t="array" ref="B173">IFERROR(INDEX('Общий список'!$A$3:$S$996,VLOOKUP(E173,'Общий список'!$A$3:$S$996,19,FALSE),MATCH($B$1,'Общий список'!A170:M170,0)),"")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список'!A170</f>
        <v>662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список'!A170:N170,0)+1),"")</f>
        <v/>
      </c>
      <c r="K173" s="30"/>
      <c r="L173" s="30"/>
      <c r="M173" s="31" t="str">
        <f t="shared" si="2"/>
        <v/>
      </c>
      <c r="N173" s="28"/>
      <c r="O173" s="32"/>
      <c r="R173" s="33"/>
      <c r="S173" s="33"/>
      <c r="T173" s="33"/>
    </row>
    <row r="174" ht="15.0" hidden="1" customHeight="1">
      <c r="A174" s="39"/>
      <c r="B174" s="26" t="str">
        <f t="array" ref="B174">IFERROR(INDEX('Общий список'!$A$3:$S$996,VLOOKUP(E174,'Общий список'!$A$3:$S$996,19,FALSE),MATCH($B$1,'Общий список'!A171:M171,0)),"")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список'!A171</f>
        <v>663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список'!A171:N171,0)+1),"")</f>
        <v/>
      </c>
      <c r="K174" s="30"/>
      <c r="L174" s="30"/>
      <c r="M174" s="31" t="str">
        <f t="shared" si="2"/>
        <v/>
      </c>
      <c r="N174" s="28"/>
      <c r="O174" s="32"/>
      <c r="R174" s="33"/>
      <c r="S174" s="33"/>
      <c r="T174" s="33"/>
    </row>
    <row r="175" ht="15.0" hidden="1" customHeight="1">
      <c r="A175" s="39"/>
      <c r="B175" s="26" t="str">
        <f t="array" ref="B175">IFERROR(INDEX('Общий список'!$A$3:$S$996,VLOOKUP(E175,'Общий список'!$A$3:$S$996,19,FALSE),MATCH($B$1,'Общий список'!A172:M172,0)),"")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список'!A172</f>
        <v>670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список'!A172:N172,0)+1),"")</f>
        <v/>
      </c>
      <c r="K175" s="30"/>
      <c r="L175" s="30"/>
      <c r="M175" s="31" t="str">
        <f t="shared" si="2"/>
        <v/>
      </c>
      <c r="N175" s="28"/>
      <c r="O175" s="32"/>
      <c r="R175" s="33"/>
      <c r="S175" s="33"/>
      <c r="T175" s="33"/>
    </row>
    <row r="176" ht="15.0" hidden="1" customHeight="1">
      <c r="A176" s="39"/>
      <c r="B176" s="26" t="str">
        <f t="array" ref="B176">IFERROR(INDEX('Общий список'!$A$3:$S$996,VLOOKUP(E176,'Общий список'!$A$3:$S$996,19,FALSE),MATCH($B$1,'Общий список'!A173:M173,0)),"")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список'!A173</f>
        <v>679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список'!A173:N173,0)+1),"")</f>
        <v/>
      </c>
      <c r="K176" s="30"/>
      <c r="L176" s="30"/>
      <c r="M176" s="31" t="str">
        <f t="shared" si="2"/>
        <v/>
      </c>
      <c r="N176" s="28"/>
      <c r="O176" s="32"/>
      <c r="R176" s="33"/>
      <c r="S176" s="33"/>
      <c r="T176" s="33"/>
    </row>
    <row r="177" ht="15.0" hidden="1" customHeight="1">
      <c r="A177" s="39"/>
      <c r="B177" s="26" t="str">
        <f t="array" ref="B177">IFERROR(INDEX('Общий список'!$A$3:$S$996,VLOOKUP(E177,'Общий список'!$A$3:$S$996,19,FALSE),MATCH($B$1,'Общий список'!A174:M174,0)),"")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список'!A174</f>
        <v>681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список'!A174:N174,0)+1),"")</f>
        <v/>
      </c>
      <c r="K177" s="30"/>
      <c r="L177" s="30"/>
      <c r="M177" s="31" t="str">
        <f t="shared" si="2"/>
        <v/>
      </c>
      <c r="N177" s="28"/>
      <c r="O177" s="32"/>
      <c r="R177" s="33"/>
      <c r="S177" s="33"/>
      <c r="T177" s="33"/>
    </row>
    <row r="178" ht="15.0" hidden="1" customHeight="1">
      <c r="A178" s="39"/>
      <c r="B178" s="26" t="str">
        <f t="array" ref="B178">IFERROR(INDEX('Общий список'!$A$3:$S$996,VLOOKUP(E178,'Общий список'!$A$3:$S$996,19,FALSE),MATCH($B$1,'Общий список'!A175:M175,0)),"")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список'!A175</f>
        <v>682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список'!A175:N175,0)+1),"")</f>
        <v/>
      </c>
      <c r="K178" s="30"/>
      <c r="L178" s="30"/>
      <c r="M178" s="31" t="str">
        <f t="shared" si="2"/>
        <v/>
      </c>
      <c r="N178" s="28"/>
      <c r="O178" s="32"/>
      <c r="R178" s="33"/>
      <c r="S178" s="33"/>
      <c r="T178" s="33"/>
    </row>
    <row r="179" ht="15.0" hidden="1" customHeight="1">
      <c r="A179" s="39"/>
      <c r="B179" s="26" t="str">
        <f t="array" ref="B179">IFERROR(INDEX('Общий список'!$A$3:$S$996,VLOOKUP(E179,'Общий список'!$A$3:$S$996,19,FALSE),MATCH($B$1,'Общий список'!A176:M176,0)),"")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список'!A176</f>
        <v>683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список'!A176:N176,0)+1),"")</f>
        <v/>
      </c>
      <c r="K179" s="30"/>
      <c r="L179" s="30"/>
      <c r="M179" s="31" t="str">
        <f t="shared" si="2"/>
        <v/>
      </c>
      <c r="N179" s="28"/>
      <c r="O179" s="32"/>
      <c r="R179" s="33"/>
      <c r="S179" s="33"/>
      <c r="T179" s="33"/>
    </row>
    <row r="180" ht="15.0" hidden="1" customHeight="1">
      <c r="A180" s="39"/>
      <c r="B180" s="26" t="str">
        <f t="array" ref="B180">IFERROR(INDEX('Общий список'!$A$3:$S$996,VLOOKUP(E180,'Общий список'!$A$3:$S$996,19,FALSE),MATCH($B$1,'Общий список'!A177:M177,0)),"")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список'!A177</f>
        <v>684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список'!A177:N177,0)+1),"")</f>
        <v/>
      </c>
      <c r="K180" s="30"/>
      <c r="L180" s="30"/>
      <c r="M180" s="31" t="str">
        <f t="shared" si="2"/>
        <v/>
      </c>
      <c r="N180" s="28"/>
      <c r="O180" s="32"/>
      <c r="R180" s="33"/>
      <c r="S180" s="33"/>
      <c r="T180" s="33"/>
    </row>
    <row r="181" ht="15.0" hidden="1" customHeight="1">
      <c r="A181" s="39"/>
      <c r="B181" s="26" t="str">
        <f t="array" ref="B181">IFERROR(INDEX('Общий список'!$A$3:$S$996,VLOOKUP(E181,'Общий список'!$A$3:$S$996,19,FALSE),MATCH($B$1,'Общий список'!A178:M178,0)),"")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список'!A178</f>
        <v>689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список'!A178:N178,0)+1),"")</f>
        <v/>
      </c>
      <c r="K181" s="30"/>
      <c r="L181" s="30"/>
      <c r="M181" s="31" t="str">
        <f t="shared" si="2"/>
        <v/>
      </c>
      <c r="N181" s="28"/>
      <c r="O181" s="32"/>
      <c r="R181" s="33"/>
      <c r="S181" s="33"/>
      <c r="T181" s="33"/>
    </row>
    <row r="182" ht="15.0" hidden="1" customHeight="1">
      <c r="A182" s="39"/>
      <c r="B182" s="26" t="str">
        <f t="array" ref="B182">IFERROR(INDEX('Общий список'!$A$3:$S$996,VLOOKUP(E182,'Общий список'!$A$3:$S$996,19,FALSE),MATCH($B$1,'Общий список'!A179:M179,0)),"")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список'!A179</f>
        <v>690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список'!A179:N179,0)+1),"")</f>
        <v/>
      </c>
      <c r="K182" s="30"/>
      <c r="L182" s="30"/>
      <c r="M182" s="31" t="str">
        <f t="shared" si="2"/>
        <v/>
      </c>
      <c r="N182" s="28"/>
      <c r="O182" s="32"/>
      <c r="R182" s="33"/>
      <c r="S182" s="33"/>
      <c r="T182" s="33"/>
    </row>
    <row r="183" ht="15.0" hidden="1" customHeight="1">
      <c r="A183" s="39"/>
      <c r="B183" s="26" t="str">
        <f t="array" ref="B183">IFERROR(INDEX('Общий список'!$A$3:$S$996,VLOOKUP(E183,'Общий список'!$A$3:$S$996,19,FALSE),MATCH($B$1,'Общий список'!A180:M180,0)),"")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список'!A180</f>
        <v>691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список'!A180:N180,0)+1),"")</f>
        <v/>
      </c>
      <c r="K183" s="30"/>
      <c r="L183" s="30"/>
      <c r="M183" s="31" t="str">
        <f t="shared" si="2"/>
        <v/>
      </c>
      <c r="N183" s="28"/>
      <c r="O183" s="32"/>
      <c r="R183" s="33"/>
      <c r="S183" s="33"/>
      <c r="T183" s="33"/>
    </row>
    <row r="184" ht="15.0" hidden="1" customHeight="1">
      <c r="A184" s="39"/>
      <c r="B184" s="26" t="str">
        <f t="array" ref="B184">IFERROR(INDEX('Общий список'!$A$3:$S$996,VLOOKUP(E184,'Общий список'!$A$3:$S$996,19,FALSE),MATCH($B$1,'Общий список'!A181:M181,0)),"")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список'!A181</f>
        <v>692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список'!A181:N181,0)+1),"")</f>
        <v/>
      </c>
      <c r="K184" s="30"/>
      <c r="L184" s="30"/>
      <c r="M184" s="31" t="str">
        <f t="shared" si="2"/>
        <v/>
      </c>
      <c r="N184" s="28"/>
      <c r="O184" s="32"/>
      <c r="R184" s="33"/>
      <c r="S184" s="33"/>
      <c r="T184" s="33"/>
    </row>
    <row r="185" ht="15.0" hidden="1" customHeight="1">
      <c r="A185" s="39"/>
      <c r="B185" s="26" t="str">
        <f t="array" ref="B185">IFERROR(INDEX('Общий список'!$A$3:$S$996,VLOOKUP(E185,'Общий список'!$A$3:$S$996,19,FALSE),MATCH($B$1,'Общий список'!A182:M182,0)),"")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список'!A182</f>
        <v>693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список'!A182:N182,0)+1),"")</f>
        <v/>
      </c>
      <c r="K185" s="30"/>
      <c r="L185" s="30"/>
      <c r="M185" s="31" t="str">
        <f t="shared" si="2"/>
        <v/>
      </c>
      <c r="N185" s="28"/>
      <c r="O185" s="32"/>
      <c r="R185" s="33"/>
      <c r="S185" s="33"/>
      <c r="T185" s="33"/>
    </row>
    <row r="186" ht="15.0" hidden="1" customHeight="1">
      <c r="A186" s="39"/>
      <c r="B186" s="26" t="str">
        <f t="array" ref="B186">IFERROR(INDEX('Общий список'!$A$3:$S$996,VLOOKUP(E186,'Общий список'!$A$3:$S$996,19,FALSE),MATCH($B$1,'Общий список'!A183:M183,0)),"")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список'!A183</f>
        <v>722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список'!A183:N183,0)+1),"")</f>
        <v/>
      </c>
      <c r="K186" s="30"/>
      <c r="L186" s="30"/>
      <c r="M186" s="31" t="str">
        <f t="shared" si="2"/>
        <v/>
      </c>
      <c r="N186" s="28"/>
      <c r="O186" s="32"/>
      <c r="R186" s="33"/>
      <c r="S186" s="33"/>
      <c r="T186" s="33"/>
    </row>
    <row r="187" ht="15.0" hidden="1" customHeight="1">
      <c r="A187" s="39"/>
      <c r="B187" s="26" t="str">
        <f t="array" ref="B187">IFERROR(INDEX('Общий список'!$A$3:$S$996,VLOOKUP(E187,'Общий список'!$A$3:$S$996,19,FALSE),MATCH($B$1,'Общий список'!A184:M184,0)),"")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список'!A184</f>
        <v>774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список'!A184:N184,0)+1),"")</f>
        <v/>
      </c>
      <c r="K187" s="30"/>
      <c r="L187" s="30"/>
      <c r="M187" s="31" t="str">
        <f t="shared" si="2"/>
        <v/>
      </c>
      <c r="N187" s="28"/>
      <c r="O187" s="32"/>
      <c r="R187" s="33"/>
      <c r="S187" s="33"/>
      <c r="T187" s="33"/>
    </row>
    <row r="188" ht="15.0" hidden="1" customHeight="1">
      <c r="A188" s="39"/>
      <c r="B188" s="26" t="str">
        <f t="array" ref="B188">IFERROR(INDEX('Общий список'!$A$3:$S$996,VLOOKUP(E188,'Общий список'!$A$3:$S$996,19,FALSE),MATCH($B$1,'Общий список'!A185:M185,0)),"")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список'!A185</f>
        <v>775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список'!A185:N185,0)+1),"")</f>
        <v/>
      </c>
      <c r="K188" s="30"/>
      <c r="L188" s="30"/>
      <c r="M188" s="31" t="str">
        <f t="shared" si="2"/>
        <v/>
      </c>
      <c r="N188" s="28"/>
      <c r="O188" s="32"/>
      <c r="R188" s="33"/>
      <c r="S188" s="33"/>
      <c r="T188" s="33"/>
    </row>
    <row r="189" ht="15.0" hidden="1" customHeight="1">
      <c r="A189" s="39"/>
      <c r="B189" s="26" t="str">
        <f t="array" ref="B189">IFERROR(INDEX('Общий список'!$A$3:$S$996,VLOOKUP(E189,'Общий список'!$A$3:$S$996,19,FALSE),MATCH($B$1,'Общий список'!A186:M186,0)),"")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список'!A186</f>
        <v>776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список'!A186:N186,0)+1),"")</f>
        <v/>
      </c>
      <c r="K189" s="30"/>
      <c r="L189" s="30"/>
      <c r="M189" s="31" t="str">
        <f t="shared" si="2"/>
        <v/>
      </c>
      <c r="N189" s="28"/>
      <c r="O189" s="32"/>
      <c r="R189" s="33"/>
      <c r="S189" s="33"/>
      <c r="T189" s="33"/>
    </row>
    <row r="190" ht="15.0" hidden="1" customHeight="1">
      <c r="A190" s="39"/>
      <c r="B190" s="26" t="str">
        <f t="array" ref="B190">IFERROR(INDEX('Общий список'!$A$3:$S$996,VLOOKUP(E190,'Общий список'!$A$3:$S$996,19,FALSE),MATCH($B$1,'Общий список'!A187:M187,0)),"")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список'!A187</f>
        <v>801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список'!A187:N187,0)+1),"")</f>
        <v/>
      </c>
      <c r="K190" s="30"/>
      <c r="L190" s="30"/>
      <c r="M190" s="31" t="str">
        <f t="shared" si="2"/>
        <v/>
      </c>
      <c r="N190" s="28"/>
      <c r="O190" s="32"/>
      <c r="R190" s="33"/>
      <c r="S190" s="33"/>
      <c r="T190" s="33"/>
    </row>
    <row r="191" ht="15.0" hidden="1" customHeight="1">
      <c r="A191" s="39"/>
      <c r="B191" s="26" t="str">
        <f t="array" ref="B191">IFERROR(INDEX('Общий список'!$A$3:$S$996,VLOOKUP(E191,'Общий список'!$A$3:$S$996,19,FALSE),MATCH($B$1,'Общий список'!A188:M188,0)),"")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список'!A188</f>
        <v>802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список'!A188:N188,0)+1),"")</f>
        <v/>
      </c>
      <c r="K191" s="30"/>
      <c r="L191" s="30"/>
      <c r="M191" s="31" t="str">
        <f t="shared" si="2"/>
        <v/>
      </c>
      <c r="N191" s="28"/>
      <c r="O191" s="32"/>
      <c r="R191" s="33"/>
      <c r="S191" s="33"/>
      <c r="T191" s="33"/>
    </row>
    <row r="192" ht="15.0" hidden="1" customHeight="1">
      <c r="A192" s="39"/>
      <c r="B192" s="26" t="str">
        <f t="array" ref="B192">IFERROR(INDEX('Общий список'!$A$3:$S$996,VLOOKUP(E192,'Общий список'!$A$3:$S$996,19,FALSE),MATCH($B$1,'Общий список'!A189:M189,0)),"")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список'!A189</f>
        <v>803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список'!A189:N189,0)+1),"")</f>
        <v/>
      </c>
      <c r="K192" s="30"/>
      <c r="L192" s="30"/>
      <c r="M192" s="31" t="str">
        <f t="shared" si="2"/>
        <v/>
      </c>
      <c r="N192" s="28"/>
      <c r="O192" s="32"/>
      <c r="R192" s="33"/>
      <c r="S192" s="33"/>
      <c r="T192" s="33"/>
    </row>
    <row r="193" ht="15.0" hidden="1" customHeight="1">
      <c r="A193" s="39"/>
      <c r="B193" s="26" t="str">
        <f t="array" ref="B193">IFERROR(INDEX('Общий список'!$A$3:$S$996,VLOOKUP(E193,'Общий список'!$A$3:$S$996,19,FALSE),MATCH($B$1,'Общий список'!A190:M190,0)),"")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список'!A190</f>
        <v>804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список'!A190:N190,0)+1),"")</f>
        <v/>
      </c>
      <c r="K193" s="30"/>
      <c r="L193" s="30"/>
      <c r="M193" s="31" t="str">
        <f t="shared" si="2"/>
        <v/>
      </c>
      <c r="N193" s="28"/>
      <c r="O193" s="32"/>
      <c r="R193" s="33"/>
      <c r="S193" s="33"/>
      <c r="T193" s="33"/>
    </row>
    <row r="194" ht="15.0" hidden="1" customHeight="1">
      <c r="A194" s="39"/>
      <c r="B194" s="26" t="str">
        <f t="array" ref="B194">IFERROR(INDEX('Общий список'!$A$3:$S$996,VLOOKUP(E194,'Общий список'!$A$3:$S$996,19,FALSE),MATCH($B$1,'Общий список'!A191:M191,0)),"")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список'!A191</f>
        <v>805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список'!A191:N191,0)+1),"")</f>
        <v/>
      </c>
      <c r="K194" s="30"/>
      <c r="L194" s="30"/>
      <c r="M194" s="31" t="str">
        <f t="shared" si="2"/>
        <v/>
      </c>
      <c r="N194" s="28"/>
      <c r="O194" s="32"/>
      <c r="R194" s="33"/>
      <c r="S194" s="33"/>
      <c r="T194" s="33"/>
    </row>
    <row r="195" ht="15.0" hidden="1" customHeight="1">
      <c r="A195" s="39"/>
      <c r="B195" s="26" t="str">
        <f t="array" ref="B195">IFERROR(INDEX('Общий список'!$A$3:$S$996,VLOOKUP(E195,'Общий список'!$A$3:$S$996,19,FALSE),MATCH($B$1,'Общий список'!A192:M192,0)),"")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список'!A192</f>
        <v>806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список'!A192:N192,0)+1),"")</f>
        <v/>
      </c>
      <c r="K195" s="30"/>
      <c r="L195" s="30"/>
      <c r="M195" s="31" t="str">
        <f t="shared" si="2"/>
        <v/>
      </c>
      <c r="N195" s="28"/>
      <c r="O195" s="32"/>
      <c r="R195" s="33"/>
      <c r="S195" s="33"/>
      <c r="T195" s="33"/>
    </row>
    <row r="196" ht="15.0" hidden="1" customHeight="1">
      <c r="A196" s="39"/>
      <c r="B196" s="26" t="str">
        <f t="array" ref="B196">IFERROR(INDEX('Общий список'!$A$3:$S$996,VLOOKUP(E196,'Общий список'!$A$3:$S$996,19,FALSE),MATCH($B$1,'Общий список'!A193:M193,0)),"")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список'!A193</f>
        <v>807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список'!A193:N193,0)+1),"")</f>
        <v/>
      </c>
      <c r="K196" s="30"/>
      <c r="L196" s="30"/>
      <c r="M196" s="31" t="str">
        <f t="shared" si="2"/>
        <v/>
      </c>
      <c r="N196" s="28"/>
      <c r="O196" s="32"/>
      <c r="R196" s="33"/>
      <c r="S196" s="33"/>
      <c r="T196" s="33"/>
    </row>
    <row r="197" ht="15.0" hidden="1" customHeight="1">
      <c r="A197" s="39"/>
      <c r="B197" s="26" t="str">
        <f t="array" ref="B197">IFERROR(INDEX('Общий список'!$A$3:$S$996,VLOOKUP(E197,'Общий список'!$A$3:$S$996,19,FALSE),MATCH($B$1,'Общий список'!A194:M194,0)),"")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список'!A194</f>
        <v>809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список'!A194:N194,0)+1),"")</f>
        <v/>
      </c>
      <c r="K197" s="30"/>
      <c r="L197" s="30"/>
      <c r="M197" s="31" t="str">
        <f t="shared" si="2"/>
        <v/>
      </c>
      <c r="N197" s="28"/>
      <c r="O197" s="32"/>
      <c r="R197" s="33"/>
      <c r="S197" s="33"/>
      <c r="T197" s="33"/>
    </row>
    <row r="198" ht="15.0" hidden="1" customHeight="1">
      <c r="A198" s="39"/>
      <c r="B198" s="26" t="str">
        <f t="array" ref="B198">IFERROR(INDEX('Общий список'!$A$3:$S$996,VLOOKUP(E198,'Общий список'!$A$3:$S$996,19,FALSE),MATCH($B$1,'Общий список'!A195:M195,0)),"")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список'!A195</f>
        <v>810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список'!A195:N195,0)+1),"")</f>
        <v/>
      </c>
      <c r="K198" s="30"/>
      <c r="L198" s="30"/>
      <c r="M198" s="31" t="str">
        <f t="shared" si="2"/>
        <v/>
      </c>
      <c r="N198" s="28"/>
      <c r="O198" s="32"/>
      <c r="R198" s="33"/>
      <c r="S198" s="33"/>
      <c r="T198" s="33"/>
    </row>
    <row r="199" ht="15.0" hidden="1" customHeight="1">
      <c r="A199" s="39"/>
      <c r="B199" s="26" t="str">
        <f t="array" ref="B199">IFERROR(INDEX('Общий список'!$A$3:$S$996,VLOOKUP(E199,'Общий список'!$A$3:$S$996,19,FALSE),MATCH($B$1,'Общий список'!A196:M196,0)),"")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список'!A196</f>
        <v>811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список'!A196:N196,0)+1),"")</f>
        <v/>
      </c>
      <c r="K199" s="30"/>
      <c r="L199" s="30"/>
      <c r="M199" s="31" t="str">
        <f t="shared" si="2"/>
        <v/>
      </c>
      <c r="N199" s="28"/>
      <c r="O199" s="32"/>
      <c r="R199" s="33"/>
      <c r="S199" s="33"/>
      <c r="T199" s="33"/>
    </row>
    <row r="200" ht="15.0" hidden="1" customHeight="1">
      <c r="A200" s="39"/>
      <c r="B200" s="26" t="str">
        <f t="array" ref="B200">IFERROR(INDEX('Общий список'!$A$3:$S$996,VLOOKUP(E200,'Общий список'!$A$3:$S$996,19,FALSE),MATCH($B$1,'Общий список'!A197:M197,0)),"")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список'!A197</f>
        <v>812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список'!A197:N197,0)+1),"")</f>
        <v/>
      </c>
      <c r="K200" s="30"/>
      <c r="L200" s="30"/>
      <c r="M200" s="31" t="str">
        <f t="shared" si="2"/>
        <v/>
      </c>
      <c r="N200" s="28"/>
      <c r="O200" s="32"/>
      <c r="R200" s="33"/>
      <c r="S200" s="33"/>
      <c r="T200" s="33"/>
    </row>
    <row r="201" ht="15.0" hidden="1" customHeight="1">
      <c r="A201" s="39"/>
      <c r="B201" s="26" t="str">
        <f t="array" ref="B201">IFERROR(INDEX('Общий список'!$A$3:$S$996,VLOOKUP(E201,'Общий список'!$A$3:$S$996,19,FALSE),MATCH($B$1,'Общий список'!A198:M198,0)),"")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список'!A198</f>
        <v>813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список'!A198:N198,0)+1),"")</f>
        <v/>
      </c>
      <c r="K201" s="30"/>
      <c r="L201" s="30"/>
      <c r="M201" s="31" t="str">
        <f t="shared" si="2"/>
        <v/>
      </c>
      <c r="N201" s="28"/>
      <c r="O201" s="32"/>
      <c r="R201" s="33"/>
      <c r="S201" s="33"/>
      <c r="T201" s="33"/>
    </row>
    <row r="202" ht="15.0" hidden="1" customHeight="1">
      <c r="A202" s="39"/>
      <c r="B202" s="26" t="str">
        <f t="array" ref="B202">IFERROR(INDEX('Общий список'!$A$3:$S$996,VLOOKUP(E202,'Общий список'!$A$3:$S$996,19,FALSE),MATCH($B$1,'Общий список'!A199:M199,0)),"")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список'!A199</f>
        <v>815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список'!A199:N199,0)+1),"")</f>
        <v/>
      </c>
      <c r="K202" s="30"/>
      <c r="L202" s="30"/>
      <c r="M202" s="31" t="str">
        <f t="shared" si="2"/>
        <v/>
      </c>
      <c r="N202" s="28"/>
      <c r="O202" s="32"/>
      <c r="R202" s="33"/>
      <c r="S202" s="33"/>
      <c r="T202" s="33"/>
    </row>
    <row r="203" ht="15.0" hidden="1" customHeight="1">
      <c r="A203" s="39"/>
      <c r="B203" s="26" t="str">
        <f t="array" ref="B203">IFERROR(INDEX('Общий список'!$A$3:$S$996,VLOOKUP(E203,'Общий список'!$A$3:$S$996,19,FALSE),MATCH($B$1,'Общий список'!A200:M200,0)),"")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список'!A200</f>
        <v>858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список'!A200:N200,0)+1),"")</f>
        <v/>
      </c>
      <c r="K203" s="30"/>
      <c r="L203" s="30"/>
      <c r="M203" s="31" t="str">
        <f t="shared" si="2"/>
        <v/>
      </c>
      <c r="N203" s="28"/>
      <c r="O203" s="32"/>
      <c r="R203" s="33"/>
      <c r="S203" s="33"/>
      <c r="T203" s="33"/>
    </row>
    <row r="204" ht="15.0" hidden="1" customHeight="1">
      <c r="A204" s="39"/>
      <c r="B204" s="26" t="str">
        <f t="array" ref="B204">IFERROR(INDEX('Общий список'!$A$3:$S$996,VLOOKUP(E204,'Общий список'!$A$3:$S$996,19,FALSE),MATCH($B$1,'Общий список'!A201:M201,0)),"")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список'!A201</f>
        <v>885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список'!A201:N201,0)+1),"")</f>
        <v/>
      </c>
      <c r="K204" s="30"/>
      <c r="L204" s="30"/>
      <c r="M204" s="31" t="str">
        <f t="shared" si="2"/>
        <v/>
      </c>
      <c r="N204" s="28"/>
      <c r="O204" s="32"/>
      <c r="R204" s="33"/>
      <c r="S204" s="33"/>
      <c r="T204" s="33"/>
    </row>
    <row r="205" ht="15.0" hidden="1" customHeight="1">
      <c r="A205" s="39"/>
      <c r="B205" s="26" t="str">
        <f t="array" ref="B205">IFERROR(INDEX('Общий список'!$A$3:$S$996,VLOOKUP(E205,'Общий список'!$A$3:$S$996,19,FALSE),MATCH($B$1,'Общий список'!A202:M202,0)),"")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список'!A202</f>
        <v>886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список'!A202:N202,0)+1),"")</f>
        <v/>
      </c>
      <c r="K205" s="30"/>
      <c r="L205" s="30"/>
      <c r="M205" s="31" t="str">
        <f t="shared" si="2"/>
        <v/>
      </c>
      <c r="N205" s="28"/>
      <c r="O205" s="32"/>
      <c r="R205" s="33"/>
      <c r="S205" s="33"/>
      <c r="T205" s="33"/>
    </row>
    <row r="206" ht="15.0" hidden="1" customHeight="1">
      <c r="A206" s="39"/>
      <c r="B206" s="26" t="str">
        <f t="array" ref="B206">IFERROR(INDEX('Общий список'!$A$3:$S$996,VLOOKUP(E206,'Общий список'!$A$3:$S$996,19,FALSE),MATCH($B$1,'Общий список'!A203:M203,0)),"")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список'!A203</f>
        <v>887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список'!A203:N203,0)+1),"")</f>
        <v/>
      </c>
      <c r="K206" s="30"/>
      <c r="L206" s="30"/>
      <c r="M206" s="31" t="str">
        <f t="shared" si="2"/>
        <v/>
      </c>
      <c r="N206" s="28"/>
      <c r="O206" s="32"/>
      <c r="R206" s="33"/>
      <c r="S206" s="33"/>
      <c r="T206" s="33"/>
    </row>
    <row r="207" ht="15.0" hidden="1" customHeight="1">
      <c r="A207" s="39"/>
      <c r="B207" s="26" t="str">
        <f t="array" ref="B207">IFERROR(INDEX('Общий список'!$A$3:$S$996,VLOOKUP(E207,'Общий список'!$A$3:$S$996,19,FALSE),MATCH($B$1,'Общий список'!A204:M204,0)),"")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список'!A204</f>
        <v>888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список'!A204:N204,0)+1),"")</f>
        <v/>
      </c>
      <c r="K207" s="30"/>
      <c r="L207" s="30"/>
      <c r="M207" s="31" t="str">
        <f t="shared" si="2"/>
        <v/>
      </c>
      <c r="N207" s="28"/>
      <c r="O207" s="32"/>
      <c r="R207" s="33"/>
      <c r="S207" s="33"/>
      <c r="T207" s="33"/>
    </row>
    <row r="208" ht="15.0" hidden="1" customHeight="1">
      <c r="A208" s="39"/>
      <c r="B208" s="26" t="str">
        <f t="array" ref="B208">IFERROR(INDEX('Общий список'!$A$3:$S$996,VLOOKUP(E208,'Общий список'!$A$3:$S$996,19,FALSE),MATCH($B$1,'Общий список'!A205:M205,0)),"")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список'!A205</f>
        <v>899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список'!A205:N205,0)+1),"")</f>
        <v/>
      </c>
      <c r="K208" s="30"/>
      <c r="L208" s="30"/>
      <c r="M208" s="31" t="str">
        <f t="shared" si="2"/>
        <v/>
      </c>
      <c r="N208" s="28"/>
      <c r="O208" s="32"/>
      <c r="R208" s="33"/>
      <c r="S208" s="33"/>
      <c r="T208" s="33"/>
    </row>
    <row r="209" ht="15.0" hidden="1" customHeight="1">
      <c r="A209" s="39"/>
      <c r="B209" s="26" t="str">
        <f t="array" ref="B209">IFERROR(INDEX('Общий список'!$A$3:$S$996,VLOOKUP(E209,'Общий список'!$A$3:$S$996,19,FALSE),MATCH($B$1,'Общий список'!A206:M206,0)),"")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список'!A206</f>
        <v>907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список'!A206:N206,0)+1),"")</f>
        <v/>
      </c>
      <c r="K209" s="30"/>
      <c r="L209" s="30"/>
      <c r="M209" s="31" t="str">
        <f t="shared" si="2"/>
        <v/>
      </c>
      <c r="N209" s="28"/>
      <c r="O209" s="32"/>
      <c r="R209" s="33"/>
      <c r="S209" s="33"/>
      <c r="T209" s="33"/>
    </row>
    <row r="210" ht="15.0" hidden="1" customHeight="1">
      <c r="A210" s="39"/>
      <c r="B210" s="26" t="str">
        <f t="array" ref="B210">IFERROR(INDEX('Общий список'!$A$3:$S$996,VLOOKUP(E210,'Общий список'!$A$3:$S$996,19,FALSE),MATCH($B$1,'Общий список'!A207:M207,0)),"")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список'!A207</f>
        <v>908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список'!A207:N207,0)+1),"")</f>
        <v/>
      </c>
      <c r="K210" s="30"/>
      <c r="L210" s="30"/>
      <c r="M210" s="31" t="str">
        <f t="shared" si="2"/>
        <v/>
      </c>
      <c r="N210" s="28"/>
      <c r="O210" s="32"/>
      <c r="R210" s="33"/>
      <c r="S210" s="33"/>
      <c r="T210" s="33"/>
    </row>
    <row r="211" ht="15.0" hidden="1" customHeight="1">
      <c r="A211" s="39"/>
      <c r="B211" s="26" t="str">
        <f t="array" ref="B211">IFERROR(INDEX('Общий список'!$A$3:$S$996,VLOOKUP(E211,'Общий список'!$A$3:$S$996,19,FALSE),MATCH($B$1,'Общий список'!A208:M208,0)),"")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список'!A208</f>
        <v>910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список'!A208:N208,0)+1),"")</f>
        <v/>
      </c>
      <c r="K211" s="30"/>
      <c r="L211" s="30"/>
      <c r="M211" s="31" t="str">
        <f t="shared" si="2"/>
        <v/>
      </c>
      <c r="N211" s="28"/>
      <c r="O211" s="32"/>
      <c r="R211" s="33"/>
      <c r="S211" s="33"/>
      <c r="T211" s="33"/>
    </row>
    <row r="212" ht="15.0" hidden="1" customHeight="1">
      <c r="A212" s="39"/>
      <c r="B212" s="26" t="str">
        <f t="array" ref="B212">IFERROR(INDEX('Общий список'!$A$3:$S$996,VLOOKUP(E212,'Общий список'!$A$3:$S$996,19,FALSE),MATCH($B$1,'Общий список'!A209:M209,0)),"")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список'!A209</f>
        <v>952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список'!A209:N209,0)+1),"")</f>
        <v/>
      </c>
      <c r="K212" s="30"/>
      <c r="L212" s="30"/>
      <c r="M212" s="31" t="str">
        <f t="shared" si="2"/>
        <v/>
      </c>
      <c r="N212" s="28"/>
      <c r="O212" s="32"/>
      <c r="R212" s="33"/>
      <c r="S212" s="33"/>
      <c r="T212" s="33"/>
    </row>
    <row r="213" ht="15.0" hidden="1" customHeight="1">
      <c r="A213" s="39"/>
      <c r="B213" s="26" t="str">
        <f t="array" ref="B213">IFERROR(INDEX('Общий список'!$A$3:$S$996,VLOOKUP(E213,'Общий список'!$A$3:$S$996,19,FALSE),MATCH($B$1,'Общий список'!A210:M210,0)),"")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список'!A210</f>
        <v>961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список'!A210:N210,0)+1),"")</f>
        <v/>
      </c>
      <c r="K213" s="30"/>
      <c r="L213" s="30"/>
      <c r="M213" s="31" t="str">
        <f t="shared" si="2"/>
        <v/>
      </c>
      <c r="N213" s="28"/>
      <c r="O213" s="32"/>
      <c r="R213" s="33"/>
      <c r="S213" s="33"/>
      <c r="T213" s="33"/>
    </row>
    <row r="214" ht="15.0" hidden="1" customHeight="1">
      <c r="A214" s="39"/>
      <c r="B214" s="26" t="str">
        <f t="array" ref="B214">IFERROR(INDEX('Общий список'!$A$3:$S$996,VLOOKUP(E214,'Общий список'!$A$3:$S$996,19,FALSE),MATCH($B$1,'Общий список'!A211:M211,0)),"")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список'!A211</f>
        <v>966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список'!A211:N211,0)+1),"")</f>
        <v/>
      </c>
      <c r="K214" s="30"/>
      <c r="L214" s="30"/>
      <c r="M214" s="31" t="str">
        <f t="shared" si="2"/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список'!A212:M212,0)),"")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список'!A212</f>
        <v>1013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список'!A212:N212,0)+1),"")</f>
        <v/>
      </c>
      <c r="K215" s="30"/>
      <c r="L215" s="30"/>
      <c r="M215" s="31" t="str">
        <f t="shared" si="2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список'!A213:M213,0)),"")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список'!A213</f>
        <v>1040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список'!A213:N213,0)+1),"")</f>
        <v/>
      </c>
      <c r="K216" s="30"/>
      <c r="L216" s="30"/>
      <c r="M216" s="31" t="str">
        <f t="shared" si="2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список'!A214:M214,0)),"")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список'!A214</f>
        <v>1107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список'!A214:N214,0)+1),"")</f>
        <v/>
      </c>
      <c r="K217" s="30"/>
      <c r="L217" s="30"/>
      <c r="M217" s="31" t="str">
        <f t="shared" si="2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список'!A215:M215,0)),"")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список'!A215</f>
        <v>1657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список'!A215:N215,0)+1),"")</f>
        <v/>
      </c>
      <c r="K218" s="30"/>
      <c r="L218" s="30"/>
      <c r="M218" s="31" t="str">
        <f t="shared" si="2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список'!A216:M216,0)),"")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список'!A216</f>
        <v>1838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список'!A216:N216,0)+1),"")</f>
        <v/>
      </c>
      <c r="K219" s="30"/>
      <c r="L219" s="30"/>
      <c r="M219" s="31" t="str">
        <f t="shared" si="2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список'!A217:M217,0)),"")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список'!A217</f>
        <v>1961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список'!A217:N217,0)+1),"")</f>
        <v/>
      </c>
      <c r="K220" s="30"/>
      <c r="L220" s="30"/>
      <c r="M220" s="31" t="str">
        <f t="shared" si="2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список'!A218:M218,0)),"")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список'!A218</f>
        <v>2039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список'!A218:N218,0)+1),"")</f>
        <v/>
      </c>
      <c r="K221" s="30"/>
      <c r="L221" s="30"/>
      <c r="M221" s="31" t="str">
        <f t="shared" si="2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список'!A219:M219,0)),"")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список'!A219</f>
        <v>2282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список'!A219:N219,0)+1),"")</f>
        <v/>
      </c>
      <c r="K222" s="30"/>
      <c r="L222" s="30"/>
      <c r="M222" s="31" t="str">
        <f t="shared" si="2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список'!A220:M220,0)),"")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список'!A220</f>
        <v>2328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список'!A220:N220,0)+1),"")</f>
        <v/>
      </c>
      <c r="K223" s="30"/>
      <c r="L223" s="30"/>
      <c r="M223" s="31" t="str">
        <f t="shared" si="2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список'!A221:M221,0)),"")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список'!A221</f>
        <v>3069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список'!A221:N221,0)+1),"")</f>
        <v/>
      </c>
      <c r="K224" s="30"/>
      <c r="L224" s="30"/>
      <c r="M224" s="31" t="str">
        <f t="shared" si="2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список'!A222:M222,0)),"")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список'!A222</f>
        <v>3993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список'!A222:N222,0)+1),"")</f>
        <v/>
      </c>
      <c r="K225" s="30"/>
      <c r="L225" s="30"/>
      <c r="M225" s="31" t="str">
        <f t="shared" si="2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список'!A223:M223,0)),"")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список'!A223</f>
        <v>5158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список'!A223:N223,0)+1),"")</f>
        <v/>
      </c>
      <c r="K226" s="30"/>
      <c r="L226" s="30"/>
      <c r="M226" s="31" t="str">
        <f t="shared" si="2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список'!A224:M224,0)),"")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список'!A224</f>
        <v>5530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список'!A224:N224,0)+1),"")</f>
        <v/>
      </c>
      <c r="K227" s="30"/>
      <c r="L227" s="30"/>
      <c r="M227" s="31" t="str">
        <f t="shared" si="2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список'!A225:M225,0)),"")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список'!A225</f>
        <v>6349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список'!A225:N225,0)+1),"")</f>
        <v/>
      </c>
      <c r="K228" s="30"/>
      <c r="L228" s="30"/>
      <c r="M228" s="31" t="str">
        <f t="shared" si="2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список'!A226:M226,0)),"")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список'!A226</f>
        <v>7506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список'!A226:N226,0)+1),"")</f>
        <v/>
      </c>
      <c r="K229" s="30"/>
      <c r="L229" s="30"/>
      <c r="M229" s="31" t="str">
        <f t="shared" si="2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список'!A227:M227,0)),"")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список'!A227</f>
        <v>7777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список'!A227:N227,0)+1),"")</f>
        <v/>
      </c>
      <c r="K230" s="30"/>
      <c r="L230" s="30"/>
      <c r="M230" s="31" t="str">
        <f t="shared" si="2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список'!A228:M228,0)),"")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список'!A228</f>
        <v>7837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список'!A228:N228,0)+1),"")</f>
        <v/>
      </c>
      <c r="K231" s="30"/>
      <c r="L231" s="30"/>
      <c r="M231" s="31" t="str">
        <f t="shared" si="2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список'!A229:M229,0)),"")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 t="str">
        <f>'Общий список'!A229</f>
        <v>887а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список'!A229:N229,0)+1),"")</f>
        <v/>
      </c>
      <c r="K232" s="30"/>
      <c r="L232" s="30"/>
      <c r="M232" s="31" t="str">
        <f t="shared" si="2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список'!A230:M230,0)),"")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 t="str">
        <f>'Общий список'!A230</f>
        <v>306а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список'!A230:N230,0)+1),"")</f>
        <v/>
      </c>
      <c r="K233" s="30"/>
      <c r="L233" s="30"/>
      <c r="M233" s="31" t="str">
        <f t="shared" si="2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список'!A231:M231,0)),"")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список'!A231</f>
        <v>306в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список'!A231:N231,0)+1),"")</f>
        <v/>
      </c>
      <c r="K234" s="30"/>
      <c r="L234" s="30"/>
      <c r="M234" s="31" t="str">
        <f t="shared" si="2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список'!A232:M232,0)),"")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список'!A232</f>
        <v>304а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список'!A232:N232,0)+1),"")</f>
        <v/>
      </c>
      <c r="K235" s="30"/>
      <c r="L235" s="30"/>
      <c r="M235" s="31" t="str">
        <f t="shared" si="2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список'!A233:M233,0)),"")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список'!A233</f>
        <v>307а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список'!A233:N233,0)+1),"")</f>
        <v/>
      </c>
      <c r="K236" s="30"/>
      <c r="L236" s="30"/>
      <c r="M236" s="31" t="str">
        <f t="shared" si="2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список'!A234:M234,0)),"")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список'!A234</f>
        <v>309а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список'!A234:N234,0)+1),"")</f>
        <v/>
      </c>
      <c r="K237" s="30"/>
      <c r="L237" s="30"/>
      <c r="M237" s="31" t="str">
        <f t="shared" si="2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список'!A235:M235,0)),"")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список'!A235</f>
        <v>197а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список'!A235:N235,0)+1),"")</f>
        <v/>
      </c>
      <c r="K238" s="30"/>
      <c r="L238" s="30"/>
      <c r="M238" s="31" t="str">
        <f t="shared" si="2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список'!A236:M236,0)),"")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список'!A236</f>
        <v>150а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список'!A236:N236,0)+1),"")</f>
        <v/>
      </c>
      <c r="K239" s="30"/>
      <c r="L239" s="30"/>
      <c r="M239" s="31" t="str">
        <f t="shared" si="2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список'!A237:M237,0)),"")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>
        <f>'Общий список'!A237</f>
        <v>1982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список'!A237:N237,0)+1),"")</f>
        <v/>
      </c>
      <c r="K240" s="30"/>
      <c r="L240" s="30"/>
      <c r="M240" s="31" t="str">
        <f t="shared" si="2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список'!A238:M238,0)),"")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список'!A238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список'!A238:N238,0)+1),"")</f>
        <v/>
      </c>
      <c r="K241" s="30"/>
      <c r="L241" s="30"/>
      <c r="M241" s="31" t="str">
        <f t="shared" si="2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список'!A239:M239,0)),"")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список'!A239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список'!A239:N239,0)+1),"")</f>
        <v/>
      </c>
      <c r="K242" s="30"/>
      <c r="L242" s="30"/>
      <c r="M242" s="31" t="str">
        <f t="shared" si="2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список'!A240:M240,0)),"")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список'!A240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список'!A240:N240,0)+1),"")</f>
        <v/>
      </c>
      <c r="K243" s="30"/>
      <c r="L243" s="30"/>
      <c r="M243" s="31" t="str">
        <f t="shared" si="2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список'!A241:M241,0)),"")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список'!A241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список'!A241:N241,0)+1),"")</f>
        <v/>
      </c>
      <c r="K244" s="30"/>
      <c r="L244" s="30"/>
      <c r="M244" s="31" t="str">
        <f t="shared" si="2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список'!A242:M242,0)),"")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список'!A242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список'!A242:N242,0)+1),"")</f>
        <v/>
      </c>
      <c r="K245" s="30"/>
      <c r="L245" s="30"/>
      <c r="M245" s="31" t="str">
        <f t="shared" si="2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список'!A243:M243,0)),"")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список'!A243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список'!A243:N243,0)+1),"")</f>
        <v/>
      </c>
      <c r="K246" s="30"/>
      <c r="L246" s="30"/>
      <c r="M246" s="31" t="str">
        <f t="shared" si="2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список'!A244:M244,0)),"")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список'!A244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список'!A244:N244,0)+1),"")</f>
        <v/>
      </c>
      <c r="K247" s="30"/>
      <c r="L247" s="30"/>
      <c r="M247" s="31" t="str">
        <f t="shared" si="2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список'!A245:M245,0)),"")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список'!A245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список'!A245:N245,0)+1),"")</f>
        <v/>
      </c>
      <c r="K248" s="30"/>
      <c r="L248" s="30"/>
      <c r="M248" s="31" t="str">
        <f t="shared" si="2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список'!A246:M246,0)),"")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список'!A246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список'!A246:N246,0)+1),"")</f>
        <v/>
      </c>
      <c r="K249" s="30"/>
      <c r="L249" s="30"/>
      <c r="M249" s="31" t="str">
        <f t="shared" si="2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список'!A247:M247,0)),"")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список'!A247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список'!A247:N247,0)+1),"")</f>
        <v/>
      </c>
      <c r="K250" s="30"/>
      <c r="L250" s="30"/>
      <c r="M250" s="31" t="str">
        <f t="shared" si="2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список'!A248:M248,0)),"")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список'!A248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список'!A248:N248,0)+1),"")</f>
        <v/>
      </c>
      <c r="K251" s="30"/>
      <c r="L251" s="30"/>
      <c r="M251" s="31" t="str">
        <f t="shared" si="2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список'!A249:M249,0)),"")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список'!A249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список'!A249:N249,0)+1),"")</f>
        <v/>
      </c>
      <c r="K252" s="30"/>
      <c r="L252" s="30"/>
      <c r="M252" s="31" t="str">
        <f t="shared" si="2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список'!A250:M250,0)),"")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список'!A250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список'!A250:N250,0)+1),"")</f>
        <v/>
      </c>
      <c r="K253" s="30"/>
      <c r="L253" s="30"/>
      <c r="M253" s="31" t="str">
        <f t="shared" si="2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список'!A251:M251,0)),"")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список'!A251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список'!A251:N251,0)+1),"")</f>
        <v/>
      </c>
      <c r="K254" s="30"/>
      <c r="L254" s="30"/>
      <c r="M254" s="31" t="str">
        <f t="shared" si="2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список'!A252:M252,0)),"")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список'!A252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список'!A252:N252,0)+1),"")</f>
        <v/>
      </c>
      <c r="K255" s="30"/>
      <c r="L255" s="30"/>
      <c r="M255" s="31" t="str">
        <f t="shared" si="2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список'!A253:M253,0)),"")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список'!A253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список'!A253:N253,0)+1),"")</f>
        <v/>
      </c>
      <c r="K256" s="30"/>
      <c r="L256" s="30"/>
      <c r="M256" s="31" t="str">
        <f t="shared" si="2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список'!A254:M254,0)),"")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список'!A254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список'!A254:N254,0)+1),"")</f>
        <v/>
      </c>
      <c r="K257" s="30"/>
      <c r="L257" s="30"/>
      <c r="M257" s="31" t="str">
        <f t="shared" si="2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список'!A255:M255,0)),"")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список'!A255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список'!A255:N255,0)+1),"")</f>
        <v/>
      </c>
      <c r="K258" s="30"/>
      <c r="L258" s="30"/>
      <c r="M258" s="31" t="str">
        <f t="shared" si="2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список'!A256:M256,0)),"")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список'!A256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список'!A256:N256,0)+1),"")</f>
        <v/>
      </c>
      <c r="K259" s="30"/>
      <c r="L259" s="30"/>
      <c r="M259" s="31" t="str">
        <f t="shared" si="2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список'!A257:M257,0)),"")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список'!A257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список'!A257:N257,0)+1),"")</f>
        <v/>
      </c>
      <c r="K260" s="30"/>
      <c r="L260" s="30"/>
      <c r="M260" s="31" t="str">
        <f t="shared" si="2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список'!A258:M258,0)),"")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список'!A258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список'!A258:N258,0)+1),"")</f>
        <v/>
      </c>
      <c r="K261" s="30"/>
      <c r="L261" s="30"/>
      <c r="M261" s="31" t="str">
        <f t="shared" si="2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список'!A259:M259,0)),"")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список'!A259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список'!A259:N259,0)+1),"")</f>
        <v/>
      </c>
      <c r="K262" s="30"/>
      <c r="L262" s="30"/>
      <c r="M262" s="31" t="str">
        <f t="shared" si="2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список'!A260:M260,0)),"")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список'!A260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список'!A260:N260,0)+1),"")</f>
        <v/>
      </c>
      <c r="K263" s="30"/>
      <c r="L263" s="30"/>
      <c r="M263" s="31" t="str">
        <f t="shared" si="2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список'!A261:M261,0)),"")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список'!A261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список'!A261:N261,0)+1),"")</f>
        <v/>
      </c>
      <c r="K264" s="30"/>
      <c r="L264" s="30"/>
      <c r="M264" s="31" t="str">
        <f t="shared" si="2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список'!A262:M262,0)),"")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список'!A262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список'!A262:N262,0)+1),"")</f>
        <v/>
      </c>
      <c r="K265" s="30"/>
      <c r="L265" s="30"/>
      <c r="M265" s="31" t="str">
        <f t="shared" si="2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список'!A263:M263,0)),"")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список'!A263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список'!A263:N263,0)+1),"")</f>
        <v/>
      </c>
      <c r="K266" s="30"/>
      <c r="L266" s="30"/>
      <c r="M266" s="31" t="str">
        <f t="shared" si="2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список'!A264:M264,0)),"")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список'!A264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список'!A264:N264,0)+1),"")</f>
        <v/>
      </c>
      <c r="K267" s="30"/>
      <c r="L267" s="30"/>
      <c r="M267" s="31" t="str">
        <f t="shared" si="2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список'!A265:M265,0)),"")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список'!A265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список'!A265:N265,0)+1),"")</f>
        <v/>
      </c>
      <c r="K268" s="30"/>
      <c r="L268" s="30"/>
      <c r="M268" s="31" t="str">
        <f t="shared" si="2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список'!A266:M266,0)),"")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список'!A266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список'!A266:N266,0)+1),"")</f>
        <v/>
      </c>
      <c r="K269" s="30"/>
      <c r="L269" s="30"/>
      <c r="M269" s="31" t="str">
        <f t="shared" si="2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список'!A267:M267,0)),"")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список'!A267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список'!A267:N267,0)+1),"")</f>
        <v/>
      </c>
      <c r="K270" s="30"/>
      <c r="L270" s="30"/>
      <c r="M270" s="31" t="str">
        <f t="shared" si="2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список'!A268:M268,0)),"")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список'!A268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список'!A268:N268,0)+1),"")</f>
        <v/>
      </c>
      <c r="K271" s="30"/>
      <c r="L271" s="30"/>
      <c r="M271" s="31" t="str">
        <f t="shared" si="2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список'!A269:M269,0)),"")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список'!A269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список'!A269:N269,0)+1),"")</f>
        <v/>
      </c>
      <c r="K272" s="30"/>
      <c r="L272" s="30"/>
      <c r="M272" s="31" t="str">
        <f t="shared" si="2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список'!A270:M270,0)),"")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список'!A270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список'!A270:N270,0)+1),"")</f>
        <v/>
      </c>
      <c r="K273" s="30"/>
      <c r="L273" s="30"/>
      <c r="M273" s="31" t="str">
        <f t="shared" si="2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список'!A271:M271,0)),"")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список'!A271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список'!A271:N271,0)+1),"")</f>
        <v/>
      </c>
      <c r="K274" s="30"/>
      <c r="L274" s="30"/>
      <c r="M274" s="31" t="str">
        <f t="shared" si="2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список'!A272:M272,0)),"")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список'!A272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список'!A272:N272,0)+1),"")</f>
        <v/>
      </c>
      <c r="K275" s="30"/>
      <c r="L275" s="30"/>
      <c r="M275" s="31" t="str">
        <f t="shared" si="2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список'!A273:M273,0)),"")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список'!A273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список'!A273:N273,0)+1),"")</f>
        <v/>
      </c>
      <c r="K276" s="30"/>
      <c r="L276" s="30"/>
      <c r="M276" s="31" t="str">
        <f t="shared" si="2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список'!A274:M274,0)),"")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список'!A274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список'!A274:N274,0)+1),"")</f>
        <v/>
      </c>
      <c r="K277" s="30"/>
      <c r="L277" s="30"/>
      <c r="M277" s="31" t="str">
        <f t="shared" si="2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список'!A275:M275,0)),"")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список'!A275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список'!A275:N275,0)+1),"")</f>
        <v/>
      </c>
      <c r="K278" s="30"/>
      <c r="L278" s="30"/>
      <c r="M278" s="31" t="str">
        <f t="shared" si="2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список'!A276:M276,0)),"")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список'!A276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список'!A276:N276,0)+1),"")</f>
        <v/>
      </c>
      <c r="K279" s="30"/>
      <c r="L279" s="30"/>
      <c r="M279" s="31" t="str">
        <f t="shared" si="2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список'!A277:M277,0)),"")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список'!A277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список'!A277:N277,0)+1),"")</f>
        <v/>
      </c>
      <c r="K280" s="30"/>
      <c r="L280" s="30"/>
      <c r="M280" s="31" t="str">
        <f t="shared" si="2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список'!A278:M278,0)),"")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список'!A278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список'!A278:N278,0)+1),"")</f>
        <v/>
      </c>
      <c r="K281" s="30"/>
      <c r="L281" s="30"/>
      <c r="M281" s="31" t="str">
        <f t="shared" si="2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список'!A279:M279,0)),"")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список'!A279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список'!A279:N279,0)+1),"")</f>
        <v/>
      </c>
      <c r="K282" s="30"/>
      <c r="L282" s="30"/>
      <c r="M282" s="31" t="str">
        <f t="shared" si="2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список'!A280:M280,0)),"")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список'!A280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список'!A280:N280,0)+1),"")</f>
        <v/>
      </c>
      <c r="K283" s="30"/>
      <c r="L283" s="30"/>
      <c r="M283" s="31" t="str">
        <f t="shared" si="2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список'!A281:M281,0)),"")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список'!A281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список'!A281:N281,0)+1),"")</f>
        <v/>
      </c>
      <c r="K284" s="30"/>
      <c r="L284" s="30"/>
      <c r="M284" s="31" t="str">
        <f t="shared" si="2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список'!A282:M282,0)),"")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список'!A282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список'!A282:N282,0)+1),"")</f>
        <v/>
      </c>
      <c r="K285" s="30"/>
      <c r="L285" s="30"/>
      <c r="M285" s="31" t="str">
        <f t="shared" si="2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список'!A283:M283,0)),"")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список'!A283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список'!A283:N283,0)+1),"")</f>
        <v/>
      </c>
      <c r="K286" s="30"/>
      <c r="L286" s="30"/>
      <c r="M286" s="31" t="str">
        <f t="shared" si="2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список'!A284:M284,0)),"")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список'!A284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список'!A284:N284,0)+1),"")</f>
        <v/>
      </c>
      <c r="K287" s="30"/>
      <c r="L287" s="30"/>
      <c r="M287" s="31" t="str">
        <f t="shared" si="2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список'!A285:M285,0)),"")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список'!A285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список'!A285:N285,0)+1),"")</f>
        <v/>
      </c>
      <c r="K288" s="30"/>
      <c r="L288" s="30"/>
      <c r="M288" s="31" t="str">
        <f t="shared" si="2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список'!A286:M286,0)),"")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список'!A286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список'!A286:N286,0)+1),"")</f>
        <v/>
      </c>
      <c r="K289" s="30"/>
      <c r="L289" s="30"/>
      <c r="M289" s="31" t="str">
        <f t="shared" si="2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список'!A287:M287,0)),"")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список'!A287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список'!A287:N287,0)+1),"")</f>
        <v/>
      </c>
      <c r="K290" s="30"/>
      <c r="L290" s="30"/>
      <c r="M290" s="31" t="str">
        <f t="shared" si="2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список'!A288:M288,0)),"")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список'!A288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список'!A288:N288,0)+1),"")</f>
        <v/>
      </c>
      <c r="K291" s="30"/>
      <c r="L291" s="30"/>
      <c r="M291" s="31" t="str">
        <f t="shared" si="2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список'!A289:M289,0)),"")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список'!A289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список'!A289:N289,0)+1),"")</f>
        <v/>
      </c>
      <c r="K292" s="30"/>
      <c r="L292" s="30"/>
      <c r="M292" s="31" t="str">
        <f t="shared" si="2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список'!A290:M290,0)),"")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список'!A290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список'!A290:N290,0)+1),"")</f>
        <v/>
      </c>
      <c r="K293" s="30"/>
      <c r="L293" s="30"/>
      <c r="M293" s="31" t="str">
        <f t="shared" si="2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список'!A291:M291,0)),"")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список'!A291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список'!A291:N291,0)+1),"")</f>
        <v/>
      </c>
      <c r="K294" s="30"/>
      <c r="L294" s="30"/>
      <c r="M294" s="31" t="str">
        <f t="shared" si="2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список'!A292:M292,0)),"")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список'!A292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список'!A292:N292,0)+1),"")</f>
        <v/>
      </c>
      <c r="K295" s="30"/>
      <c r="L295" s="30"/>
      <c r="M295" s="31" t="str">
        <f t="shared" si="2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список'!A293:M293,0)),"")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список'!A293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список'!A293:N293,0)+1),"")</f>
        <v/>
      </c>
      <c r="K296" s="30"/>
      <c r="L296" s="30"/>
      <c r="M296" s="31" t="str">
        <f t="shared" si="2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список'!A294:M294,0)),"")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список'!A294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список'!A294:N294,0)+1),"")</f>
        <v/>
      </c>
      <c r="K297" s="30"/>
      <c r="L297" s="30"/>
      <c r="M297" s="31" t="str">
        <f t="shared" si="2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список'!A295:M295,0)),"")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список'!A295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список'!A295:N295,0)+1),"")</f>
        <v/>
      </c>
      <c r="K298" s="30"/>
      <c r="L298" s="30"/>
      <c r="M298" s="31" t="str">
        <f t="shared" si="2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список'!A296:M296,0)),"")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список'!A296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список'!A296:N296,0)+1),"")</f>
        <v/>
      </c>
      <c r="K299" s="30"/>
      <c r="L299" s="30"/>
      <c r="M299" s="31" t="str">
        <f t="shared" si="2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список'!A297:M297,0)),"")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список'!A297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список'!A297:N297,0)+1),"")</f>
        <v/>
      </c>
      <c r="K300" s="30"/>
      <c r="L300" s="30"/>
      <c r="M300" s="31" t="str">
        <f t="shared" si="2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список'!A298:M298,0)),"")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список'!A298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список'!A298:N298,0)+1),"")</f>
        <v/>
      </c>
      <c r="K301" s="30"/>
      <c r="L301" s="30"/>
      <c r="M301" s="31" t="str">
        <f t="shared" si="2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список'!A299:M299,0)),"")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список'!A299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список'!A299:N299,0)+1),"")</f>
        <v/>
      </c>
      <c r="K302" s="30"/>
      <c r="L302" s="30"/>
      <c r="M302" s="31" t="str">
        <f t="shared" si="2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список'!A300:M300,0)),"")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список'!A300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список'!A300:N300,0)+1),"")</f>
        <v/>
      </c>
      <c r="K303" s="30"/>
      <c r="L303" s="30"/>
      <c r="M303" s="31" t="str">
        <f t="shared" si="2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список'!A301:M301,0)),"")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список'!A301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список'!A301:N301,0)+1),"")</f>
        <v/>
      </c>
      <c r="K304" s="30"/>
      <c r="L304" s="30"/>
      <c r="M304" s="31" t="str">
        <f t="shared" si="2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список'!A302:M302,0)),"")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список'!A302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список'!A302:N302,0)+1),"")</f>
        <v/>
      </c>
      <c r="K305" s="30"/>
      <c r="L305" s="30"/>
      <c r="M305" s="31" t="str">
        <f t="shared" si="2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список'!A303:M303,0)),"")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список'!A303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список'!A303:N303,0)+1),"")</f>
        <v/>
      </c>
      <c r="K306" s="30"/>
      <c r="L306" s="30"/>
      <c r="M306" s="31" t="str">
        <f t="shared" si="2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список'!A304:M304,0)),"")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список'!A304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список'!A304:N304,0)+1),"")</f>
        <v/>
      </c>
      <c r="K307" s="30"/>
      <c r="L307" s="30"/>
      <c r="M307" s="31" t="str">
        <f t="shared" si="2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список'!A305:M305,0)),"")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список'!A305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список'!A305:N305,0)+1),"")</f>
        <v/>
      </c>
      <c r="K308" s="30"/>
      <c r="L308" s="30"/>
      <c r="M308" s="31" t="str">
        <f t="shared" si="2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список'!A306:M306,0)),"")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список'!A306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список'!A306:N306,0)+1),"")</f>
        <v/>
      </c>
      <c r="K309" s="30"/>
      <c r="L309" s="30"/>
      <c r="M309" s="31" t="str">
        <f t="shared" si="2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список'!A307:M307,0)),"")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список'!A307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список'!A307:N307,0)+1),"")</f>
        <v/>
      </c>
      <c r="K310" s="30"/>
      <c r="L310" s="30"/>
      <c r="M310" s="31" t="str">
        <f t="shared" si="2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список'!A308:M308,0)),"")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список'!A308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список'!A308:N308,0)+1),"")</f>
        <v/>
      </c>
      <c r="K311" s="30"/>
      <c r="L311" s="30"/>
      <c r="M311" s="31" t="str">
        <f t="shared" si="2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список'!A309:M309,0)),"")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список'!A309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список'!A309:N309,0)+1),"")</f>
        <v/>
      </c>
      <c r="K312" s="30"/>
      <c r="L312" s="30"/>
      <c r="M312" s="31" t="str">
        <f t="shared" si="2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список'!A310:M310,0)),"")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список'!A310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список'!A310:N310,0)+1),"")</f>
        <v/>
      </c>
      <c r="K313" s="30"/>
      <c r="L313" s="30"/>
      <c r="M313" s="31" t="str">
        <f t="shared" si="2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список'!A311:M311,0)),"")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список'!A311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список'!A311:N311,0)+1),"")</f>
        <v/>
      </c>
      <c r="K314" s="30"/>
      <c r="L314" s="30"/>
      <c r="M314" s="31" t="str">
        <f t="shared" si="2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список'!A312:M312,0)),"")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список'!A312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список'!A312:N312,0)+1),"")</f>
        <v/>
      </c>
      <c r="K315" s="30"/>
      <c r="L315" s="30"/>
      <c r="M315" s="31" t="str">
        <f t="shared" si="2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список'!A313:M313,0)),"")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список'!A313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список'!A313:N313,0)+1),"")</f>
        <v/>
      </c>
      <c r="K316" s="30"/>
      <c r="L316" s="30"/>
      <c r="M316" s="31" t="str">
        <f t="shared" si="2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список'!A314:M314,0)),"")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список'!A314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список'!A314:N314,0)+1),"")</f>
        <v/>
      </c>
      <c r="K317" s="30"/>
      <c r="L317" s="30"/>
      <c r="M317" s="31" t="str">
        <f t="shared" si="2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список'!A315:M315,0)),"")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список'!A315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список'!A315:N315,0)+1),"")</f>
        <v/>
      </c>
      <c r="K318" s="30"/>
      <c r="L318" s="30"/>
      <c r="M318" s="31" t="str">
        <f t="shared" si="2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список'!A316:M316,0)),"")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список'!A316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список'!A316:N316,0)+1),"")</f>
        <v/>
      </c>
      <c r="K319" s="30"/>
      <c r="L319" s="30"/>
      <c r="M319" s="31" t="str">
        <f t="shared" si="2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список'!A317:M317,0)),"")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список'!A317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список'!A317:N317,0)+1),"")</f>
        <v/>
      </c>
      <c r="K320" s="30"/>
      <c r="L320" s="30"/>
      <c r="M320" s="31" t="str">
        <f t="shared" si="2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список'!A318:M318,0)),"")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список'!A318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список'!A318:N318,0)+1),"")</f>
        <v/>
      </c>
      <c r="K321" s="30"/>
      <c r="L321" s="30"/>
      <c r="M321" s="31" t="str">
        <f t="shared" si="2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список'!A319:M319,0)),"")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список'!A319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список'!A319:N319,0)+1),"")</f>
        <v/>
      </c>
      <c r="K322" s="30"/>
      <c r="L322" s="30"/>
      <c r="M322" s="31" t="str">
        <f t="shared" si="2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список'!A320:M320,0)),"")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список'!A320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список'!A320:N320,0)+1),"")</f>
        <v/>
      </c>
      <c r="K323" s="30"/>
      <c r="L323" s="30"/>
      <c r="M323" s="31" t="str">
        <f t="shared" si="2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список'!A321:M321,0)),"")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список'!A321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список'!A321:N321,0)+1),"")</f>
        <v/>
      </c>
      <c r="K324" s="30"/>
      <c r="L324" s="30"/>
      <c r="M324" s="31" t="str">
        <f t="shared" si="2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список'!A322:M322,0)),"")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список'!A322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список'!A322:N322,0)+1),"")</f>
        <v/>
      </c>
      <c r="K325" s="30"/>
      <c r="L325" s="30"/>
      <c r="M325" s="31" t="str">
        <f t="shared" si="2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список'!A323:M323,0)),"")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список'!A323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список'!A323:N323,0)+1),"")</f>
        <v/>
      </c>
      <c r="K326" s="30"/>
      <c r="L326" s="30"/>
      <c r="M326" s="31" t="str">
        <f t="shared" si="2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список'!A324:M324,0)),"")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список'!A324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список'!A324:N324,0)+1),"")</f>
        <v/>
      </c>
      <c r="K327" s="30"/>
      <c r="L327" s="30"/>
      <c r="M327" s="31" t="str">
        <f t="shared" si="2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список'!A325:M325,0)),"")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список'!A325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список'!A325:N325,0)+1),"")</f>
        <v/>
      </c>
      <c r="K328" s="30"/>
      <c r="L328" s="30"/>
      <c r="M328" s="31" t="str">
        <f t="shared" si="2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список'!A326:M326,0)),"")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список'!A326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список'!A326:N326,0)+1),"")</f>
        <v/>
      </c>
      <c r="K329" s="30"/>
      <c r="L329" s="30"/>
      <c r="M329" s="31" t="str">
        <f t="shared" si="2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список'!A327:M327,0)),"")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список'!A327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список'!A327:N327,0)+1),"")</f>
        <v/>
      </c>
      <c r="K330" s="30"/>
      <c r="L330" s="30"/>
      <c r="M330" s="31" t="str">
        <f t="shared" si="2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список'!A328:M328,0)),"")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список'!A328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список'!A328:N328,0)+1),"")</f>
        <v/>
      </c>
      <c r="K331" s="30"/>
      <c r="L331" s="30"/>
      <c r="M331" s="31" t="str">
        <f t="shared" si="2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список'!A329:M329,0)),"")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список'!A329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список'!A329:N329,0)+1),"")</f>
        <v/>
      </c>
      <c r="K332" s="30"/>
      <c r="L332" s="30"/>
      <c r="M332" s="31" t="str">
        <f t="shared" si="2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список'!A330:M330,0)),"")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список'!A330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список'!A330:N330,0)+1),"")</f>
        <v/>
      </c>
      <c r="K333" s="30"/>
      <c r="L333" s="30"/>
      <c r="M333" s="31" t="str">
        <f t="shared" si="2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список'!A331:M331,0)),"")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список'!A331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список'!A331:N331,0)+1),"")</f>
        <v/>
      </c>
      <c r="K334" s="30"/>
      <c r="L334" s="30"/>
      <c r="M334" s="31" t="str">
        <f t="shared" si="2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список'!A332:M332,0)),"")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список'!A332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список'!A332:N332,0)+1),"")</f>
        <v/>
      </c>
      <c r="K335" s="30"/>
      <c r="L335" s="30"/>
      <c r="M335" s="31" t="str">
        <f t="shared" si="2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список'!A333:M333,0)),"")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список'!A333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список'!A333:N333,0)+1),"")</f>
        <v/>
      </c>
      <c r="K336" s="30"/>
      <c r="L336" s="30"/>
      <c r="M336" s="31" t="str">
        <f t="shared" si="2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список'!A334:M334,0)),"")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список'!A334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список'!A334:N334,0)+1),"")</f>
        <v/>
      </c>
      <c r="K337" s="30"/>
      <c r="L337" s="30"/>
      <c r="M337" s="31" t="str">
        <f t="shared" si="2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список'!A335:M335,0)),"")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список'!A335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список'!A335:N335,0)+1),"")</f>
        <v/>
      </c>
      <c r="K338" s="30"/>
      <c r="L338" s="30"/>
      <c r="M338" s="31" t="str">
        <f t="shared" si="2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список'!A336:M336,0)),"")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список'!A336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список'!A336:N336,0)+1),"")</f>
        <v/>
      </c>
      <c r="K339" s="30"/>
      <c r="L339" s="30"/>
      <c r="M339" s="31" t="str">
        <f t="shared" si="2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список'!A337:M337,0)),"")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список'!A337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список'!A337:N337,0)+1),"")</f>
        <v/>
      </c>
      <c r="K340" s="30"/>
      <c r="L340" s="30"/>
      <c r="M340" s="31" t="str">
        <f t="shared" si="2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список'!A338:M338,0)),"")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список'!A338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список'!A338:N338,0)+1),"")</f>
        <v/>
      </c>
      <c r="K341" s="30"/>
      <c r="L341" s="30"/>
      <c r="M341" s="31" t="str">
        <f t="shared" si="2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список'!A339:M339,0)),"")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список'!A339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список'!A339:N339,0)+1),"")</f>
        <v/>
      </c>
      <c r="K342" s="30"/>
      <c r="L342" s="30"/>
      <c r="M342" s="31" t="str">
        <f t="shared" si="2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список'!A340:M340,0)),"")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список'!A340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список'!A340:N340,0)+1),"")</f>
        <v/>
      </c>
      <c r="K343" s="30"/>
      <c r="L343" s="30"/>
      <c r="M343" s="31" t="str">
        <f t="shared" si="2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список'!A341:M341,0)),"")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список'!A341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список'!A341:N341,0)+1),"")</f>
        <v/>
      </c>
      <c r="K344" s="30"/>
      <c r="L344" s="30"/>
      <c r="M344" s="31" t="str">
        <f t="shared" si="2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список'!A342:M342,0)),"")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список'!A342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список'!A342:N342,0)+1),"")</f>
        <v/>
      </c>
      <c r="K345" s="30"/>
      <c r="L345" s="30"/>
      <c r="M345" s="31" t="str">
        <f t="shared" si="2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список'!A343:M343,0)),"")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список'!A343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список'!A343:N343,0)+1),"")</f>
        <v/>
      </c>
      <c r="K346" s="30"/>
      <c r="L346" s="30"/>
      <c r="M346" s="31" t="str">
        <f t="shared" si="2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список'!A344:M344,0)),"")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список'!A344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список'!A344:N344,0)+1),"")</f>
        <v/>
      </c>
      <c r="K347" s="30"/>
      <c r="L347" s="30"/>
      <c r="M347" s="31" t="str">
        <f t="shared" si="2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список'!A345:M345,0)),"")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список'!A345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список'!A345:N345,0)+1),"")</f>
        <v/>
      </c>
      <c r="K348" s="30"/>
      <c r="L348" s="30"/>
      <c r="M348" s="31" t="str">
        <f t="shared" si="2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список'!A346:M346,0)),"")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список'!A346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список'!A346:N346,0)+1),"")</f>
        <v/>
      </c>
      <c r="K349" s="30"/>
      <c r="L349" s="30"/>
      <c r="M349" s="31" t="str">
        <f t="shared" si="2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список'!A347:M347,0)),"")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список'!A347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список'!A347:N347,0)+1),"")</f>
        <v/>
      </c>
      <c r="K350" s="30"/>
      <c r="L350" s="30"/>
      <c r="M350" s="31" t="str">
        <f t="shared" si="2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список'!A348:M348,0)),"")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список'!A348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список'!A348:N348,0)+1),"")</f>
        <v/>
      </c>
      <c r="K351" s="30"/>
      <c r="L351" s="30"/>
      <c r="M351" s="31" t="str">
        <f t="shared" si="2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список'!A349:M349,0)),"")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список'!A349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список'!A349:N349,0)+1),"")</f>
        <v/>
      </c>
      <c r="K352" s="30"/>
      <c r="L352" s="30"/>
      <c r="M352" s="31" t="str">
        <f t="shared" si="2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список'!A350:M350,0)),"")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список'!A350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список'!A350:N350,0)+1),"")</f>
        <v/>
      </c>
      <c r="K353" s="30"/>
      <c r="L353" s="30"/>
      <c r="M353" s="31" t="str">
        <f t="shared" si="2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список'!A351:M351,0)),"")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список'!A351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список'!A351:N351,0)+1),"")</f>
        <v/>
      </c>
      <c r="K354" s="30"/>
      <c r="L354" s="30"/>
      <c r="M354" s="31" t="str">
        <f t="shared" si="2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список'!A352:M352,0)),"")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список'!A352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список'!A352:N352,0)+1),"")</f>
        <v/>
      </c>
      <c r="K355" s="30"/>
      <c r="L355" s="30"/>
      <c r="M355" s="31" t="str">
        <f t="shared" si="2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список'!A353:M353,0)),"")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список'!A353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список'!A353:N353,0)+1),"")</f>
        <v/>
      </c>
      <c r="K356" s="30"/>
      <c r="L356" s="30"/>
      <c r="M356" s="31" t="str">
        <f t="shared" si="2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список'!A354:M354,0)),"")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список'!A354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список'!A354:N354,0)+1),"")</f>
        <v/>
      </c>
      <c r="K357" s="30"/>
      <c r="L357" s="30"/>
      <c r="M357" s="31" t="str">
        <f t="shared" si="2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список'!A355:M355,0)),"")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список'!A355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список'!A355:N355,0)+1),"")</f>
        <v/>
      </c>
      <c r="K358" s="30"/>
      <c r="L358" s="30"/>
      <c r="M358" s="31" t="str">
        <f t="shared" si="2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список'!A356:M356,0)),"")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список'!A356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список'!A356:N356,0)+1),"")</f>
        <v/>
      </c>
      <c r="K359" s="30"/>
      <c r="L359" s="30"/>
      <c r="M359" s="31" t="str">
        <f t="shared" si="2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список'!A357:M357,0)),"")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список'!A357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список'!A357:N357,0)+1),"")</f>
        <v/>
      </c>
      <c r="K360" s="30"/>
      <c r="L360" s="30"/>
      <c r="M360" s="31" t="str">
        <f t="shared" si="2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список'!A358:M358,0)),"")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список'!A358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список'!A358:N358,0)+1),"")</f>
        <v/>
      </c>
      <c r="K361" s="30"/>
      <c r="L361" s="30"/>
      <c r="M361" s="31" t="str">
        <f t="shared" si="2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список'!A359:M359,0)),"")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список'!A359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список'!A359:N359,0)+1),"")</f>
        <v/>
      </c>
      <c r="K362" s="30"/>
      <c r="L362" s="30"/>
      <c r="M362" s="31" t="str">
        <f t="shared" si="2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список'!A360:M360,0)),"")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список'!A360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список'!A360:N360,0)+1),"")</f>
        <v/>
      </c>
      <c r="K363" s="30"/>
      <c r="L363" s="30"/>
      <c r="M363" s="31" t="str">
        <f t="shared" si="2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список'!A361:M361,0)),"")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список'!A361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список'!A361:N361,0)+1),"")</f>
        <v/>
      </c>
      <c r="K364" s="30"/>
      <c r="L364" s="30"/>
      <c r="M364" s="31" t="str">
        <f t="shared" si="2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список'!A362:M362,0)),"")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список'!A362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список'!A362:N362,0)+1),"")</f>
        <v/>
      </c>
      <c r="K365" s="30"/>
      <c r="L365" s="30"/>
      <c r="M365" s="31" t="str">
        <f t="shared" si="2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список'!A363:M363,0)),"")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список'!A363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список'!A363:N363,0)+1),"")</f>
        <v/>
      </c>
      <c r="K366" s="30"/>
      <c r="L366" s="30"/>
      <c r="M366" s="31" t="str">
        <f t="shared" si="2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список'!A364:M364,0)),"")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список'!A364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список'!A364:N364,0)+1),"")</f>
        <v/>
      </c>
      <c r="K367" s="30"/>
      <c r="L367" s="30"/>
      <c r="M367" s="31" t="str">
        <f t="shared" si="2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список'!A365:M365,0)),"")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список'!A365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список'!A365:N365,0)+1),"")</f>
        <v/>
      </c>
      <c r="K368" s="30"/>
      <c r="L368" s="30"/>
      <c r="M368" s="31" t="str">
        <f t="shared" si="2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список'!A366:M366,0)),"")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список'!A366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список'!A366:N366,0)+1),"")</f>
        <v/>
      </c>
      <c r="K369" s="30"/>
      <c r="L369" s="30"/>
      <c r="M369" s="31" t="str">
        <f t="shared" si="2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список'!A367:M367,0)),"")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список'!A367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список'!A367:N367,0)+1),"")</f>
        <v/>
      </c>
      <c r="K370" s="30"/>
      <c r="L370" s="30"/>
      <c r="M370" s="31" t="str">
        <f t="shared" si="2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список'!A368:M368,0)),"")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список'!A368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список'!A368:N368,0)+1),"")</f>
        <v/>
      </c>
      <c r="K371" s="30"/>
      <c r="L371" s="30"/>
      <c r="M371" s="31" t="str">
        <f t="shared" si="2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список'!A369:M369,0)),"")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список'!A369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список'!A369:N369,0)+1),"")</f>
        <v/>
      </c>
      <c r="K372" s="30"/>
      <c r="L372" s="30"/>
      <c r="M372" s="31" t="str">
        <f t="shared" si="2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список'!A370:M370,0)),"")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список'!A370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список'!A370:N370,0)+1),"")</f>
        <v/>
      </c>
      <c r="K373" s="30"/>
      <c r="L373" s="30"/>
      <c r="M373" s="31" t="str">
        <f t="shared" si="2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список'!A371:M371,0)),"")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список'!A371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список'!A371:N371,0)+1),"")</f>
        <v/>
      </c>
      <c r="K374" s="30"/>
      <c r="L374" s="30"/>
      <c r="M374" s="31" t="str">
        <f t="shared" si="2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список'!A372:M372,0)),"")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список'!A372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список'!A372:N372,0)+1),"")</f>
        <v/>
      </c>
      <c r="K375" s="30"/>
      <c r="L375" s="30"/>
      <c r="M375" s="31" t="str">
        <f t="shared" si="2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список'!A373:M373,0)),"")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список'!A373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список'!A373:N373,0)+1),"")</f>
        <v/>
      </c>
      <c r="K376" s="30"/>
      <c r="L376" s="30"/>
      <c r="M376" s="31" t="str">
        <f t="shared" si="2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список'!A374:M374,0)),"")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список'!A374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список'!A374:N374,0)+1),"")</f>
        <v/>
      </c>
      <c r="K377" s="30"/>
      <c r="L377" s="30"/>
      <c r="M377" s="31" t="str">
        <f t="shared" si="2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список'!A375:M375,0)),"")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список'!A375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список'!A375:N375,0)+1),"")</f>
        <v/>
      </c>
      <c r="K378" s="30"/>
      <c r="L378" s="30"/>
      <c r="M378" s="31" t="str">
        <f t="shared" si="2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список'!A376:M376,0)),"")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список'!A376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список'!A376:N376,0)+1),"")</f>
        <v/>
      </c>
      <c r="K379" s="30"/>
      <c r="L379" s="30"/>
      <c r="M379" s="31" t="str">
        <f t="shared" si="2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список'!A377:M377,0)),"")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список'!A377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список'!A377:N377,0)+1),"")</f>
        <v/>
      </c>
      <c r="K380" s="30"/>
      <c r="L380" s="30"/>
      <c r="M380" s="31" t="str">
        <f t="shared" si="2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список'!A378:M378,0)),"")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список'!A378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список'!A378:N378,0)+1),"")</f>
        <v/>
      </c>
      <c r="K381" s="30"/>
      <c r="L381" s="30"/>
      <c r="M381" s="31" t="str">
        <f t="shared" si="2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список'!A379:M379,0)),"")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список'!A379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список'!A379:N379,0)+1),"")</f>
        <v/>
      </c>
      <c r="K382" s="30"/>
      <c r="L382" s="30"/>
      <c r="M382" s="31" t="str">
        <f t="shared" si="2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список'!A380:M380,0)),"")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список'!A380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список'!A380:N380,0)+1),"")</f>
        <v/>
      </c>
      <c r="K383" s="30"/>
      <c r="L383" s="30"/>
      <c r="M383" s="31" t="str">
        <f t="shared" si="2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список'!A381:M381,0)),"")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список'!A381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список'!A381:N381,0)+1),"")</f>
        <v/>
      </c>
      <c r="K384" s="30"/>
      <c r="L384" s="30"/>
      <c r="M384" s="31" t="str">
        <f t="shared" si="2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список'!A382:M382,0)),"")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список'!A382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список'!A382:N382,0)+1),"")</f>
        <v/>
      </c>
      <c r="K385" s="30"/>
      <c r="L385" s="30"/>
      <c r="M385" s="31" t="str">
        <f t="shared" si="2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список'!A383:M383,0)),"")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список'!A383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список'!A383:N383,0)+1),"")</f>
        <v/>
      </c>
      <c r="K386" s="30"/>
      <c r="L386" s="30"/>
      <c r="M386" s="31" t="str">
        <f t="shared" si="2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список'!A384:M384,0)),"")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список'!A384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список'!A384:N384,0)+1),"")</f>
        <v/>
      </c>
      <c r="K387" s="30"/>
      <c r="L387" s="30"/>
      <c r="M387" s="31" t="str">
        <f t="shared" si="2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список'!A385:M385,0)),"")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список'!A385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список'!A385:N385,0)+1),"")</f>
        <v/>
      </c>
      <c r="K388" s="30"/>
      <c r="L388" s="30"/>
      <c r="M388" s="31" t="str">
        <f t="shared" si="2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список'!A386:M386,0)),"")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список'!A386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список'!A386:N386,0)+1),"")</f>
        <v/>
      </c>
      <c r="K389" s="30"/>
      <c r="L389" s="30"/>
      <c r="M389" s="31" t="str">
        <f t="shared" si="2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список'!A387:M387,0)),"")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список'!A387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список'!A387:N387,0)+1),"")</f>
        <v/>
      </c>
      <c r="K390" s="30"/>
      <c r="L390" s="30"/>
      <c r="M390" s="31" t="str">
        <f t="shared" si="2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список'!A388:M388,0)),"")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список'!A388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список'!A388:N388,0)+1),"")</f>
        <v/>
      </c>
      <c r="K391" s="30"/>
      <c r="L391" s="30"/>
      <c r="M391" s="31" t="str">
        <f t="shared" si="2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список'!A389:M389,0)),"")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список'!A389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список'!A389:N389,0)+1),"")</f>
        <v/>
      </c>
      <c r="K392" s="30"/>
      <c r="L392" s="30"/>
      <c r="M392" s="31" t="str">
        <f t="shared" si="2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список'!A390:M390,0)),"")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список'!A390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список'!A390:N390,0)+1),"")</f>
        <v/>
      </c>
      <c r="K393" s="30"/>
      <c r="L393" s="30"/>
      <c r="M393" s="31" t="str">
        <f t="shared" si="2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список'!A391:M391,0)),"")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список'!A391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список'!A391:N391,0)+1),"")</f>
        <v/>
      </c>
      <c r="K394" s="30"/>
      <c r="L394" s="30"/>
      <c r="M394" s="31" t="str">
        <f t="shared" si="2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список'!A392:M392,0)),"")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список'!A392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список'!A392:N392,0)+1),"")</f>
        <v/>
      </c>
      <c r="K395" s="30"/>
      <c r="L395" s="30"/>
      <c r="M395" s="31" t="str">
        <f t="shared" si="2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список'!A393:M393,0)),"")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список'!A393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список'!A393:N393,0)+1),"")</f>
        <v/>
      </c>
      <c r="K396" s="30"/>
      <c r="L396" s="30"/>
      <c r="M396" s="31" t="str">
        <f t="shared" si="2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список'!A394:M394,0)),"")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список'!A394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список'!A394:N394,0)+1),"")</f>
        <v/>
      </c>
      <c r="K397" s="30"/>
      <c r="L397" s="30"/>
      <c r="M397" s="31" t="str">
        <f t="shared" si="2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список'!A395:M395,0)),"")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список'!A395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список'!A395:N395,0)+1),"")</f>
        <v/>
      </c>
      <c r="K398" s="30"/>
      <c r="L398" s="30"/>
      <c r="M398" s="31" t="str">
        <f t="shared" si="2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список'!A396:M396,0)),"")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список'!A396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список'!A396:N396,0)+1),"")</f>
        <v/>
      </c>
      <c r="K399" s="30"/>
      <c r="L399" s="30"/>
      <c r="M399" s="31" t="str">
        <f t="shared" si="2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список'!A397:M397,0)),"")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список'!A397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список'!A397:N397,0)+1),"")</f>
        <v/>
      </c>
      <c r="K400" s="30"/>
      <c r="L400" s="30"/>
      <c r="M400" s="31" t="str">
        <f t="shared" si="2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список'!A398:M398,0)),"")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список'!A398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список'!A398:N398,0)+1),"")</f>
        <v/>
      </c>
      <c r="K401" s="30"/>
      <c r="L401" s="30"/>
      <c r="M401" s="31" t="str">
        <f t="shared" si="2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список'!A399:M399,0)),"")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список'!A399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список'!A399:N399,0)+1),"")</f>
        <v/>
      </c>
      <c r="K402" s="30"/>
      <c r="L402" s="30"/>
      <c r="M402" s="31" t="str">
        <f t="shared" si="2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список'!A400:M400,0)),"")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список'!A400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список'!A400:N400,0)+1),"")</f>
        <v/>
      </c>
      <c r="K403" s="30"/>
      <c r="L403" s="30"/>
      <c r="M403" s="31" t="str">
        <f t="shared" si="2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список'!A401:M401,0)),"")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список'!A401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список'!A401:N401,0)+1),"")</f>
        <v/>
      </c>
      <c r="K404" s="30"/>
      <c r="L404" s="30"/>
      <c r="M404" s="31" t="str">
        <f t="shared" si="2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список'!A402:M402,0)),"")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список'!A402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список'!A402:N402,0)+1),"")</f>
        <v/>
      </c>
      <c r="K405" s="30"/>
      <c r="L405" s="30"/>
      <c r="M405" s="31" t="str">
        <f t="shared" si="2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список'!A403:M403,0)),"")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список'!A403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список'!A403:N403,0)+1),"")</f>
        <v/>
      </c>
      <c r="K406" s="30"/>
      <c r="L406" s="30"/>
      <c r="M406" s="31" t="str">
        <f t="shared" si="2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список'!A404:M404,0)),"")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список'!A404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список'!A404:N404,0)+1),"")</f>
        <v/>
      </c>
      <c r="K407" s="30"/>
      <c r="L407" s="30"/>
      <c r="M407" s="31" t="str">
        <f t="shared" si="2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список'!A405:M405,0)),"")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список'!A405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список'!A405:N405,0)+1),"")</f>
        <v/>
      </c>
      <c r="K408" s="30"/>
      <c r="L408" s="30"/>
      <c r="M408" s="31" t="str">
        <f t="shared" si="2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список'!A406:M406,0)),"")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список'!A406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список'!A406:N406,0)+1),"")</f>
        <v/>
      </c>
      <c r="K409" s="30"/>
      <c r="L409" s="30"/>
      <c r="M409" s="31" t="str">
        <f t="shared" si="2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список'!A407:M407,0)),"")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список'!A407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список'!A407:N407,0)+1),"")</f>
        <v/>
      </c>
      <c r="K410" s="30"/>
      <c r="L410" s="30"/>
      <c r="M410" s="31" t="str">
        <f t="shared" si="2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список'!A408:M408,0)),"")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список'!A408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список'!A408:N408,0)+1),"")</f>
        <v/>
      </c>
      <c r="K411" s="30"/>
      <c r="L411" s="30"/>
      <c r="M411" s="31" t="str">
        <f t="shared" si="2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список'!A409:M409,0)),"")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список'!A409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список'!A409:N409,0)+1),"")</f>
        <v/>
      </c>
      <c r="K412" s="30"/>
      <c r="L412" s="30"/>
      <c r="M412" s="31" t="str">
        <f t="shared" si="2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список'!A410:M410,0)),"")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список'!A410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список'!A410:N410,0)+1),"")</f>
        <v/>
      </c>
      <c r="K413" s="30"/>
      <c r="L413" s="30"/>
      <c r="M413" s="31" t="str">
        <f t="shared" si="2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список'!A411:M411,0)),"")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список'!A411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список'!A411:N411,0)+1),"")</f>
        <v/>
      </c>
      <c r="K414" s="30"/>
      <c r="L414" s="30"/>
      <c r="M414" s="31" t="str">
        <f t="shared" si="2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список'!A412:M412,0)),"")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список'!A412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список'!A412:N412,0)+1),"")</f>
        <v/>
      </c>
      <c r="K415" s="30"/>
      <c r="L415" s="30"/>
      <c r="M415" s="31" t="str">
        <f t="shared" si="2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список'!A413:M413,0)),"")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список'!A413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список'!A413:N413,0)+1),"")</f>
        <v/>
      </c>
      <c r="K416" s="30"/>
      <c r="L416" s="30"/>
      <c r="M416" s="31" t="str">
        <f t="shared" si="2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список'!A414:M414,0)),"")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список'!A414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список'!A414:N414,0)+1),"")</f>
        <v/>
      </c>
      <c r="K417" s="30"/>
      <c r="L417" s="30"/>
      <c r="M417" s="31" t="str">
        <f t="shared" si="2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список'!A415:M415,0)),"")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список'!A415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список'!A415:N415,0)+1),"")</f>
        <v/>
      </c>
      <c r="K418" s="30"/>
      <c r="L418" s="30"/>
      <c r="M418" s="31" t="str">
        <f t="shared" si="2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список'!A416:M416,0)),"")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список'!A416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список'!A416:N416,0)+1),"")</f>
        <v/>
      </c>
      <c r="K419" s="30"/>
      <c r="L419" s="30"/>
      <c r="M419" s="31" t="str">
        <f t="shared" si="2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список'!A417:M417,0)),"")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список'!A417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список'!A417:N417,0)+1),"")</f>
        <v/>
      </c>
      <c r="K420" s="30"/>
      <c r="L420" s="30"/>
      <c r="M420" s="31" t="str">
        <f t="shared" si="2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список'!A418:M418,0)),"")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список'!A418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список'!A418:N418,0)+1),"")</f>
        <v/>
      </c>
      <c r="K421" s="30"/>
      <c r="L421" s="30"/>
      <c r="M421" s="31" t="str">
        <f t="shared" si="2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список'!A419:M419,0)),"")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список'!A419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список'!A419:N419,0)+1),"")</f>
        <v/>
      </c>
      <c r="K422" s="30"/>
      <c r="L422" s="30"/>
      <c r="M422" s="31" t="str">
        <f t="shared" si="2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список'!A420:M420,0)),"")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список'!A420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список'!A420:N420,0)+1),"")</f>
        <v/>
      </c>
      <c r="K423" s="30"/>
      <c r="L423" s="30"/>
      <c r="M423" s="31" t="str">
        <f t="shared" si="2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список'!A421:M421,0)),"")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список'!A421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список'!A421:N421,0)+1),"")</f>
        <v/>
      </c>
      <c r="K424" s="30"/>
      <c r="L424" s="30"/>
      <c r="M424" s="31" t="str">
        <f t="shared" si="2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список'!A422:M422,0)),"")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список'!A422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список'!A422:N422,0)+1),"")</f>
        <v/>
      </c>
      <c r="K425" s="30"/>
      <c r="L425" s="30"/>
      <c r="M425" s="31" t="str">
        <f t="shared" si="2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список'!A423:M423,0)),"")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список'!A423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список'!A423:N423,0)+1),"")</f>
        <v/>
      </c>
      <c r="K426" s="30"/>
      <c r="L426" s="30"/>
      <c r="M426" s="31" t="str">
        <f t="shared" si="2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список'!A424:M424,0)),"")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список'!A424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список'!A424:N424,0)+1),"")</f>
        <v/>
      </c>
      <c r="K427" s="30"/>
      <c r="L427" s="30"/>
      <c r="M427" s="31" t="str">
        <f t="shared" si="2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список'!A425:M425,0)),"")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список'!A425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список'!A425:N425,0)+1),"")</f>
        <v/>
      </c>
      <c r="K428" s="30"/>
      <c r="L428" s="30"/>
      <c r="M428" s="31" t="str">
        <f t="shared" si="2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список'!A426:M426,0)),"")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список'!A426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список'!A426:N426,0)+1),"")</f>
        <v/>
      </c>
      <c r="K429" s="30"/>
      <c r="L429" s="30"/>
      <c r="M429" s="31" t="str">
        <f t="shared" si="2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список'!A427:M427,0)),"")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список'!A427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список'!A427:N427,0)+1),"")</f>
        <v/>
      </c>
      <c r="K430" s="30"/>
      <c r="L430" s="30"/>
      <c r="M430" s="31" t="str">
        <f t="shared" si="2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список'!A428:M428,0)),"")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список'!A428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список'!A428:N428,0)+1),"")</f>
        <v/>
      </c>
      <c r="K431" s="30"/>
      <c r="L431" s="30"/>
      <c r="M431" s="31" t="str">
        <f t="shared" si="2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список'!A429:M429,0)),"")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список'!A429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список'!A429:N429,0)+1),"")</f>
        <v/>
      </c>
      <c r="K432" s="30"/>
      <c r="L432" s="30"/>
      <c r="M432" s="31" t="str">
        <f t="shared" si="2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список'!A430:M430,0)),"")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список'!A430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список'!A430:N430,0)+1),"")</f>
        <v/>
      </c>
      <c r="K433" s="30"/>
      <c r="L433" s="30"/>
      <c r="M433" s="31" t="str">
        <f t="shared" si="2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список'!A431:M431,0)),"")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список'!A431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список'!A431:N431,0)+1),"")</f>
        <v/>
      </c>
      <c r="K434" s="30"/>
      <c r="L434" s="30"/>
      <c r="M434" s="31" t="str">
        <f t="shared" si="2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список'!A432:M432,0)),"")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список'!A432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список'!A432:N432,0)+1),"")</f>
        <v/>
      </c>
      <c r="K435" s="30"/>
      <c r="L435" s="30"/>
      <c r="M435" s="31" t="str">
        <f t="shared" si="2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список'!A433:M433,0)),"")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список'!A433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список'!A433:N433,0)+1),"")</f>
        <v/>
      </c>
      <c r="K436" s="30"/>
      <c r="L436" s="30"/>
      <c r="M436" s="31" t="str">
        <f t="shared" si="2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список'!A434:M434,0)),"")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список'!A434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список'!A434:N434,0)+1),"")</f>
        <v/>
      </c>
      <c r="K437" s="30"/>
      <c r="L437" s="30"/>
      <c r="M437" s="31" t="str">
        <f t="shared" si="2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список'!A435:M435,0)),"")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список'!A435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список'!A435:N435,0)+1),"")</f>
        <v/>
      </c>
      <c r="K438" s="30"/>
      <c r="L438" s="30"/>
      <c r="M438" s="31" t="str">
        <f t="shared" si="2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список'!A436:M436,0)),"")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список'!A436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список'!A436:N436,0)+1),"")</f>
        <v/>
      </c>
      <c r="K439" s="30"/>
      <c r="L439" s="30"/>
      <c r="M439" s="31" t="str">
        <f t="shared" si="2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список'!A437:M437,0)),"")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список'!A437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список'!A437:N437,0)+1),"")</f>
        <v/>
      </c>
      <c r="K440" s="30"/>
      <c r="L440" s="30"/>
      <c r="M440" s="31" t="str">
        <f t="shared" si="2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список'!A438:M438,0)),"")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список'!A438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список'!A438:N438,0)+1),"")</f>
        <v/>
      </c>
      <c r="K441" s="30"/>
      <c r="L441" s="30"/>
      <c r="M441" s="31" t="str">
        <f t="shared" si="2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список'!A439:M439,0)),"")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список'!A439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список'!A439:N439,0)+1),"")</f>
        <v/>
      </c>
      <c r="K442" s="30"/>
      <c r="L442" s="30"/>
      <c r="M442" s="31" t="str">
        <f t="shared" si="2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список'!A440:M440,0)),"")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список'!A440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список'!A440:N440,0)+1),"")</f>
        <v/>
      </c>
      <c r="K443" s="30"/>
      <c r="L443" s="30"/>
      <c r="M443" s="31" t="str">
        <f t="shared" si="2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список'!A441:M441,0)),"")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список'!A441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список'!A441:N441,0)+1),"")</f>
        <v/>
      </c>
      <c r="K444" s="30"/>
      <c r="L444" s="30"/>
      <c r="M444" s="31" t="str">
        <f t="shared" si="2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список'!A442:M442,0)),"")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список'!A442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список'!A442:N442,0)+1),"")</f>
        <v/>
      </c>
      <c r="K445" s="30"/>
      <c r="L445" s="30"/>
      <c r="M445" s="31" t="str">
        <f t="shared" si="2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список'!A443:M443,0)),"")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список'!A443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список'!A443:N443,0)+1),"")</f>
        <v/>
      </c>
      <c r="K446" s="30"/>
      <c r="L446" s="30"/>
      <c r="M446" s="31" t="str">
        <f t="shared" si="2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список'!A444:M444,0)),"")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список'!A444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список'!A444:N444,0)+1),"")</f>
        <v/>
      </c>
      <c r="K447" s="30"/>
      <c r="L447" s="30"/>
      <c r="M447" s="31" t="str">
        <f t="shared" si="2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список'!A445:M445,0)),"")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список'!A445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список'!A445:N445,0)+1),"")</f>
        <v/>
      </c>
      <c r="K448" s="30"/>
      <c r="L448" s="30"/>
      <c r="M448" s="31" t="str">
        <f t="shared" si="2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список'!A446:M446,0)),"")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список'!A446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список'!A446:N446,0)+1),"")</f>
        <v/>
      </c>
      <c r="K449" s="30"/>
      <c r="L449" s="30"/>
      <c r="M449" s="31" t="str">
        <f t="shared" si="2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список'!A447:M447,0)),"")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список'!A447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список'!A447:N447,0)+1),"")</f>
        <v/>
      </c>
      <c r="K450" s="30"/>
      <c r="L450" s="30"/>
      <c r="M450" s="31" t="str">
        <f t="shared" si="2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список'!A448:M448,0)),"")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список'!A448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список'!A448:N448,0)+1),"")</f>
        <v/>
      </c>
      <c r="K451" s="30"/>
      <c r="L451" s="30"/>
      <c r="M451" s="31" t="str">
        <f t="shared" si="2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список'!A449:M449,0)),"")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список'!A449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список'!A449:N449,0)+1),"")</f>
        <v/>
      </c>
      <c r="K452" s="30"/>
      <c r="L452" s="30"/>
      <c r="M452" s="31" t="str">
        <f t="shared" si="2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список'!A450:M450,0)),"")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список'!A450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список'!A450:N450,0)+1),"")</f>
        <v/>
      </c>
      <c r="K453" s="30"/>
      <c r="L453" s="30"/>
      <c r="M453" s="31" t="str">
        <f t="shared" si="2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список'!A451:M451,0)),"")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список'!A451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список'!A451:N451,0)+1),"")</f>
        <v/>
      </c>
      <c r="K454" s="30"/>
      <c r="L454" s="30"/>
      <c r="M454" s="31" t="str">
        <f t="shared" si="2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список'!A452:M452,0)),"")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список'!A452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список'!A452:N452,0)+1),"")</f>
        <v/>
      </c>
      <c r="K455" s="30"/>
      <c r="L455" s="30"/>
      <c r="M455" s="31" t="str">
        <f t="shared" si="2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список'!A453:M453,0)),"")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список'!A453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список'!A453:N453,0)+1),"")</f>
        <v/>
      </c>
      <c r="K456" s="30"/>
      <c r="L456" s="30"/>
      <c r="M456" s="31" t="str">
        <f t="shared" si="2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список'!A454:M454,0)),"")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список'!A454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список'!A454:N454,0)+1),"")</f>
        <v/>
      </c>
      <c r="K457" s="30"/>
      <c r="L457" s="30"/>
      <c r="M457" s="31" t="str">
        <f t="shared" si="2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список'!A455:M455,0)),"")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список'!A455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список'!A455:N455,0)+1),"")</f>
        <v/>
      </c>
      <c r="K458" s="30"/>
      <c r="L458" s="30"/>
      <c r="M458" s="31" t="str">
        <f t="shared" si="2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список'!A456:M456,0)),"")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список'!A456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список'!A456:N456,0)+1),"")</f>
        <v/>
      </c>
      <c r="K459" s="30"/>
      <c r="L459" s="30"/>
      <c r="M459" s="31" t="str">
        <f t="shared" si="2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список'!A457:M457,0)),"")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список'!A457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список'!A457:N457,0)+1),"")</f>
        <v/>
      </c>
      <c r="K460" s="30"/>
      <c r="L460" s="30"/>
      <c r="M460" s="31" t="str">
        <f t="shared" si="2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список'!A458:M458,0)),"")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список'!A458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список'!A458:N458,0)+1),"")</f>
        <v/>
      </c>
      <c r="K461" s="30"/>
      <c r="L461" s="30"/>
      <c r="M461" s="31" t="str">
        <f t="shared" si="2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список'!A459:M459,0)),"")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список'!A459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список'!A459:N459,0)+1),"")</f>
        <v/>
      </c>
      <c r="K462" s="30"/>
      <c r="L462" s="30"/>
      <c r="M462" s="31" t="str">
        <f t="shared" si="2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список'!A460:M460,0)),"")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список'!A460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список'!A460:N460,0)+1),"")</f>
        <v/>
      </c>
      <c r="K463" s="30"/>
      <c r="L463" s="30"/>
      <c r="M463" s="31" t="str">
        <f t="shared" si="2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список'!A461:M461,0)),"")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список'!A461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список'!A461:N461,0)+1),"")</f>
        <v/>
      </c>
      <c r="K464" s="30"/>
      <c r="L464" s="30"/>
      <c r="M464" s="31" t="str">
        <f t="shared" si="2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список'!A462:M462,0)),"")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список'!A462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список'!A462:N462,0)+1),"")</f>
        <v/>
      </c>
      <c r="K465" s="30"/>
      <c r="L465" s="30"/>
      <c r="M465" s="31" t="str">
        <f t="shared" si="2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список'!A463:M463,0)),"")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список'!A463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список'!A463:N463,0)+1),"")</f>
        <v/>
      </c>
      <c r="K466" s="30"/>
      <c r="L466" s="30"/>
      <c r="M466" s="31" t="str">
        <f t="shared" si="2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список'!A464:M464,0)),"")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список'!A464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список'!A464:N464,0)+1),"")</f>
        <v/>
      </c>
      <c r="K467" s="30"/>
      <c r="L467" s="30"/>
      <c r="M467" s="31" t="str">
        <f t="shared" si="2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список'!A465:M465,0)),"")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список'!A465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список'!A465:N465,0)+1),"")</f>
        <v/>
      </c>
      <c r="K468" s="30"/>
      <c r="L468" s="30"/>
      <c r="M468" s="31" t="str">
        <f t="shared" si="2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список'!A466:M466,0)),"")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список'!A466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список'!A466:N466,0)+1),"")</f>
        <v/>
      </c>
      <c r="K469" s="30"/>
      <c r="L469" s="30"/>
      <c r="M469" s="31" t="str">
        <f t="shared" si="2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список'!A467:M467,0)),"")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список'!A467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список'!A467:N467,0)+1),"")</f>
        <v/>
      </c>
      <c r="K470" s="30"/>
      <c r="L470" s="30"/>
      <c r="M470" s="31" t="str">
        <f t="shared" si="2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список'!A468:M468,0)),"")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список'!A468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список'!A468:N468,0)+1),"")</f>
        <v/>
      </c>
      <c r="K471" s="30"/>
      <c r="L471" s="30"/>
      <c r="M471" s="31" t="str">
        <f t="shared" si="2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список'!A469:M469,0)),"")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список'!A469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список'!A469:N469,0)+1),"")</f>
        <v/>
      </c>
      <c r="K472" s="30"/>
      <c r="L472" s="30"/>
      <c r="M472" s="31" t="str">
        <f t="shared" si="2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список'!A470:M470,0)),"")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список'!A470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список'!A470:N470,0)+1),"")</f>
        <v/>
      </c>
      <c r="K473" s="30"/>
      <c r="L473" s="30"/>
      <c r="M473" s="31" t="str">
        <f t="shared" si="2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список'!A471:M471,0)),"")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список'!A471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список'!A471:N471,0)+1),"")</f>
        <v/>
      </c>
      <c r="K474" s="30"/>
      <c r="L474" s="30"/>
      <c r="M474" s="31" t="str">
        <f t="shared" si="2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список'!A472:M472,0)),"")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список'!A472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список'!A472:N472,0)+1),"")</f>
        <v/>
      </c>
      <c r="K475" s="30"/>
      <c r="L475" s="30"/>
      <c r="M475" s="31" t="str">
        <f t="shared" si="2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список'!A473:M473,0)),"")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список'!A473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список'!A473:N473,0)+1),"")</f>
        <v/>
      </c>
      <c r="K476" s="30"/>
      <c r="L476" s="30"/>
      <c r="M476" s="31" t="str">
        <f t="shared" si="2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список'!A474:M474,0)),"")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список'!A474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список'!A474:N474,0)+1),"")</f>
        <v/>
      </c>
      <c r="K477" s="30"/>
      <c r="L477" s="30"/>
      <c r="M477" s="31" t="str">
        <f t="shared" si="2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список'!A475:M475,0)),"")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список'!A475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список'!A475:N475,0)+1),"")</f>
        <v/>
      </c>
      <c r="K478" s="30"/>
      <c r="L478" s="30"/>
      <c r="M478" s="31" t="str">
        <f t="shared" si="2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список'!A476:M476,0)),"")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список'!A476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список'!A476:N476,0)+1),"")</f>
        <v/>
      </c>
      <c r="K479" s="30"/>
      <c r="L479" s="30"/>
      <c r="M479" s="31" t="str">
        <f t="shared" si="2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список'!A477:M477,0)),"")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список'!A477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список'!A477:N477,0)+1),"")</f>
        <v/>
      </c>
      <c r="K480" s="30"/>
      <c r="L480" s="30"/>
      <c r="M480" s="31" t="str">
        <f t="shared" si="2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список'!A478:M478,0)),"")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список'!A478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список'!A478:N478,0)+1),"")</f>
        <v/>
      </c>
      <c r="K481" s="30"/>
      <c r="L481" s="30"/>
      <c r="M481" s="31" t="str">
        <f t="shared" si="2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список'!A479:M479,0)),"")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список'!A479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список'!A479:N479,0)+1),"")</f>
        <v/>
      </c>
      <c r="K482" s="30"/>
      <c r="L482" s="30"/>
      <c r="M482" s="31" t="str">
        <f t="shared" si="2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список'!A480:M480,0)),"")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список'!A480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список'!A480:N480,0)+1),"")</f>
        <v/>
      </c>
      <c r="K483" s="30"/>
      <c r="L483" s="30"/>
      <c r="M483" s="31" t="str">
        <f t="shared" si="2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список'!A481:M481,0)),"")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список'!A481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список'!A481:N481,0)+1),"")</f>
        <v/>
      </c>
      <c r="K484" s="30"/>
      <c r="L484" s="30"/>
      <c r="M484" s="31" t="str">
        <f t="shared" si="2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список'!A482:M482,0)),"")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список'!A482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список'!A482:N482,0)+1),"")</f>
        <v/>
      </c>
      <c r="K485" s="30"/>
      <c r="L485" s="30"/>
      <c r="M485" s="31" t="str">
        <f t="shared" si="2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список'!A483:M483,0)),"")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список'!A483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список'!A483:N483,0)+1),"")</f>
        <v/>
      </c>
      <c r="K486" s="30"/>
      <c r="L486" s="30"/>
      <c r="M486" s="31" t="str">
        <f t="shared" si="2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список'!A484:M484,0)),"")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список'!A484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список'!A484:N484,0)+1),"")</f>
        <v/>
      </c>
      <c r="K487" s="30"/>
      <c r="L487" s="30"/>
      <c r="M487" s="31" t="str">
        <f t="shared" si="2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список'!A485:M485,0)),"")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список'!A485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список'!A485:N485,0)+1),"")</f>
        <v/>
      </c>
      <c r="K488" s="30"/>
      <c r="L488" s="30"/>
      <c r="M488" s="31" t="str">
        <f t="shared" si="2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список'!A486:M486,0)),"")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список'!A486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список'!A486:N486,0)+1),"")</f>
        <v/>
      </c>
      <c r="K489" s="30"/>
      <c r="L489" s="30"/>
      <c r="M489" s="31" t="str">
        <f t="shared" si="2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список'!A487:M487,0)),"")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список'!A487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список'!A487:N487,0)+1),"")</f>
        <v/>
      </c>
      <c r="K490" s="30"/>
      <c r="L490" s="30"/>
      <c r="M490" s="31" t="str">
        <f t="shared" si="2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список'!A488:M488,0)),"")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список'!A488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список'!A488:N488,0)+1),"")</f>
        <v/>
      </c>
      <c r="K491" s="30"/>
      <c r="L491" s="30"/>
      <c r="M491" s="31" t="str">
        <f t="shared" si="2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список'!A489:M489,0)),"")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список'!A489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список'!A489:N489,0)+1),"")</f>
        <v/>
      </c>
      <c r="K492" s="30"/>
      <c r="L492" s="30"/>
      <c r="M492" s="31" t="str">
        <f t="shared" si="2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список'!A490:M490,0)),"")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список'!A490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список'!A490:N490,0)+1),"")</f>
        <v/>
      </c>
      <c r="K493" s="30"/>
      <c r="L493" s="30"/>
      <c r="M493" s="31" t="str">
        <f t="shared" si="2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список'!A491:M491,0)),"")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список'!A491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список'!A491:N491,0)+1),"")</f>
        <v/>
      </c>
      <c r="K494" s="30"/>
      <c r="L494" s="30"/>
      <c r="M494" s="31" t="str">
        <f t="shared" si="2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список'!A492:M492,0)),"")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список'!A492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список'!A492:N492,0)+1),"")</f>
        <v/>
      </c>
      <c r="K495" s="30"/>
      <c r="L495" s="30"/>
      <c r="M495" s="31" t="str">
        <f t="shared" si="2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список'!A493:M493,0)),"")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список'!A493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список'!A493:N493,0)+1),"")</f>
        <v/>
      </c>
      <c r="K496" s="30"/>
      <c r="L496" s="30"/>
      <c r="M496" s="31" t="str">
        <f t="shared" si="2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список'!A494:M494,0)),"")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список'!A494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список'!A494:N494,0)+1),"")</f>
        <v/>
      </c>
      <c r="K497" s="30"/>
      <c r="L497" s="30"/>
      <c r="M497" s="31" t="str">
        <f t="shared" si="2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список'!A495:M495,0)),"")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список'!A495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список'!A495:N495,0)+1),"")</f>
        <v/>
      </c>
      <c r="K498" s="30"/>
      <c r="L498" s="30"/>
      <c r="M498" s="31" t="str">
        <f t="shared" si="2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список'!A496:M496,0)),"")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список'!A496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список'!A496:N496,0)+1),"")</f>
        <v/>
      </c>
      <c r="K499" s="30"/>
      <c r="L499" s="30"/>
      <c r="M499" s="31" t="str">
        <f t="shared" si="2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список'!A497:M497,0)),"")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список'!A497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список'!A497:N497,0)+1),"")</f>
        <v/>
      </c>
      <c r="K500" s="30"/>
      <c r="L500" s="30"/>
      <c r="M500" s="31" t="str">
        <f t="shared" si="2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список'!A498:M498,0)),"")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список'!A498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список'!A498:N498,0)+1),"")</f>
        <v/>
      </c>
      <c r="K501" s="30"/>
      <c r="L501" s="30"/>
      <c r="M501" s="31" t="str">
        <f t="shared" si="2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список'!A499:M499,0)),"")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список'!A499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список'!A499:N499,0)+1),"")</f>
        <v/>
      </c>
      <c r="K502" s="30"/>
      <c r="L502" s="30"/>
      <c r="M502" s="31" t="str">
        <f t="shared" si="2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список'!A500:M500,0)),"")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список'!A500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список'!A500:N500,0)+1),"")</f>
        <v/>
      </c>
      <c r="K503" s="30"/>
      <c r="L503" s="30"/>
      <c r="M503" s="31" t="str">
        <f t="shared" si="2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список'!A501:M501,0)),"")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список'!A501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список'!A501:N501,0)+1),"")</f>
        <v/>
      </c>
      <c r="K504" s="30"/>
      <c r="L504" s="30"/>
      <c r="M504" s="31" t="str">
        <f t="shared" si="2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список'!A502:M502,0)),"")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список'!A502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список'!A502:N502,0)+1),"")</f>
        <v/>
      </c>
      <c r="K505" s="30"/>
      <c r="L505" s="30"/>
      <c r="M505" s="31" t="str">
        <f t="shared" si="2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список'!A503:M503,0)),"")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список'!A503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список'!A503:N503,0)+1),"")</f>
        <v/>
      </c>
      <c r="K506" s="30"/>
      <c r="L506" s="30"/>
      <c r="M506" s="31" t="str">
        <f t="shared" si="2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список'!A504:M504,0)),"")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список'!A504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список'!A504:N504,0)+1),"")</f>
        <v/>
      </c>
      <c r="K507" s="30"/>
      <c r="L507" s="30"/>
      <c r="M507" s="31" t="str">
        <f t="shared" si="2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список'!A505:M505,0)),"")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список'!A505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список'!A505:N505,0)+1),"")</f>
        <v/>
      </c>
      <c r="K508" s="30"/>
      <c r="L508" s="30"/>
      <c r="M508" s="31" t="str">
        <f t="shared" si="2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список'!A506:M506,0)),"")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список'!A506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список'!A506:N506,0)+1),"")</f>
        <v/>
      </c>
      <c r="K509" s="30"/>
      <c r="L509" s="30"/>
      <c r="M509" s="31" t="str">
        <f t="shared" si="2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список'!A507:M507,0)),"")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список'!A507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список'!A507:N507,0)+1),"")</f>
        <v/>
      </c>
      <c r="K510" s="30"/>
      <c r="L510" s="30"/>
      <c r="M510" s="31" t="str">
        <f t="shared" si="2"/>
        <v/>
      </c>
      <c r="N510" s="28"/>
      <c r="O510" s="32"/>
      <c r="R510" s="33"/>
      <c r="S510" s="33"/>
      <c r="T510" s="33"/>
    </row>
  </sheetData>
  <autoFilter ref="$B$4:$O$510">
    <filterColumn colId="1">
      <filters>
        <filter val="Ж"/>
      </filters>
    </filterColumn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4">
    <mergeCell ref="E1:I1"/>
    <mergeCell ref="E2:I2"/>
    <mergeCell ref="E3:I3"/>
    <mergeCell ref="E74:J74"/>
  </mergeCells>
  <dataValidations>
    <dataValidation type="list" allowBlank="1" showErrorMessage="1" sqref="O5:O510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3.25"/>
    <col customWidth="1" hidden="1" min="3" max="3" width="8.0"/>
    <col customWidth="1" hidden="1" min="4" max="4" width="14.63"/>
    <col customWidth="1" hidden="1" min="5" max="5" width="10.0"/>
    <col customWidth="1" min="6" max="6" width="20.0"/>
    <col customWidth="1" min="7" max="7" width="11.25"/>
    <col customWidth="1" min="8" max="8" width="25.75"/>
    <col customWidth="1" min="9" max="9" width="30.25"/>
    <col customWidth="1" hidden="1" min="10" max="10" width="10.38"/>
    <col customWidth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170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44"/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179</v>
      </c>
      <c r="K3" s="6"/>
      <c r="L3" s="7"/>
      <c r="M3" s="8"/>
      <c r="N3" s="9"/>
      <c r="O3" s="10"/>
    </row>
    <row r="4" ht="27.75" customHeight="1">
      <c r="A4" s="17" t="s">
        <v>29</v>
      </c>
      <c r="B4" s="18" t="s">
        <v>6</v>
      </c>
      <c r="C4" s="19" t="s">
        <v>7</v>
      </c>
      <c r="D4" s="19" t="s">
        <v>8</v>
      </c>
      <c r="E4" s="41" t="s">
        <v>172</v>
      </c>
      <c r="F4" s="21" t="s">
        <v>24</v>
      </c>
      <c r="G4" s="22" t="s">
        <v>173</v>
      </c>
      <c r="H4" s="21" t="s">
        <v>12</v>
      </c>
      <c r="I4" s="21" t="s">
        <v>13</v>
      </c>
      <c r="J4" s="79" t="s">
        <v>14</v>
      </c>
      <c r="K4" s="23" t="s">
        <v>15</v>
      </c>
      <c r="L4" s="23" t="s">
        <v>16</v>
      </c>
      <c r="M4" s="66" t="s">
        <v>17</v>
      </c>
      <c r="N4" s="66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список'!$A$3:$S$996,VLOOKUP(E511,'Общий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209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>60 м</v>
      </c>
      <c r="C8" s="27" t="str">
        <f>IF(B8="","", IFERROR(VLOOKUP(E8,'Общий список'!$A$3:$AG$996,3,FALSE),""))</f>
        <v>Ж</v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>Климова Елизавета</v>
      </c>
      <c r="G8" s="27" t="str">
        <f>IF(B8="","", IFERROR(VLOOKUP(E8,'Общий список'!$A$3:$AG$996,4,FALSE),""))</f>
        <v>12.05.2009</v>
      </c>
      <c r="H8" s="27" t="str">
        <f>IF(B8="","", IFERROR(VLOOKUP(E8,'Общий список'!$A$3:$AG$996,6,FALSE),""))</f>
        <v>СШОР "ТЕМП" г. Березники</v>
      </c>
      <c r="I8" s="27" t="str">
        <f>IF(B8="","", IFERROR(VLOOKUP(E8,'Общий список'!$A$3:$AG$996,7,FALSE),""))</f>
        <v>Чжао Л.А., Косинов А.Н. </v>
      </c>
      <c r="J8" s="27">
        <f t="array" ref="J8">IFERROR(INDEX('Общий список'!$A$3:$O$996,VLOOKUP(E8,'Общий список'!$A$3:$S$996,19,FALSE),MATCH(B8,'Общий список'!A6:N6,0)+1),"")</f>
        <v>8.8</v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список'!A8:M8,0)),"")</f>
        <v>60 м</v>
      </c>
      <c r="C10" s="27" t="str">
        <f>IF(B10="","", IFERROR(VLOOKUP(E10,'Общий список'!$A$3:$AG$996,3,FALSE),""))</f>
        <v>Ж</v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>Мазунина Мария</v>
      </c>
      <c r="G10" s="27" t="str">
        <f>IF(B10="","", IFERROR(VLOOKUP(E10,'Общий список'!$A$3:$AG$996,4,FALSE),""))</f>
        <v>14.02.2008</v>
      </c>
      <c r="H10" s="27" t="str">
        <f>IF(B10="","", IFERROR(VLOOKUP(E10,'Общий список'!$A$3:$AG$996,6,FALSE),""))</f>
        <v>СШОР "ТЕМП" г. Березники</v>
      </c>
      <c r="I10" s="27" t="str">
        <f>IF(B10="","", IFERROR(VLOOKUP(E10,'Общий список'!$A$3:$AG$996,7,FALSE),""))</f>
        <v>Чжао Л.А., Косинов А.Н. </v>
      </c>
      <c r="J10" s="27">
        <f t="array" ref="J10">IFERROR(INDEX('Общий список'!$A$3:$O$996,VLOOKUP(E10,'Общий список'!$A$3:$S$996,19,FALSE),MATCH(B10,'Общий список'!A8:N8,0)+1),"")</f>
        <v>8.2</v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список'!A9:M9,0)),"")</f>
        <v>60 м</v>
      </c>
      <c r="C11" s="27" t="str">
        <f>IF(B11="","", IFERROR(VLOOKUP(E11,'Общий список'!$A$3:$AG$996,3,FALSE),""))</f>
        <v>Ж</v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>Калачева Ксения</v>
      </c>
      <c r="G11" s="27" t="str">
        <f>IF(B11="","", IFERROR(VLOOKUP(E11,'Общий список'!$A$3:$AG$996,4,FALSE),""))</f>
        <v>06.08.2010</v>
      </c>
      <c r="H11" s="27" t="str">
        <f>IF(B11="","", IFERROR(VLOOKUP(E11,'Общий список'!$A$3:$AG$996,6,FALSE),""))</f>
        <v>СШОР "ТЕМП" г. Березники</v>
      </c>
      <c r="I11" s="27" t="str">
        <f>IF(B11="","", IFERROR(VLOOKUP(E11,'Общий список'!$A$3:$AG$996,7,FALSE),""))</f>
        <v>Чжао Л.А., Косинов А.Н. </v>
      </c>
      <c r="J11" s="27">
        <f t="array" ref="J11">IFERROR(INDEX('Общий список'!$A$3:$O$996,VLOOKUP(E11,'Общий список'!$A$3:$S$996,19,FALSE),MATCH(B11,'Общий список'!A9:N9,0)+1),"")</f>
        <v>8.8</v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список'!A11:M11,0)),"")</f>
        <v>60 м</v>
      </c>
      <c r="C13" s="27" t="str">
        <f>IF(B13="","", IFERROR(VLOOKUP(E13,'Общий список'!$A$3:$AG$996,3,FALSE),""))</f>
        <v>Ж</v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>Пташникас Владлена</v>
      </c>
      <c r="G13" s="27" t="str">
        <f>IF(B13="","", IFERROR(VLOOKUP(E13,'Общий список'!$A$3:$AG$996,4,FALSE),""))</f>
        <v>19.07.2009</v>
      </c>
      <c r="H13" s="27" t="str">
        <f>IF(B13="","", IFERROR(VLOOKUP(E13,'Общий список'!$A$3:$AG$996,6,FALSE),""))</f>
        <v>СШОР "ТЕМП" г. Березники</v>
      </c>
      <c r="I13" s="27" t="str">
        <f>IF(B13="","", IFERROR(VLOOKUP(E13,'Общий список'!$A$3:$AG$996,7,FALSE),""))</f>
        <v>Чжао Л.А.,Косинов А. Н. </v>
      </c>
      <c r="J13" s="27">
        <f t="array" ref="J13">IFERROR(INDEX('Общий список'!$A$3:$O$996,VLOOKUP(E13,'Общий список'!$A$3:$S$996,19,FALSE),MATCH(B13,'Общий список'!A11:N11,0)+1),"")</f>
        <v>8.1</v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список'!A13:M13,0)),"")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список'!A13:N13,0)+1),"")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список'!A17:M17,0)),"")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список'!A17:N17,0)+1),"")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список'!A19:M19,0)),"")</f>
        <v>60 м</v>
      </c>
      <c r="C21" s="27" t="str">
        <f>IF(B21="","", IFERROR(VLOOKUP(E21,'Общий список'!$A$3:$AG$996,3,FALSE),""))</f>
        <v>Ж</v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>Хисамбеева Полина</v>
      </c>
      <c r="G21" s="27" t="str">
        <f>IF(B21="","", IFERROR(VLOOKUP(E21,'Общий список'!$A$3:$AG$996,4,FALSE),""))</f>
        <v>28.12.2008</v>
      </c>
      <c r="H21" s="27" t="str">
        <f>IF(B21="","", IFERROR(VLOOKUP(E21,'Общий список'!$A$3:$AG$996,6,FALSE),""))</f>
        <v>СШОР "ТЕМП" г. Березники</v>
      </c>
      <c r="I21" s="27" t="str">
        <f>IF(B21="","", IFERROR(VLOOKUP(E21,'Общий список'!$A$3:$AG$996,7,FALSE),""))</f>
        <v>Голев В.Н.,.Кениг А.М.</v>
      </c>
      <c r="J21" s="27">
        <f t="array" ref="J21">IFERROR(INDEX('Общий список'!$A$3:$O$996,VLOOKUP(E21,'Общий список'!$A$3:$S$996,19,FALSE),MATCH(B21,'Общий список'!A19:N19,0)+1),"")</f>
        <v>7.95</v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customHeight="1">
      <c r="A22" s="25">
        <v>1.0</v>
      </c>
      <c r="B22" s="26" t="str">
        <f t="array" ref="B22">IFERROR(INDEX('Общий список'!$A$3:$S$996,VLOOKUP(E22,'Общий список'!$A$3:$S$996,19,FALSE),MATCH($B$1,'Общий список'!A106:M106,0)),"")</f>
        <v>60 м</v>
      </c>
      <c r="C22" s="27" t="str">
        <f>IF(B22="","", IFERROR(VLOOKUP(E22,'Общий список'!$A$3:$AG$996,3,FALSE),""))</f>
        <v>М</v>
      </c>
      <c r="D22" s="27" t="str">
        <f>IF(B22="","", IFERROR(VLOOKUP(E22,'Общий список'!$A$3:$AG$996,17,FALSE),""))</f>
        <v/>
      </c>
      <c r="E22" s="28">
        <f>'Общий список'!A106</f>
        <v>472</v>
      </c>
      <c r="F22" s="29" t="str">
        <f>IF(B22="","", IFERROR(VLOOKUP(E22,'Общий список'!$A$3:$AG$996,2,FALSE),""))</f>
        <v>Шайдуров Егор</v>
      </c>
      <c r="G22" s="27" t="str">
        <f>IF(B22="","", IFERROR(VLOOKUP(E22,'Общий список'!$A$3:$AG$996,4,FALSE),""))</f>
        <v>24.10.2006</v>
      </c>
      <c r="H22" s="70" t="str">
        <f>IF(B22="","", IFERROR(VLOOKUP(E22,'Общий список'!$A$3:$AG$996,6,FALSE),""))</f>
        <v>г. Пермь СШ "Спартак", ГКБУ ПК "ЦСП"</v>
      </c>
      <c r="I22" s="29" t="str">
        <f>IF(B22="","", IFERROR(VLOOKUP(E22,'Общий список'!$A$3:$AG$996,7,FALSE),""))</f>
        <v>Бабкина К.Н.</v>
      </c>
      <c r="J22" s="27">
        <f t="array" ref="J22">IFERROR(INDEX('Общий список'!$A$3:$O$996,VLOOKUP(E22,'Общий список'!$A$3:$S$996,19,FALSE),MATCH(B22,'Общий список'!A106:N106,0)+1),"")</f>
        <v>6.5</v>
      </c>
      <c r="K22" s="30">
        <v>6.67</v>
      </c>
      <c r="L22" s="30">
        <v>6.63</v>
      </c>
      <c r="M22" s="31">
        <f t="shared" si="1"/>
        <v>6.63</v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список'!A21:M21,0)),"")</f>
        <v>60 м</v>
      </c>
      <c r="C23" s="27" t="str">
        <f>IF(B23="","", IFERROR(VLOOKUP(E23,'Общий список'!$A$3:$AG$996,3,FALSE),""))</f>
        <v>Ж</v>
      </c>
      <c r="D23" s="27" t="str">
        <f>IF(B23="","", IFERROR(VLOOKUP(E23,'Общий список'!$A$3:$AG$996,17,FALSE),""))</f>
        <v/>
      </c>
      <c r="E23" s="28">
        <f>'Общий список'!A21</f>
        <v>55</v>
      </c>
      <c r="F23" s="29" t="str">
        <f>IF(B23="","", IFERROR(VLOOKUP(E23,'Общий список'!$A$3:$AG$996,2,FALSE),""))</f>
        <v>Матафонова Млада</v>
      </c>
      <c r="G23" s="27" t="str">
        <f>IF(B23="","", IFERROR(VLOOKUP(E23,'Общий список'!$A$3:$AG$996,4,FALSE),""))</f>
        <v>04.06.2000</v>
      </c>
      <c r="H23" s="27" t="str">
        <f>IF(B23="","", IFERROR(VLOOKUP(E23,'Общий список'!$A$3:$AG$996,6,FALSE),""))</f>
        <v>г. Пермь "СШОР №1"</v>
      </c>
      <c r="I23" s="27" t="str">
        <f>IF(B23="","", IFERROR(VLOOKUP(E23,'Общий список'!$A$3:$AG$996,7,FALSE),""))</f>
        <v>Карякин А.А. </v>
      </c>
      <c r="J23" s="27">
        <f t="array" ref="J23">IFERROR(INDEX('Общий список'!$A$3:$O$996,VLOOKUP(E23,'Общий список'!$A$3:$S$996,19,FALSE),MATCH(B23,'Общий список'!A21:N21,0)+1),"")</f>
        <v>8.5</v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список'!A22:M22,0)),"")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список'!A22</f>
        <v>59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список'!A22:N22,0)+1),"")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список'!A23:M23,0)),"")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список'!A23</f>
        <v>60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список'!A23:N23,0)+1),"")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список'!A24:M24,0)),"")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список'!A24</f>
        <v>73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список'!A24:N24,0)+1),"")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список'!A25:M25,0)),"")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список'!A25</f>
        <v>74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список'!A25:N25,0)+1),"")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список'!A26:M26,0)),"")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список'!A26</f>
        <v>233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список'!A26:N26,0)+1),"")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список'!A27:M27,0)),"")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список'!A27</f>
        <v>103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список'!A27:N27,0)+1),"")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список'!A28:M28,0)),"")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список'!A28</f>
        <v>104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список'!A28:N28,0)+1),"")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список'!A29:M29,0)),"")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список'!A29</f>
        <v>108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список'!A29:N29,0)+1),"")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список'!A30:M30,0)),"")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список'!A30</f>
        <v>110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список'!A30:N30,0)+1),"")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customHeight="1">
      <c r="A33" s="25">
        <v>2.0</v>
      </c>
      <c r="B33" s="26" t="str">
        <f t="array" ref="B33">IFERROR(INDEX('Общий список'!$A$3:$S$996,VLOOKUP(E33,'Общий список'!$A$3:$S$996,19,FALSE),MATCH($B$1,'Общий список'!A185:M185,0)),"")</f>
        <v>60 м</v>
      </c>
      <c r="C33" s="27" t="str">
        <f>IF(B33="","", IFERROR(VLOOKUP(E33,'Общий список'!$A$3:$AG$996,3,FALSE),""))</f>
        <v>М</v>
      </c>
      <c r="D33" s="27" t="str">
        <f>IF(B33="","", IFERROR(VLOOKUP(E33,'Общий список'!$A$3:$AG$996,17,FALSE),""))</f>
        <v/>
      </c>
      <c r="E33" s="28">
        <f>'Общий список'!A185</f>
        <v>775</v>
      </c>
      <c r="F33" s="29" t="str">
        <f>IF(B33="","", IFERROR(VLOOKUP(E33,'Общий список'!$A$3:$AG$996,2,FALSE),""))</f>
        <v>Габдрахманов Вадим</v>
      </c>
      <c r="G33" s="27" t="str">
        <f>IF(B33="","", IFERROR(VLOOKUP(E33,'Общий список'!$A$3:$AG$996,4,FALSE),""))</f>
        <v>13.10.07</v>
      </c>
      <c r="H33" s="70" t="str">
        <f>IF(B33="","", IFERROR(VLOOKUP(E33,'Общий список'!$A$3:$AG$996,6,FALSE),""))</f>
        <v>СШОР "СТАРТ" г. Соликамск, ГКБУ ПК "ЦСП"</v>
      </c>
      <c r="I33" s="29" t="str">
        <f>IF(B33="","", IFERROR(VLOOKUP(E33,'Общий список'!$A$3:$AG$996,7,FALSE),""))</f>
        <v>Мисюрев А.С.</v>
      </c>
      <c r="J33" s="27">
        <f t="array" ref="J33">IFERROR(INDEX('Общий список'!$A$3:$O$996,VLOOKUP(E33,'Общий список'!$A$3:$S$996,19,FALSE),MATCH(B33,'Общий список'!A185:N185,0)+1),"")</f>
        <v>6.7</v>
      </c>
      <c r="K33" s="30">
        <v>6.77</v>
      </c>
      <c r="L33" s="30">
        <v>6.75</v>
      </c>
      <c r="M33" s="31">
        <f t="shared" si="1"/>
        <v>6.75</v>
      </c>
      <c r="N33" s="28"/>
      <c r="O33" s="32"/>
      <c r="R33" s="33"/>
      <c r="S33" s="33"/>
      <c r="T33" s="33"/>
    </row>
    <row r="34" ht="15.0" customHeight="1">
      <c r="A34" s="25">
        <v>3.0</v>
      </c>
      <c r="B34" s="26" t="str">
        <f t="array" ref="B34">IFERROR(INDEX('Общий список'!$A$3:$S$996,VLOOKUP(E34,'Общий список'!$A$3:$S$996,19,FALSE),MATCH($B$1,'Общий список'!A64:M64,0)),"")</f>
        <v>60 м</v>
      </c>
      <c r="C34" s="27" t="str">
        <f>IF(B34="","", IFERROR(VLOOKUP(E34,'Общий список'!$A$3:$AG$996,3,FALSE),""))</f>
        <v>М</v>
      </c>
      <c r="D34" s="27" t="str">
        <f>IF(B34="","", IFERROR(VLOOKUP(E34,'Общий список'!$A$3:$AG$996,17,FALSE),""))</f>
        <v/>
      </c>
      <c r="E34" s="28">
        <f>'Общий список'!A64</f>
        <v>274</v>
      </c>
      <c r="F34" s="29" t="str">
        <f>IF(B34="","", IFERROR(VLOOKUP(E34,'Общий список'!$A$3:$AG$996,2,FALSE),""))</f>
        <v>Карпов Вячеслав</v>
      </c>
      <c r="G34" s="27" t="str">
        <f>IF(B34="","", IFERROR(VLOOKUP(E34,'Общий список'!$A$3:$AG$996,4,FALSE),""))</f>
        <v>09.01.2005</v>
      </c>
      <c r="H34" s="29" t="str">
        <f>IF(B34="","", IFERROR(VLOOKUP(E34,'Общий список'!$A$3:$AG$996,6,FALSE),""))</f>
        <v>СШОР "Старт" г. Пермь</v>
      </c>
      <c r="I34" s="62" t="str">
        <f>IF(B34="","", IFERROR(VLOOKUP(E34,'Общий список'!$A$3:$AG$996,7,FALSE),""))</f>
        <v>Дойков В.А. Пономарева Е.Ю. Мальцева И.Б.</v>
      </c>
      <c r="J34" s="27">
        <f t="array" ref="J34">IFERROR(INDEX('Общий список'!$A$3:$O$996,VLOOKUP(E34,'Общий список'!$A$3:$S$996,19,FALSE),MATCH(B34,'Общий список'!A64:N64,0)+1),"")</f>
        <v>6.8</v>
      </c>
      <c r="K34" s="30">
        <v>6.74</v>
      </c>
      <c r="L34" s="30">
        <v>6.81</v>
      </c>
      <c r="M34" s="31">
        <f t="shared" si="1"/>
        <v>6.81</v>
      </c>
      <c r="N34" s="28"/>
      <c r="O34" s="32"/>
      <c r="R34" s="33"/>
      <c r="S34" s="33"/>
      <c r="T34" s="33"/>
    </row>
    <row r="35" ht="15.0" customHeight="1">
      <c r="A35" s="25">
        <v>4.0</v>
      </c>
      <c r="B35" s="26" t="str">
        <f t="array" ref="B35">IFERROR(INDEX('Общий список'!$A$3:$S$996,VLOOKUP(E35,'Общий список'!$A$3:$S$996,19,FALSE),MATCH($B$1,'Общий список'!A70:M70,0)),"")</f>
        <v>60 м</v>
      </c>
      <c r="C35" s="27" t="str">
        <f>IF(B35="","", IFERROR(VLOOKUP(E35,'Общий список'!$A$3:$AG$996,3,FALSE),""))</f>
        <v>М</v>
      </c>
      <c r="D35" s="27" t="str">
        <f>IF(B35="","", IFERROR(VLOOKUP(E35,'Общий список'!$A$3:$AG$996,17,FALSE),""))</f>
        <v/>
      </c>
      <c r="E35" s="28">
        <f>'Общий список'!A70</f>
        <v>282</v>
      </c>
      <c r="F35" s="29" t="str">
        <f>IF(B35="","", IFERROR(VLOOKUP(E35,'Общий список'!$A$3:$AG$996,2,FALSE),""))</f>
        <v>Байдин Дмитрий</v>
      </c>
      <c r="G35" s="27" t="str">
        <f>IF(B35="","", IFERROR(VLOOKUP(E35,'Общий список'!$A$3:$AG$996,4,FALSE),""))</f>
        <v>18.09.2003</v>
      </c>
      <c r="H35" s="29" t="str">
        <f>IF(B35="","", IFERROR(VLOOKUP(E35,'Общий список'!$A$3:$AG$996,6,FALSE),""))</f>
        <v>СШОР "Старт" г. Пермь</v>
      </c>
      <c r="I35" s="62" t="str">
        <f>IF(B35="","", IFERROR(VLOOKUP(E35,'Общий список'!$A$3:$AG$996,7,FALSE),""))</f>
        <v>Дойков В.А. Пермякова Т.Л. Мальцева И.Б.</v>
      </c>
      <c r="J35" s="64">
        <f t="array" ref="J35">IFERROR(INDEX('Общий список'!$A$3:$O$996,VLOOKUP(E35,'Общий список'!$A$3:$S$996,19,FALSE),MATCH(B35,'Общий список'!A70:N70,0)+1),"")</f>
        <v>6.8</v>
      </c>
      <c r="K35" s="30">
        <v>6.8</v>
      </c>
      <c r="L35" s="30">
        <v>6.9</v>
      </c>
      <c r="M35" s="31">
        <f t="shared" si="1"/>
        <v>6.9</v>
      </c>
      <c r="N35" s="28"/>
      <c r="O35" s="32"/>
      <c r="R35" s="33"/>
      <c r="S35" s="33"/>
      <c r="T35" s="33"/>
    </row>
    <row r="36" ht="15.0" customHeight="1">
      <c r="A36" s="25">
        <v>5.0</v>
      </c>
      <c r="B36" s="26" t="str">
        <f t="array" ref="B36">IFERROR(INDEX('Общий список'!$A$3:$S$996,VLOOKUP(E36,'Общий список'!$A$3:$S$996,19,FALSE),MATCH($B$1,'Общий список'!A117:M117,0)),"")</f>
        <v>60 м</v>
      </c>
      <c r="C36" s="27" t="str">
        <f>IF(B36="","", IFERROR(VLOOKUP(E36,'Общий список'!$A$3:$AG$996,3,FALSE),""))</f>
        <v>М</v>
      </c>
      <c r="D36" s="27" t="str">
        <f>IF(B36="","", IFERROR(VLOOKUP(E36,'Общий список'!$A$3:$AG$996,17,FALSE),""))</f>
        <v/>
      </c>
      <c r="E36" s="28">
        <f>'Общий список'!A117</f>
        <v>491</v>
      </c>
      <c r="F36" s="29" t="str">
        <f>IF(B36="","", IFERROR(VLOOKUP(E36,'Общий список'!$A$3:$AG$996,2,FALSE),""))</f>
        <v>Субботин Никита </v>
      </c>
      <c r="G36" s="27" t="str">
        <f>IF(B36="","", IFERROR(VLOOKUP(E36,'Общий список'!$A$3:$AG$996,4,FALSE),""))</f>
        <v>27.03.2008</v>
      </c>
      <c r="H36" s="29" t="str">
        <f>IF(B36="","", IFERROR(VLOOKUP(E36,'Общий список'!$A$3:$AG$996,6,FALSE),""))</f>
        <v>г. Пермь СШ "Спартак"</v>
      </c>
      <c r="I36" s="29" t="str">
        <f>IF(B36="","", IFERROR(VLOOKUP(E36,'Общий список'!$A$3:$AG$996,7,FALSE),""))</f>
        <v>Бабкина К.Н.</v>
      </c>
      <c r="J36" s="27">
        <f t="array" ref="J36">IFERROR(INDEX('Общий список'!$A$3:$O$996,VLOOKUP(E36,'Общий список'!$A$3:$S$996,19,FALSE),MATCH(B36,'Общий список'!A117:N117,0)+1),"")</f>
        <v>7</v>
      </c>
      <c r="K36" s="30">
        <v>6.8</v>
      </c>
      <c r="L36" s="30">
        <v>6.95</v>
      </c>
      <c r="M36" s="31">
        <f t="shared" si="1"/>
        <v>6.95</v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список'!A33:M33,0)),"")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список'!A33</f>
        <v>116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список'!A33:N33,0)+1),"")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customHeight="1">
      <c r="A38" s="25">
        <v>6.0</v>
      </c>
      <c r="B38" s="26" t="str">
        <f t="array" ref="B38">IFERROR(INDEX('Общий список'!$A$3:$S$996,VLOOKUP(E38,'Общий список'!$A$3:$S$996,19,FALSE),MATCH($B$1,'Общий список'!A210:M210,0)),"")</f>
        <v>60 м</v>
      </c>
      <c r="C38" s="27" t="str">
        <f>IF(B38="","", IFERROR(VLOOKUP(E38,'Общий список'!$A$3:$AG$996,3,FALSE),""))</f>
        <v>М</v>
      </c>
      <c r="D38" s="27" t="str">
        <f>IF(B38="","", IFERROR(VLOOKUP(E38,'Общий список'!$A$3:$AG$996,17,FALSE),""))</f>
        <v/>
      </c>
      <c r="E38" s="28">
        <f>'Общий список'!A210</f>
        <v>961</v>
      </c>
      <c r="F38" s="29" t="str">
        <f>IF(B38="","", IFERROR(VLOOKUP(E38,'Общий список'!$A$3:$AG$996,2,FALSE),""))</f>
        <v>Кудымов Кирилл </v>
      </c>
      <c r="G38" s="27" t="str">
        <f>IF(B38="","", IFERROR(VLOOKUP(E38,'Общий список'!$A$3:$AG$996,4,FALSE),""))</f>
        <v>08.05.2002</v>
      </c>
      <c r="H38" s="29" t="str">
        <f>IF(B38="","", IFERROR(VLOOKUP(E38,'Общий список'!$A$3:$AG$996,6,FALSE),""))</f>
        <v>ДСДЮ Прикамье </v>
      </c>
      <c r="I38" s="29" t="str">
        <f>IF(B38="","", IFERROR(VLOOKUP(E38,'Общий список'!$A$3:$AG$996,7,FALSE),""))</f>
        <v>Щербаков А.М.</v>
      </c>
      <c r="J38" s="27">
        <f t="array" ref="J38">IFERROR(INDEX('Общий список'!$A$3:$O$996,VLOOKUP(E38,'Общий список'!$A$3:$S$996,19,FALSE),MATCH(B38,'Общий список'!A210:N210,0)+1),"")</f>
        <v>6.73</v>
      </c>
      <c r="K38" s="30">
        <v>6.74</v>
      </c>
      <c r="L38" s="30">
        <v>6.97</v>
      </c>
      <c r="M38" s="31">
        <f t="shared" si="1"/>
        <v>6.97</v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список'!A35:M35,0)),"")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список'!A35</f>
        <v>150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список'!A35:N35,0)+1),"")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список'!A36:M36,0)),"")</f>
        <v>60 м</v>
      </c>
      <c r="C40" s="27" t="str">
        <f>IF(B40="","", IFERROR(VLOOKUP(E40,'Общий список'!$A$3:$AG$996,3,FALSE),""))</f>
        <v>Ж</v>
      </c>
      <c r="D40" s="27" t="str">
        <f>IF(B40="","", IFERROR(VLOOKUP(E40,'Общий список'!$A$3:$AG$996,17,FALSE),""))</f>
        <v/>
      </c>
      <c r="E40" s="28">
        <f>'Общий список'!A36</f>
        <v>155</v>
      </c>
      <c r="F40" s="29" t="str">
        <f>IF(B40="","", IFERROR(VLOOKUP(E40,'Общий список'!$A$3:$AG$996,2,FALSE),""))</f>
        <v>Политова Виктория</v>
      </c>
      <c r="G40" s="27" t="str">
        <f>IF(B40="","", IFERROR(VLOOKUP(E40,'Общий список'!$A$3:$AG$996,4,FALSE),""))</f>
        <v>10.08.2007</v>
      </c>
      <c r="H40" s="27" t="str">
        <f>IF(B40="","", IFERROR(VLOOKUP(E40,'Общий список'!$A$3:$AG$996,6,FALSE),""))</f>
        <v>МАУ ДО СШОР Кировского р-на</v>
      </c>
      <c r="I40" s="27" t="str">
        <f>IF(B40="","", IFERROR(VLOOKUP(E40,'Общий список'!$A$3:$AG$996,7,FALSE),""))</f>
        <v>Батулина Т.Н.</v>
      </c>
      <c r="J40" s="27">
        <f t="array" ref="J40">IFERROR(INDEX('Общий список'!$A$3:$O$996,VLOOKUP(E40,'Общий список'!$A$3:$S$996,19,FALSE),MATCH(B40,'Общий список'!A36:N36,0)+1),"")</f>
        <v>7.9</v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список'!A37:M37,0)),"")</f>
        <v>60 м</v>
      </c>
      <c r="C41" s="27" t="str">
        <f>IF(B41="","", IFERROR(VLOOKUP(E41,'Общий список'!$A$3:$AG$996,3,FALSE),""))</f>
        <v>Ж</v>
      </c>
      <c r="D41" s="27" t="str">
        <f>IF(B41="","", IFERROR(VLOOKUP(E41,'Общий список'!$A$3:$AG$996,17,FALSE),""))</f>
        <v/>
      </c>
      <c r="E41" s="28">
        <f>'Общий список'!A37</f>
        <v>156</v>
      </c>
      <c r="F41" s="29" t="str">
        <f>IF(B41="","", IFERROR(VLOOKUP(E41,'Общий список'!$A$3:$AG$996,2,FALSE),""))</f>
        <v>Герц Яна</v>
      </c>
      <c r="G41" s="27" t="str">
        <f>IF(B41="","", IFERROR(VLOOKUP(E41,'Общий список'!$A$3:$AG$996,4,FALSE),""))</f>
        <v>13.12.2008</v>
      </c>
      <c r="H41" s="27" t="str">
        <f>IF(B41="","", IFERROR(VLOOKUP(E41,'Общий список'!$A$3:$AG$996,6,FALSE),""))</f>
        <v>МАУ ДО СШОР Кировского р-на</v>
      </c>
      <c r="I41" s="27" t="str">
        <f>IF(B41="","", IFERROR(VLOOKUP(E41,'Общий список'!$A$3:$AG$996,7,FALSE),""))</f>
        <v>Батулина Т.Н.</v>
      </c>
      <c r="J41" s="27">
        <f t="array" ref="J41">IFERROR(INDEX('Общий список'!$A$3:$O$996,VLOOKUP(E41,'Общий список'!$A$3:$S$996,19,FALSE),MATCH(B41,'Общий список'!A37:N37,0)+1),"")</f>
        <v>8.3</v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список'!A38:M38,0)),"")</f>
        <v>60 м</v>
      </c>
      <c r="C42" s="27" t="str">
        <f>IF(B42="","", IFERROR(VLOOKUP(E42,'Общий список'!$A$3:$AG$996,3,FALSE),""))</f>
        <v>Ж</v>
      </c>
      <c r="D42" s="27" t="str">
        <f>IF(B42="","", IFERROR(VLOOKUP(E42,'Общий список'!$A$3:$AG$996,17,FALSE),""))</f>
        <v/>
      </c>
      <c r="E42" s="28">
        <f>'Общий список'!A38</f>
        <v>159</v>
      </c>
      <c r="F42" s="29" t="str">
        <f>IF(B42="","", IFERROR(VLOOKUP(E42,'Общий список'!$A$3:$AG$996,2,FALSE),""))</f>
        <v>Лыкова Софья</v>
      </c>
      <c r="G42" s="27">
        <f>IF(B42="","", IFERROR(VLOOKUP(E42,'Общий список'!$A$3:$AG$996,4,FALSE),""))</f>
        <v>39207</v>
      </c>
      <c r="H42" s="27" t="str">
        <f>IF(B42="","", IFERROR(VLOOKUP(E42,'Общий список'!$A$3:$AG$996,6,FALSE),""))</f>
        <v>МАУ ДО СШОР Кировского р-на</v>
      </c>
      <c r="I42" s="27" t="str">
        <f>IF(B42="","", IFERROR(VLOOKUP(E42,'Общий список'!$A$3:$AG$996,7,FALSE),""))</f>
        <v>Батулина Т.Н.</v>
      </c>
      <c r="J42" s="27">
        <f t="array" ref="J42">IFERROR(INDEX('Общий список'!$A$3:$O$996,VLOOKUP(E42,'Общий список'!$A$3:$S$996,19,FALSE),MATCH(B42,'Общий список'!A38:N38,0)+1),"")</f>
        <v>8.36</v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список'!A39:M39,0)),"")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список'!A39</f>
        <v>164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список'!A39:N39,0)+1),"")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список'!A40:M40,0)),"")</f>
        <v>60 м</v>
      </c>
      <c r="C44" s="27" t="str">
        <f>IF(B44="","", IFERROR(VLOOKUP(E44,'Общий список'!$A$3:$AG$996,3,FALSE),""))</f>
        <v>Ж</v>
      </c>
      <c r="D44" s="27" t="str">
        <f>IF(B44="","", IFERROR(VLOOKUP(E44,'Общий список'!$A$3:$AG$996,17,FALSE),""))</f>
        <v/>
      </c>
      <c r="E44" s="28">
        <f>'Общий список'!A40</f>
        <v>172</v>
      </c>
      <c r="F44" s="29" t="str">
        <f>IF(B44="","", IFERROR(VLOOKUP(E44,'Общий список'!$A$3:$AG$996,2,FALSE),""))</f>
        <v>Попова Полина</v>
      </c>
      <c r="G44" s="27">
        <f>IF(B44="","", IFERROR(VLOOKUP(E44,'Общий список'!$A$3:$AG$996,4,FALSE),""))</f>
        <v>172</v>
      </c>
      <c r="H44" s="27" t="str">
        <f>IF(B44="","", IFERROR(VLOOKUP(E44,'Общий список'!$A$3:$AG$996,6,FALSE),""))</f>
        <v>МАУ ДО СШОР Кировского р-на</v>
      </c>
      <c r="I44" s="27" t="str">
        <f>IF(B44="","", IFERROR(VLOOKUP(E44,'Общий список'!$A$3:$AG$996,7,FALSE),""))</f>
        <v>Пономарева О.Ю.</v>
      </c>
      <c r="J44" s="27">
        <f t="array" ref="J44">IFERROR(INDEX('Общий список'!$A$3:$O$996,VLOOKUP(E44,'Общий список'!$A$3:$S$996,19,FALSE),MATCH(B44,'Общий список'!A40:N40,0)+1),"")</f>
        <v>7.81</v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список'!A41:M41,0)),"")</f>
        <v>60 м</v>
      </c>
      <c r="C45" s="27" t="str">
        <f>IF(B45="","", IFERROR(VLOOKUP(E45,'Общий список'!$A$3:$AG$996,3,FALSE),""))</f>
        <v>Ж</v>
      </c>
      <c r="D45" s="27" t="str">
        <f>IF(B45="","", IFERROR(VLOOKUP(E45,'Общий список'!$A$3:$AG$996,17,FALSE),""))</f>
        <v/>
      </c>
      <c r="E45" s="28">
        <f>'Общий список'!A41</f>
        <v>176</v>
      </c>
      <c r="F45" s="29" t="str">
        <f>IF(B45="","", IFERROR(VLOOKUP(E45,'Общий список'!$A$3:$AG$996,2,FALSE),""))</f>
        <v>Овчинникова Дарья</v>
      </c>
      <c r="G45" s="27" t="str">
        <f>IF(B45="","", IFERROR(VLOOKUP(E45,'Общий список'!$A$3:$AG$996,4,FALSE),""))</f>
        <v>23.07.2009</v>
      </c>
      <c r="H45" s="27" t="str">
        <f>IF(B45="","", IFERROR(VLOOKUP(E45,'Общий список'!$A$3:$AG$996,6,FALSE),""))</f>
        <v>МАУ ДО СШОР Кировского р-на</v>
      </c>
      <c r="I45" s="27" t="str">
        <f>IF(B45="","", IFERROR(VLOOKUP(E45,'Общий список'!$A$3:$AG$996,7,FALSE),""))</f>
        <v>Пономарева Е.Ю., Пономарева О.Ю.</v>
      </c>
      <c r="J45" s="27">
        <f t="array" ref="J45">IFERROR(INDEX('Общий список'!$A$3:$O$996,VLOOKUP(E45,'Общий список'!$A$3:$S$996,19,FALSE),MATCH(B45,'Общий список'!A41:N41,0)+1),"")</f>
        <v>8.4</v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список'!A42:M42,0)),"")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список'!A42</f>
        <v>181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список'!A42:N42,0)+1),"")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список'!A43:M43,0)),"")</f>
        <v>60 м</v>
      </c>
      <c r="C47" s="27" t="str">
        <f>IF(B47="","", IFERROR(VLOOKUP(E47,'Общий список'!$A$3:$AG$996,3,FALSE),""))</f>
        <v>Ж</v>
      </c>
      <c r="D47" s="27" t="str">
        <f>IF(B47="","", IFERROR(VLOOKUP(E47,'Общий список'!$A$3:$AG$996,17,FALSE),""))</f>
        <v/>
      </c>
      <c r="E47" s="28">
        <f>'Общий список'!A43</f>
        <v>184</v>
      </c>
      <c r="F47" s="29" t="str">
        <f>IF(B47="","", IFERROR(VLOOKUP(E47,'Общий список'!$A$3:$AG$996,2,FALSE),""))</f>
        <v>Борисова Ангелина</v>
      </c>
      <c r="G47" s="27" t="str">
        <f>IF(B47="","", IFERROR(VLOOKUP(E47,'Общий список'!$A$3:$AG$996,4,FALSE),""))</f>
        <v>04.12.2009</v>
      </c>
      <c r="H47" s="27" t="str">
        <f>IF(B47="","", IFERROR(VLOOKUP(E47,'Общий список'!$A$3:$AG$996,6,FALSE),""))</f>
        <v>МАУ ДО СШОР Кировского р-на</v>
      </c>
      <c r="I47" s="27" t="str">
        <f>IF(B47="","", IFERROR(VLOOKUP(E47,'Общий список'!$A$3:$AG$996,7,FALSE),""))</f>
        <v>Пономарева Е.Ю.. Пономарева О.Ю.</v>
      </c>
      <c r="J47" s="27">
        <f t="array" ref="J47">IFERROR(INDEX('Общий список'!$A$3:$O$996,VLOOKUP(E47,'Общий список'!$A$3:$S$996,19,FALSE),MATCH(B47,'Общий список'!A43:N43,0)+1),"")</f>
        <v>8.2</v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список'!A44:M44,0)),"")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список'!A44</f>
        <v>188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список'!A44:N44,0)+1),"")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список'!A45:M45,0)),"")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список'!A45</f>
        <v>189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список'!A45:N45,0)+1),"")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список'!A46:M46,0)),"")</f>
        <v>60 м</v>
      </c>
      <c r="C50" s="27" t="str">
        <f>IF(B50="","", IFERROR(VLOOKUP(E50,'Общий список'!$A$3:$AG$996,3,FALSE),""))</f>
        <v>Ж</v>
      </c>
      <c r="D50" s="27" t="str">
        <f>IF(B50="","", IFERROR(VLOOKUP(E50,'Общий список'!$A$3:$AG$996,17,FALSE),""))</f>
        <v/>
      </c>
      <c r="E50" s="28">
        <f>'Общий список'!A46</f>
        <v>197</v>
      </c>
      <c r="F50" s="29" t="str">
        <f>IF(B50="","", IFERROR(VLOOKUP(E50,'Общий список'!$A$3:$AG$996,2,FALSE),""))</f>
        <v>Гаврилова Валентина</v>
      </c>
      <c r="G50" s="27" t="str">
        <f>IF(B50="","", IFERROR(VLOOKUP(E50,'Общий список'!$A$3:$AG$996,4,FALSE),""))</f>
        <v>02.11.2008</v>
      </c>
      <c r="H50" s="27" t="str">
        <f>IF(B50="","", IFERROR(VLOOKUP(E50,'Общий список'!$A$3:$AG$996,6,FALSE),""))</f>
        <v>МАУ ДО СШОР Кировского р-на</v>
      </c>
      <c r="I50" s="27" t="str">
        <f>IF(B50="","", IFERROR(VLOOKUP(E50,'Общий список'!$A$3:$AG$996,7,FALSE),""))</f>
        <v>Пономарева О.Ю., Гергерт К.Н.</v>
      </c>
      <c r="J50" s="27">
        <f t="array" ref="J50">IFERROR(INDEX('Общий список'!$A$3:$O$996,VLOOKUP(E50,'Общий список'!$A$3:$S$996,19,FALSE),MATCH(B50,'Общий список'!A46:N46,0)+1),"")</f>
        <v>8.4</v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список'!A47:M47,0)),"")</f>
        <v>60 м</v>
      </c>
      <c r="C51" s="27" t="str">
        <f>IF(B51="","", IFERROR(VLOOKUP(E51,'Общий список'!$A$3:$AG$996,3,FALSE),""))</f>
        <v>Ж</v>
      </c>
      <c r="D51" s="27" t="str">
        <f>IF(B51="","", IFERROR(VLOOKUP(E51,'Общий список'!$A$3:$AG$996,17,FALSE),""))</f>
        <v/>
      </c>
      <c r="E51" s="28">
        <f>'Общий список'!A47</f>
        <v>200</v>
      </c>
      <c r="F51" s="29" t="str">
        <f>IF(B51="","", IFERROR(VLOOKUP(E51,'Общий список'!$A$3:$AG$996,2,FALSE),""))</f>
        <v>Кашина Ульяна</v>
      </c>
      <c r="G51" s="27" t="str">
        <f>IF(B51="","", IFERROR(VLOOKUP(E51,'Общий список'!$A$3:$AG$996,4,FALSE),""))</f>
        <v>11.93.2008</v>
      </c>
      <c r="H51" s="27" t="str">
        <f>IF(B51="","", IFERROR(VLOOKUP(E51,'Общий список'!$A$3:$AG$996,6,FALSE),""))</f>
        <v>МАУ ДО СШОР Кировского р-на</v>
      </c>
      <c r="I51" s="27" t="str">
        <f>IF(B51="","", IFERROR(VLOOKUP(E51,'Общий список'!$A$3:$AG$996,7,FALSE),""))</f>
        <v>Пермякова Т.Л.. Пономарева О.Ю.</v>
      </c>
      <c r="J51" s="27">
        <f t="array" ref="J51">IFERROR(INDEX('Общий список'!$A$3:$O$996,VLOOKUP(E51,'Общий список'!$A$3:$S$996,19,FALSE),MATCH(B51,'Общий список'!A47:N47,0)+1),"")</f>
        <v>7.8</v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список'!A48:M48,0)),"")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список'!A48</f>
        <v>211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список'!A48:N48,0)+1),"")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список'!A49:M49,0)),"")</f>
        <v>60 м</v>
      </c>
      <c r="C53" s="27" t="str">
        <f>IF(B53="","", IFERROR(VLOOKUP(E53,'Общий список'!$A$3:$AG$996,3,FALSE),""))</f>
        <v>Ж</v>
      </c>
      <c r="D53" s="27" t="str">
        <f>IF(B53="","", IFERROR(VLOOKUP(E53,'Общий список'!$A$3:$AG$996,17,FALSE),""))</f>
        <v/>
      </c>
      <c r="E53" s="28">
        <f>'Общий список'!A49</f>
        <v>215</v>
      </c>
      <c r="F53" s="29" t="str">
        <f>IF(B53="","", IFERROR(VLOOKUP(E53,'Общий список'!$A$3:$AG$996,2,FALSE),""))</f>
        <v>Петрова Алина</v>
      </c>
      <c r="G53" s="27" t="str">
        <f>IF(B53="","", IFERROR(VLOOKUP(E53,'Общий список'!$A$3:$AG$996,4,FALSE),""))</f>
        <v>16.05.2009</v>
      </c>
      <c r="H53" s="27" t="str">
        <f>IF(B53="","", IFERROR(VLOOKUP(E53,'Общий список'!$A$3:$AG$996,6,FALSE),""))</f>
        <v>МАУ ДО СШОР Кировского р-на</v>
      </c>
      <c r="I53" s="27" t="str">
        <f>IF(B53="","", IFERROR(VLOOKUP(E53,'Общий список'!$A$3:$AG$996,7,FALSE),""))</f>
        <v>Пономарева О.Ю., Щербаков А.М.</v>
      </c>
      <c r="J53" s="27">
        <f t="array" ref="J53">IFERROR(INDEX('Общий список'!$A$3:$O$996,VLOOKUP(E53,'Общий список'!$A$3:$S$996,19,FALSE),MATCH(B53,'Общий список'!A49:N49,0)+1),"")</f>
        <v>8.3</v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список'!A50:M50,0)),"")</f>
        <v>60 м</v>
      </c>
      <c r="C54" s="27" t="str">
        <f>IF(B54="","", IFERROR(VLOOKUP(E54,'Общий список'!$A$3:$AG$996,3,FALSE),""))</f>
        <v>Ж</v>
      </c>
      <c r="D54" s="27" t="str">
        <f>IF(B54="","", IFERROR(VLOOKUP(E54,'Общий список'!$A$3:$AG$996,17,FALSE),""))</f>
        <v/>
      </c>
      <c r="E54" s="28">
        <f>'Общий список'!A50</f>
        <v>216</v>
      </c>
      <c r="F54" s="29" t="str">
        <f>IF(B54="","", IFERROR(VLOOKUP(E54,'Общий список'!$A$3:$AG$996,2,FALSE),""))</f>
        <v>Ибрагимова Кристина </v>
      </c>
      <c r="G54" s="27" t="str">
        <f>IF(B54="","", IFERROR(VLOOKUP(E54,'Общий список'!$A$3:$AG$996,4,FALSE),""))</f>
        <v>08.01.2005</v>
      </c>
      <c r="H54" s="27" t="str">
        <f>IF(B54="","", IFERROR(VLOOKUP(E54,'Общий список'!$A$3:$AG$996,6,FALSE),""))</f>
        <v>МАУ ДО СШОР Кировского р-на</v>
      </c>
      <c r="I54" s="27" t="str">
        <f>IF(B54="","", IFERROR(VLOOKUP(E54,'Общий список'!$A$3:$AG$996,7,FALSE),""))</f>
        <v>Пономарева О.Б.</v>
      </c>
      <c r="J54" s="27">
        <f t="array" ref="J54">IFERROR(INDEX('Общий список'!$A$3:$O$996,VLOOKUP(E54,'Общий список'!$A$3:$S$996,19,FALSE),MATCH(B54,'Общий список'!A50:N50,0)+1),"")</f>
        <v>8.2</v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customHeight="1">
      <c r="A55" s="25">
        <v>7.0</v>
      </c>
      <c r="B55" s="26" t="str">
        <f t="array" ref="B55">IFERROR(INDEX('Общий список'!$A$3:$S$996,VLOOKUP(E55,'Общий список'!$A$3:$S$996,19,FALSE),MATCH($B$1,'Общий список'!A58:M58,0)),"")</f>
        <v>60 м</v>
      </c>
      <c r="C55" s="27" t="str">
        <f>IF(B55="","", IFERROR(VLOOKUP(E55,'Общий список'!$A$3:$AG$996,3,FALSE),""))</f>
        <v>М</v>
      </c>
      <c r="D55" s="27" t="str">
        <f>IF(B55="","", IFERROR(VLOOKUP(E55,'Общий список'!$A$3:$AG$996,17,FALSE),""))</f>
        <v/>
      </c>
      <c r="E55" s="28">
        <f>'Общий список'!A58</f>
        <v>242</v>
      </c>
      <c r="F55" s="29" t="str">
        <f>IF(B55="","", IFERROR(VLOOKUP(E55,'Общий список'!$A$3:$AG$996,2,FALSE),""))</f>
        <v>Пирогов Арсений</v>
      </c>
      <c r="G55" s="27" t="str">
        <f>IF(B55="","", IFERROR(VLOOKUP(E55,'Общий список'!$A$3:$AG$996,4,FALSE),""))</f>
        <v>07.09.2006</v>
      </c>
      <c r="H55" s="29" t="str">
        <f>IF(B55="","", IFERROR(VLOOKUP(E55,'Общий список'!$A$3:$AG$996,6,FALSE),""))</f>
        <v>г. Пермь "СШОР №1"</v>
      </c>
      <c r="I55" s="29" t="str">
        <f>IF(B55="","", IFERROR(VLOOKUP(E55,'Общий список'!$A$3:$AG$996,7,FALSE),""))</f>
        <v>Силкин А.Ф.</v>
      </c>
      <c r="J55" s="27">
        <f t="array" ref="J55">IFERROR(INDEX('Общий список'!$A$3:$O$996,VLOOKUP(E55,'Общий список'!$A$3:$S$996,19,FALSE),MATCH(B55,'Общий список'!A58:N58,0)+1),"")</f>
        <v>6.74</v>
      </c>
      <c r="K55" s="30">
        <v>6.86</v>
      </c>
      <c r="L55" s="30"/>
      <c r="M55" s="31">
        <f t="shared" si="1"/>
        <v>6.86</v>
      </c>
      <c r="N55" s="28"/>
      <c r="O55" s="32"/>
      <c r="R55" s="33"/>
      <c r="S55" s="33"/>
      <c r="T55" s="33"/>
    </row>
    <row r="56" ht="15.0" customHeight="1">
      <c r="A56" s="25">
        <v>8.0</v>
      </c>
      <c r="B56" s="26" t="str">
        <f t="array" ref="B56">IFERROR(INDEX('Общий список'!$A$3:$S$996,VLOOKUP(E56,'Общий список'!$A$3:$S$996,19,FALSE),MATCH($B$1,'Общий список'!A75:M75,0)),"")</f>
        <v>60 м</v>
      </c>
      <c r="C56" s="27" t="str">
        <f>IF(B56="","", IFERROR(VLOOKUP(E56,'Общий список'!$A$3:$AG$996,3,FALSE),""))</f>
        <v>М</v>
      </c>
      <c r="D56" s="27" t="str">
        <f>IF(B56="","", IFERROR(VLOOKUP(E56,'Общий список'!$A$3:$AG$996,17,FALSE),""))</f>
        <v/>
      </c>
      <c r="E56" s="28">
        <f>'Общий список'!A75</f>
        <v>304</v>
      </c>
      <c r="F56" s="29" t="str">
        <f>IF(B56="","", IFERROR(VLOOKUP(E56,'Общий список'!$A$3:$AG$996,2,FALSE),""))</f>
        <v>Турбин Владислав</v>
      </c>
      <c r="G56" s="27" t="str">
        <f>IF(B56="","", IFERROR(VLOOKUP(E56,'Общий список'!$A$3:$AG$996,4,FALSE),""))</f>
        <v>12.08.2003</v>
      </c>
      <c r="H56" s="29" t="str">
        <f>IF(B56="","", IFERROR(VLOOKUP(E56,'Общий список'!$A$3:$AG$996,6,FALSE),""))</f>
        <v>г. Пермь СШ "Спартак"</v>
      </c>
      <c r="I56" s="29" t="str">
        <f>IF(B56="","", IFERROR(VLOOKUP(E56,'Общий список'!$A$3:$AG$996,7,FALSE),""))</f>
        <v>Новожилов С.В., Галиев А.Ф.</v>
      </c>
      <c r="J56" s="64">
        <f t="array" ref="J56">IFERROR(INDEX('Общий список'!$A$3:$O$996,VLOOKUP(E56,'Общий список'!$A$3:$S$996,19,FALSE),MATCH(B56,'Общий список'!A75:N75,0)+1),"")</f>
        <v>6.9</v>
      </c>
      <c r="K56" s="30">
        <v>6.9</v>
      </c>
      <c r="L56" s="30"/>
      <c r="M56" s="31">
        <f t="shared" si="1"/>
        <v>6.9</v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список'!A53:M53,0)),"")</f>
        <v>60 м</v>
      </c>
      <c r="C57" s="27" t="str">
        <f>IF(B57="","", IFERROR(VLOOKUP(E57,'Общий список'!$A$3:$AG$996,3,FALSE),""))</f>
        <v>Ж</v>
      </c>
      <c r="D57" s="27" t="str">
        <f>IF(B57="","", IFERROR(VLOOKUP(E57,'Общий список'!$A$3:$AG$996,17,FALSE),""))</f>
        <v/>
      </c>
      <c r="E57" s="28">
        <f>'Общий список'!A53</f>
        <v>234</v>
      </c>
      <c r="F57" s="29" t="str">
        <f>IF(B57="","", IFERROR(VLOOKUP(E57,'Общий список'!$A$3:$AG$996,2,FALSE),""))</f>
        <v>Хохрякова Ксения </v>
      </c>
      <c r="G57" s="27" t="str">
        <f>IF(B57="","", IFERROR(VLOOKUP(E57,'Общий список'!$A$3:$AG$996,4,FALSE),""))</f>
        <v>16.06.1993</v>
      </c>
      <c r="H57" s="27" t="str">
        <f>IF(B57="","", IFERROR(VLOOKUP(E57,'Общий список'!$A$3:$AG$996,6,FALSE),""))</f>
        <v>г. Пермь "СШОР №1"</v>
      </c>
      <c r="I57" s="27" t="str">
        <f>IF(B57="","", IFERROR(VLOOKUP(E57,'Общий список'!$A$3:$AG$996,7,FALSE),""))</f>
        <v>Силкин А.ф.</v>
      </c>
      <c r="J57" s="27">
        <f t="array" ref="J57">IFERROR(INDEX('Общий список'!$A$3:$O$996,VLOOKUP(E57,'Общий список'!$A$3:$S$996,19,FALSE),MATCH(B57,'Общий список'!A53:N53,0)+1),"")</f>
        <v>7.7</v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список'!A54:M54,0)),"")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список'!A54</f>
        <v>235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список'!A54:N54,0)+1),"")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список'!A55:M55,0)),"")</f>
        <v>60 м</v>
      </c>
      <c r="C59" s="27" t="str">
        <f>IF(B59="","", IFERROR(VLOOKUP(E59,'Общий список'!$A$3:$AG$996,3,FALSE),""))</f>
        <v>Ж</v>
      </c>
      <c r="D59" s="27" t="str">
        <f>IF(B59="","", IFERROR(VLOOKUP(E59,'Общий список'!$A$3:$AG$996,17,FALSE),""))</f>
        <v/>
      </c>
      <c r="E59" s="28">
        <f>'Общий список'!A55</f>
        <v>237</v>
      </c>
      <c r="F59" s="29" t="str">
        <f>IF(B59="","", IFERROR(VLOOKUP(E59,'Общий список'!$A$3:$AG$996,2,FALSE),""))</f>
        <v>Новоселова Анна</v>
      </c>
      <c r="G59" s="27" t="str">
        <f>IF(B59="","", IFERROR(VLOOKUP(E59,'Общий список'!$A$3:$AG$996,4,FALSE),""))</f>
        <v>26.05.2005</v>
      </c>
      <c r="H59" s="27" t="str">
        <f>IF(B59="","", IFERROR(VLOOKUP(E59,'Общий список'!$A$3:$AG$996,6,FALSE),""))</f>
        <v>г. Пермь "СШОР №1"</v>
      </c>
      <c r="I59" s="27" t="str">
        <f>IF(B59="","", IFERROR(VLOOKUP(E59,'Общий список'!$A$3:$AG$996,7,FALSE),""))</f>
        <v>Силкин А.Ф.</v>
      </c>
      <c r="J59" s="27">
        <f t="array" ref="J59">IFERROR(INDEX('Общий список'!$A$3:$O$996,VLOOKUP(E59,'Общий список'!$A$3:$S$996,19,FALSE),MATCH(B59,'Общий список'!A55:N55,0)+1),"")</f>
        <v>7.8</v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список'!A56:M56,0)),"")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список'!A56</f>
        <v>239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список'!A56:N56,0)+1),"")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customHeight="1">
      <c r="A61" s="25">
        <v>9.0</v>
      </c>
      <c r="B61" s="26" t="str">
        <f t="array" ref="B61">IFERROR(INDEX('Общий список'!$A$3:$S$996,VLOOKUP(E61,'Общий список'!$A$3:$S$996,19,FALSE),MATCH($B$1,'Общий список'!A206:M206,0)),"")</f>
        <v>60 м</v>
      </c>
      <c r="C61" s="27" t="str">
        <f>IF(B61="","", IFERROR(VLOOKUP(E61,'Общий список'!$A$3:$AG$996,3,FALSE),""))</f>
        <v>М</v>
      </c>
      <c r="D61" s="27" t="str">
        <f>IF(B61="","", IFERROR(VLOOKUP(E61,'Общий список'!$A$3:$AG$996,17,FALSE),""))</f>
        <v/>
      </c>
      <c r="E61" s="28">
        <f>'Общий список'!A206</f>
        <v>907</v>
      </c>
      <c r="F61" s="29" t="str">
        <f>IF(B61="","", IFERROR(VLOOKUP(E61,'Общий список'!$A$3:$AG$996,2,FALSE),""))</f>
        <v>Высоков Владислав </v>
      </c>
      <c r="G61" s="27" t="str">
        <f>IF(B61="","", IFERROR(VLOOKUP(E61,'Общий список'!$A$3:$AG$996,4,FALSE),""))</f>
        <v>17.01.2006</v>
      </c>
      <c r="H61" s="29" t="str">
        <f>IF(B61="","", IFERROR(VLOOKUP(E61,'Общий список'!$A$3:$AG$996,6,FALSE),""))</f>
        <v>СШОР «Темп» г.Пермь</v>
      </c>
      <c r="I61" s="29" t="str">
        <f>IF(B61="","", IFERROR(VLOOKUP(E61,'Общий список'!$A$3:$AG$996,7,FALSE),""))</f>
        <v>Вешкуров Л.А., Вешкурова Л.Е.</v>
      </c>
      <c r="J61" s="27">
        <f t="array" ref="J61">IFERROR(INDEX('Общий список'!$A$3:$O$996,VLOOKUP(E61,'Общий список'!$A$3:$S$996,19,FALSE),MATCH(B61,'Общий список'!A206:N206,0)+1),"")</f>
        <v>6.78</v>
      </c>
      <c r="K61" s="30">
        <v>6.96</v>
      </c>
      <c r="L61" s="30"/>
      <c r="M61" s="31">
        <f t="shared" si="1"/>
        <v>6.96</v>
      </c>
      <c r="N61" s="28"/>
      <c r="O61" s="32"/>
      <c r="R61" s="33"/>
      <c r="S61" s="33"/>
      <c r="T61" s="33"/>
    </row>
    <row r="62" ht="15.0" customHeight="1">
      <c r="A62" s="25">
        <v>10.0</v>
      </c>
      <c r="B62" s="26" t="str">
        <f t="array" ref="B62">IFERROR(INDEX('Общий список'!$A$3:$S$996,VLOOKUP(E62,'Общий список'!$A$3:$S$996,19,FALSE),MATCH($B$1,'Общий список'!A51:M51,0)),"")</f>
        <v>60 м</v>
      </c>
      <c r="C62" s="27" t="str">
        <f>IF(B62="","", IFERROR(VLOOKUP(E62,'Общий список'!$A$3:$AG$996,3,FALSE),""))</f>
        <v>М</v>
      </c>
      <c r="D62" s="27" t="str">
        <f>IF(B62="","", IFERROR(VLOOKUP(E62,'Общий список'!$A$3:$AG$996,17,FALSE),""))</f>
        <v/>
      </c>
      <c r="E62" s="28">
        <f>'Общий список'!A51</f>
        <v>223</v>
      </c>
      <c r="F62" s="29" t="str">
        <f>IF(B62="","", IFERROR(VLOOKUP(E62,'Общий список'!$A$3:$AG$996,2,FALSE),""))</f>
        <v>Клячин Максим</v>
      </c>
      <c r="G62" s="27" t="str">
        <f>IF(B62="","", IFERROR(VLOOKUP(E62,'Общий список'!$A$3:$AG$996,4,FALSE),""))</f>
        <v>04.04.2004</v>
      </c>
      <c r="H62" s="29" t="str">
        <f>IF(B62="","", IFERROR(VLOOKUP(E62,'Общий список'!$A$3:$AG$996,6,FALSE),""))</f>
        <v>г. Пермь "СШОР №1"</v>
      </c>
      <c r="I62" s="29" t="str">
        <f>IF(B62="","", IFERROR(VLOOKUP(E62,'Общий список'!$A$3:$AG$996,7,FALSE),""))</f>
        <v>Силкин А.Ф.</v>
      </c>
      <c r="J62" s="27">
        <f t="array" ref="J62">IFERROR(INDEX('Общий список'!$A$3:$O$996,VLOOKUP(E62,'Общий список'!$A$3:$S$996,19,FALSE),MATCH(B62,'Общий список'!A51:N51,0)+1),"")</f>
        <v>6.9</v>
      </c>
      <c r="K62" s="30">
        <v>6.96</v>
      </c>
      <c r="L62" s="30"/>
      <c r="M62" s="31">
        <f t="shared" si="1"/>
        <v>6.96</v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список'!A59:M59,0)),"")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список'!A59</f>
        <v>243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список'!A59:N59,0)+1),"")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список'!A60:M60,0)),"")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список'!A60</f>
        <v>250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список'!A60:N60,0)+1),"")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список'!A61:M61,0)),"")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список'!A61</f>
        <v>271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список'!A61:N61,0)+1),"")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список'!A62:M62,0)),"")</f>
        <v>60 м</v>
      </c>
      <c r="C66" s="27" t="str">
        <f>IF(B66="","", IFERROR(VLOOKUP(E66,'Общий список'!$A$3:$AG$996,3,FALSE),""))</f>
        <v>Ж</v>
      </c>
      <c r="D66" s="27" t="str">
        <f>IF(B66="","", IFERROR(VLOOKUP(E66,'Общий список'!$A$3:$AG$996,17,FALSE),""))</f>
        <v/>
      </c>
      <c r="E66" s="28">
        <f>'Общий список'!A62</f>
        <v>272</v>
      </c>
      <c r="F66" s="29" t="str">
        <f>IF(B66="","", IFERROR(VLOOKUP(E66,'Общий список'!$A$3:$AG$996,2,FALSE),""))</f>
        <v>Полежаева Юлиана</v>
      </c>
      <c r="G66" s="27" t="str">
        <f>IF(B66="","", IFERROR(VLOOKUP(E66,'Общий список'!$A$3:$AG$996,4,FALSE),""))</f>
        <v>22.10.2006</v>
      </c>
      <c r="H66" s="27" t="str">
        <f>IF(B66="","", IFERROR(VLOOKUP(E66,'Общий список'!$A$3:$AG$996,6,FALSE),""))</f>
        <v>СШОР "Старт" г. Пермь</v>
      </c>
      <c r="I66" s="27" t="str">
        <f>IF(B66="","", IFERROR(VLOOKUP(E66,'Общий список'!$A$3:$AG$996,7,FALSE),""))</f>
        <v>Дойков В.А.  Пермякова Т.Л.  Пономарева О.Ю.</v>
      </c>
      <c r="J66" s="27">
        <f t="array" ref="J66">IFERROR(INDEX('Общий список'!$A$3:$O$996,VLOOKUP(E66,'Общий список'!$A$3:$S$996,19,FALSE),MATCH(B66,'Общий список'!A62:N62,0)+1),"")</f>
        <v>7.8</v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список'!A63:M63,0)),"")</f>
        <v>60 м</v>
      </c>
      <c r="C67" s="27" t="str">
        <f>IF(B67="","", IFERROR(VLOOKUP(E67,'Общий список'!$A$3:$AG$996,3,FALSE),""))</f>
        <v>Ж</v>
      </c>
      <c r="D67" s="27" t="str">
        <f>IF(B67="","", IFERROR(VLOOKUP(E67,'Общий список'!$A$3:$AG$996,17,FALSE),""))</f>
        <v/>
      </c>
      <c r="E67" s="28">
        <f>'Общий список'!A63</f>
        <v>273</v>
      </c>
      <c r="F67" s="29" t="str">
        <f>IF(B67="","", IFERROR(VLOOKUP(E67,'Общий список'!$A$3:$AG$996,2,FALSE),""))</f>
        <v>Максимова Полина</v>
      </c>
      <c r="G67" s="27" t="str">
        <f>IF(B67="","", IFERROR(VLOOKUP(E67,'Общий список'!$A$3:$AG$996,4,FALSE),""))</f>
        <v>23.09.2009</v>
      </c>
      <c r="H67" s="27" t="str">
        <f>IF(B67="","", IFERROR(VLOOKUP(E67,'Общий список'!$A$3:$AG$996,6,FALSE),""))</f>
        <v>СШОР "Старт" г. Пермь</v>
      </c>
      <c r="I67" s="27" t="str">
        <f>IF(B67="","", IFERROR(VLOOKUP(E67,'Общий список'!$A$3:$AG$996,7,FALSE),""))</f>
        <v>Дойков В.А.</v>
      </c>
      <c r="J67" s="27">
        <f t="array" ref="J67">IFERROR(INDEX('Общий список'!$A$3:$O$996,VLOOKUP(E67,'Общий список'!$A$3:$S$996,19,FALSE),MATCH(B67,'Общий список'!A63:N63,0)+1),"")</f>
        <v>7.8</v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customHeight="1">
      <c r="A68" s="25">
        <v>11.0</v>
      </c>
      <c r="B68" s="26" t="str">
        <f t="array" ref="B68">IFERROR(INDEX('Общий список'!$A$3:$S$996,VLOOKUP(E68,'Общий список'!$A$3:$S$996,19,FALSE),MATCH($B$1,'Общий список'!A52:M52,0)),"")</f>
        <v>60 м</v>
      </c>
      <c r="C68" s="27" t="str">
        <f>IF(B68="","", IFERROR(VLOOKUP(E68,'Общий список'!$A$3:$AG$996,3,FALSE),""))</f>
        <v>М</v>
      </c>
      <c r="D68" s="27" t="str">
        <f>IF(B68="","", IFERROR(VLOOKUP(E68,'Общий список'!$A$3:$AG$996,17,FALSE),""))</f>
        <v/>
      </c>
      <c r="E68" s="28">
        <f>'Общий список'!A52</f>
        <v>229</v>
      </c>
      <c r="F68" s="29" t="str">
        <f>IF(B68="","", IFERROR(VLOOKUP(E68,'Общий список'!$A$3:$AG$996,2,FALSE),""))</f>
        <v>Панченко Глеб</v>
      </c>
      <c r="G68" s="27" t="str">
        <f>IF(B68="","", IFERROR(VLOOKUP(E68,'Общий список'!$A$3:$AG$996,4,FALSE),""))</f>
        <v>22.12.1998</v>
      </c>
      <c r="H68" s="29" t="str">
        <f>IF(B68="","", IFERROR(VLOOKUP(E68,'Общий список'!$A$3:$AG$996,6,FALSE),""))</f>
        <v>г. Пермь "СШОР №1"</v>
      </c>
      <c r="I68" s="29" t="str">
        <f>IF(B68="","", IFERROR(VLOOKUP(E68,'Общий список'!$A$3:$AG$996,7,FALSE),""))</f>
        <v>Силкин А.Ф.</v>
      </c>
      <c r="J68" s="27">
        <f t="array" ref="J68">IFERROR(INDEX('Общий список'!$A$3:$O$996,VLOOKUP(E68,'Общий список'!$A$3:$S$996,19,FALSE),MATCH(B68,'Общий список'!A52:N52,0)+1),"")</f>
        <v>6.9</v>
      </c>
      <c r="K68" s="30">
        <v>7.0</v>
      </c>
      <c r="L68" s="30"/>
      <c r="M68" s="31">
        <f t="shared" si="1"/>
        <v>7</v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список'!A65:M65,0)),"")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список'!A65</f>
        <v>275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список'!A65:N65,0)+1),"")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список'!A66:M66,0)),"")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список'!A66</f>
        <v>276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список'!A66:N66,0)+1),"")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список'!A67:M67,0)),"")</f>
        <v>60 м</v>
      </c>
      <c r="C71" s="27" t="str">
        <f>IF(B71="","", IFERROR(VLOOKUP(E71,'Общий список'!$A$3:$AG$996,3,FALSE),""))</f>
        <v>Ж</v>
      </c>
      <c r="D71" s="27" t="str">
        <f>IF(B71="","", IFERROR(VLOOKUP(E71,'Общий список'!$A$3:$AG$996,17,FALSE),""))</f>
        <v/>
      </c>
      <c r="E71" s="28">
        <f>'Общий список'!A67</f>
        <v>277</v>
      </c>
      <c r="F71" s="29" t="str">
        <f>IF(B71="","", IFERROR(VLOOKUP(E71,'Общий список'!$A$3:$AG$996,2,FALSE),""))</f>
        <v>Субботина Ольга</v>
      </c>
      <c r="G71" s="27" t="str">
        <f>IF(B71="","", IFERROR(VLOOKUP(E71,'Общий список'!$A$3:$AG$996,4,FALSE),""))</f>
        <v>11.08.1994</v>
      </c>
      <c r="H71" s="27" t="str">
        <f>IF(B71="","", IFERROR(VLOOKUP(E71,'Общий список'!$A$3:$AG$996,6,FALSE),""))</f>
        <v>СШОР "Старт" г. Пермь</v>
      </c>
      <c r="I71" s="27" t="str">
        <f>IF(B71="","", IFERROR(VLOOKUP(E71,'Общий список'!$A$3:$AG$996,7,FALSE),""))</f>
        <v>Дойков В.А.</v>
      </c>
      <c r="J71" s="27">
        <f t="array" ref="J71">IFERROR(INDEX('Общий список'!$A$3:$O$996,VLOOKUP(E71,'Общий список'!$A$3:$S$996,19,FALSE),MATCH(B71,'Общий список'!A67:N67,0)+1),"")</f>
        <v>7.9</v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customHeight="1">
      <c r="A72" s="25">
        <v>12.0</v>
      </c>
      <c r="B72" s="26" t="str">
        <f t="array" ref="B72">IFERROR(INDEX('Общий список'!$A$3:$S$996,VLOOKUP(E72,'Общий список'!$A$3:$S$996,19,FALSE),MATCH($B$1,'Общий список'!A84:M84,0)),"")</f>
        <v>60 м</v>
      </c>
      <c r="C72" s="27" t="str">
        <f>IF(B72="","", IFERROR(VLOOKUP(E72,'Общий список'!$A$3:$AG$996,3,FALSE),""))</f>
        <v>М</v>
      </c>
      <c r="D72" s="27" t="str">
        <f>IF(B72="","", IFERROR(VLOOKUP(E72,'Общий список'!$A$3:$AG$996,17,FALSE),""))</f>
        <v/>
      </c>
      <c r="E72" s="28">
        <f>'Общий список'!A84</f>
        <v>359</v>
      </c>
      <c r="F72" s="29" t="str">
        <f>IF(B72="","", IFERROR(VLOOKUP(E72,'Общий список'!$A$3:$AG$996,2,FALSE),""))</f>
        <v>Трубин Арсений</v>
      </c>
      <c r="G72" s="27" t="str">
        <f>IF(B72="","", IFERROR(VLOOKUP(E72,'Общий список'!$A$3:$AG$996,4,FALSE),""))</f>
        <v>22.07.2005</v>
      </c>
      <c r="H72" s="29" t="str">
        <f>IF(B72="","", IFERROR(VLOOKUP(E72,'Общий список'!$A$3:$AG$996,6,FALSE),""))</f>
        <v>г. Пермь "СШОР №1"</v>
      </c>
      <c r="I72" s="29" t="str">
        <f>IF(B72="","", IFERROR(VLOOKUP(E72,'Общий список'!$A$3:$AG$996,7,FALSE),""))</f>
        <v>Савкина Е.И </v>
      </c>
      <c r="J72" s="27">
        <f t="array" ref="J72">IFERROR(INDEX('Общий список'!$A$3:$O$996,VLOOKUP(E72,'Общий список'!$A$3:$S$996,19,FALSE),MATCH(B72,'Общий список'!A84:N84,0)+1),"")</f>
        <v>6.9</v>
      </c>
      <c r="K72" s="30">
        <v>7.0</v>
      </c>
      <c r="L72" s="30"/>
      <c r="M72" s="31">
        <f t="shared" si="1"/>
        <v>7</v>
      </c>
      <c r="N72" s="28"/>
      <c r="O72" s="32"/>
      <c r="R72" s="33"/>
      <c r="S72" s="33"/>
      <c r="T72" s="33"/>
    </row>
    <row r="73" ht="15.0" customHeight="1">
      <c r="A73" s="25">
        <v>13.0</v>
      </c>
      <c r="B73" s="26" t="str">
        <f t="array" ref="B73">IFERROR(INDEX('Общий список'!$A$3:$S$996,VLOOKUP(E73,'Общий список'!$A$3:$S$996,19,FALSE),MATCH($B$1,'Общий список'!A31:M31,0)),"")</f>
        <v>60 м</v>
      </c>
      <c r="C73" s="27" t="str">
        <f>IF(B73="","", IFERROR(VLOOKUP(E73,'Общий список'!$A$3:$AG$996,3,FALSE),""))</f>
        <v>М</v>
      </c>
      <c r="D73" s="27" t="str">
        <f>IF(B73="","", IFERROR(VLOOKUP(E73,'Общий список'!$A$3:$AG$996,17,FALSE),""))</f>
        <v/>
      </c>
      <c r="E73" s="28">
        <f>'Общий список'!A31</f>
        <v>114</v>
      </c>
      <c r="F73" s="29" t="str">
        <f>IF(B73="","", IFERROR(VLOOKUP(E73,'Общий список'!$A$3:$AG$996,2,FALSE),""))</f>
        <v>Нургалеев Аким</v>
      </c>
      <c r="G73" s="27" t="str">
        <f>IF(B73="","", IFERROR(VLOOKUP(E73,'Общий список'!$A$3:$AG$996,4,FALSE),""))</f>
        <v>04.02.2009</v>
      </c>
      <c r="H73" s="34" t="str">
        <f>IF(B73="","", IFERROR(VLOOKUP(E73,'Общий список'!$A$3:$AG$996,6,FALSE),""))</f>
        <v>МАУ ДО СШОР Кировского р-на</v>
      </c>
      <c r="I73" s="34" t="str">
        <f>IF(B73="","", IFERROR(VLOOKUP(E73,'Общий список'!$A$3:$AG$996,7,FALSE),""))</f>
        <v>Пономарева Е.Ю., Пономарева О.Ю.</v>
      </c>
      <c r="J73" s="27">
        <f t="array" ref="J73">IFERROR(INDEX('Общий список'!$A$3:$O$996,VLOOKUP(E73,'Общий список'!$A$3:$S$996,19,FALSE),MATCH(B73,'Общий список'!A31:N31,0)+1),"")</f>
        <v>7.1</v>
      </c>
      <c r="K73" s="30">
        <v>7.12</v>
      </c>
      <c r="L73" s="30"/>
      <c r="M73" s="31">
        <f t="shared" si="1"/>
        <v>7.12</v>
      </c>
      <c r="N73" s="28"/>
      <c r="O73" s="32"/>
      <c r="R73" s="33"/>
      <c r="S73" s="33"/>
      <c r="T73" s="33"/>
    </row>
    <row r="74" ht="15.0" customHeight="1">
      <c r="A74" s="25">
        <v>14.0</v>
      </c>
      <c r="B74" s="26" t="str">
        <f t="array" ref="B74">IFERROR(INDEX('Общий список'!$A$3:$S$996,VLOOKUP(E74,'Общий список'!$A$3:$S$996,19,FALSE),MATCH($B$1,'Общий список'!A68:M68,0)),"")</f>
        <v>60 м</v>
      </c>
      <c r="C74" s="27" t="str">
        <f>IF(B74="","", IFERROR(VLOOKUP(E74,'Общий список'!$A$3:$AG$996,3,FALSE),""))</f>
        <v>М</v>
      </c>
      <c r="D74" s="27" t="str">
        <f>IF(B74="","", IFERROR(VLOOKUP(E74,'Общий список'!$A$3:$AG$996,17,FALSE),""))</f>
        <v/>
      </c>
      <c r="E74" s="28">
        <f>'Общий список'!A68</f>
        <v>278</v>
      </c>
      <c r="F74" s="29" t="str">
        <f>IF(B74="","", IFERROR(VLOOKUP(E74,'Общий список'!$A$3:$AG$996,2,FALSE),""))</f>
        <v>Подьяпольский Сергей</v>
      </c>
      <c r="G74" s="27" t="str">
        <f>IF(B74="","", IFERROR(VLOOKUP(E74,'Общий список'!$A$3:$AG$996,4,FALSE),""))</f>
        <v>06.12.2007</v>
      </c>
      <c r="H74" s="29" t="str">
        <f>IF(B74="","", IFERROR(VLOOKUP(E74,'Общий список'!$A$3:$AG$996,6,FALSE),""))</f>
        <v>СШОР "Старт" г. Пермь</v>
      </c>
      <c r="I74" s="29" t="str">
        <f>IF(B74="","", IFERROR(VLOOKUP(E74,'Общий список'!$A$3:$AG$996,7,FALSE),""))</f>
        <v>Дойков В.А., Пономарева О.Ю.</v>
      </c>
      <c r="J74" s="27">
        <f t="array" ref="J74">IFERROR(INDEX('Общий список'!$A$3:$O$996,VLOOKUP(E74,'Общий список'!$A$3:$S$996,19,FALSE),MATCH(B74,'Общий список'!A68:N68,0)+1),"")</f>
        <v>7.2</v>
      </c>
      <c r="K74" s="30">
        <v>7.15</v>
      </c>
      <c r="L74" s="30"/>
      <c r="M74" s="31">
        <f t="shared" si="1"/>
        <v>7.15</v>
      </c>
      <c r="N74" s="28"/>
      <c r="O74" s="32"/>
      <c r="R74" s="33"/>
      <c r="S74" s="33"/>
      <c r="T74" s="33"/>
    </row>
    <row r="75" ht="15.0" customHeight="1">
      <c r="A75" s="25">
        <v>15.0</v>
      </c>
      <c r="B75" s="26" t="str">
        <f t="array" ref="B75">IFERROR(INDEX('Общий список'!$A$3:$S$996,VLOOKUP(E75,'Общий список'!$A$3:$S$996,19,FALSE),MATCH($B$1,'Общий список'!A205:M205,0)),"")</f>
        <v>60 м</v>
      </c>
      <c r="C75" s="27" t="str">
        <f>IF(B75="","", IFERROR(VLOOKUP(E75,'Общий список'!$A$3:$AG$996,3,FALSE),""))</f>
        <v>М</v>
      </c>
      <c r="D75" s="27" t="str">
        <f>IF(B75="","", IFERROR(VLOOKUP(E75,'Общий список'!$A$3:$AG$996,17,FALSE),""))</f>
        <v/>
      </c>
      <c r="E75" s="28">
        <f>'Общий список'!A205</f>
        <v>899</v>
      </c>
      <c r="F75" s="80" t="str">
        <f>IF(B75="","", IFERROR(VLOOKUP(E75,'Общий список'!$A$3:$AG$996,2,FALSE),""))</f>
        <v>Хлебников Сергей</v>
      </c>
      <c r="G75" s="64" t="str">
        <f>IF(B75="","", IFERROR(VLOOKUP(E75,'Общий список'!$A$3:$AG$996,4,FALSE),""))</f>
        <v>14.10.2009</v>
      </c>
      <c r="H75" s="80" t="str">
        <f>IF(B75="","", IFERROR(VLOOKUP(E75,'Общий список'!$A$3:$AG$996,6,FALSE),""))</f>
        <v>МАУ ДО СШ "Рекорд"</v>
      </c>
      <c r="I75" s="80" t="str">
        <f>IF(B75="","", IFERROR(VLOOKUP(E75,'Общий список'!$A$3:$AG$996,7,FALSE),""))</f>
        <v>Анютина Е.В.</v>
      </c>
      <c r="J75" s="64">
        <f t="array" ref="J75">IFERROR(INDEX('Общий список'!$A$3:$O$996,VLOOKUP(E75,'Общий список'!$A$3:$S$996,19,FALSE),MATCH(B75,'Общий список'!A205:N205,0)+1),"")</f>
        <v>7.21</v>
      </c>
      <c r="K75" s="30">
        <v>7.15</v>
      </c>
      <c r="L75" s="30"/>
      <c r="M75" s="31">
        <f t="shared" si="1"/>
        <v>7.15</v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список'!A71:M71,0)),"")</f>
        <v>60 м</v>
      </c>
      <c r="C76" s="27" t="str">
        <f>IF(B76="","", IFERROR(VLOOKUP(E76,'Общий список'!$A$3:$AG$996,3,FALSE),""))</f>
        <v>Ж</v>
      </c>
      <c r="D76" s="27" t="str">
        <f>IF(B76="","", IFERROR(VLOOKUP(E76,'Общий список'!$A$3:$AG$996,17,FALSE),""))</f>
        <v/>
      </c>
      <c r="E76" s="28">
        <f>'Общий список'!A71</f>
        <v>283</v>
      </c>
      <c r="F76" s="29" t="str">
        <f>IF(B76="","", IFERROR(VLOOKUP(E76,'Общий список'!$A$3:$AG$996,2,FALSE),""))</f>
        <v>Гурьева Дарья</v>
      </c>
      <c r="G76" s="27" t="str">
        <f>IF(B76="","", IFERROR(VLOOKUP(E76,'Общий список'!$A$3:$AG$996,4,FALSE),""))</f>
        <v>26.12.2006</v>
      </c>
      <c r="H76" s="27" t="str">
        <f>IF(B76="","", IFERROR(VLOOKUP(E76,'Общий список'!$A$3:$AG$996,6,FALSE),""))</f>
        <v>СШОР "Старт" г. Пермь</v>
      </c>
      <c r="I76" s="27" t="str">
        <f>IF(B76="","", IFERROR(VLOOKUP(E76,'Общий список'!$A$3:$AG$996,7,FALSE),""))</f>
        <v>Дойков В.А. Пономарева О.Ю.</v>
      </c>
      <c r="J76" s="27">
        <f t="array" ref="J76">IFERROR(INDEX('Общий список'!$A$3:$O$996,VLOOKUP(E76,'Общий список'!$A$3:$S$996,19,FALSE),MATCH(B76,'Общий список'!A71:N71,0)+1),"")</f>
        <v>7.9</v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список'!A72:M72,0)),"")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список'!A72</f>
        <v>301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список'!A72:N72,0)+1),"")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список'!A73:M73,0)),"")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список'!A73</f>
        <v>302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список'!A73:N73,0)+1),"")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customHeight="1">
      <c r="A79" s="25">
        <v>16.0</v>
      </c>
      <c r="B79" s="26" t="str">
        <f t="array" ref="B79">IFERROR(INDEX('Общий список'!$A$3:$S$996,VLOOKUP(E79,'Общий список'!$A$3:$S$996,19,FALSE),MATCH($B$1,'Общий список'!A74:M74,0)),"")</f>
        <v>60 м</v>
      </c>
      <c r="C79" s="27" t="str">
        <f>IF(B79="","", IFERROR(VLOOKUP(E79,'Общий список'!$A$3:$AG$996,3,FALSE),""))</f>
        <v>М</v>
      </c>
      <c r="D79" s="27" t="str">
        <f>IF(B79="","", IFERROR(VLOOKUP(E79,'Общий список'!$A$3:$AG$996,17,FALSE),""))</f>
        <v/>
      </c>
      <c r="E79" s="28">
        <f>'Общий список'!A74</f>
        <v>303</v>
      </c>
      <c r="F79" s="29" t="str">
        <f>IF(B79="","", IFERROR(VLOOKUP(E79,'Общий список'!$A$3:$AG$996,2,FALSE),""))</f>
        <v>Мазеин Александр</v>
      </c>
      <c r="G79" s="27" t="str">
        <f>IF(B79="","", IFERROR(VLOOKUP(E79,'Общий список'!$A$3:$AG$996,4,FALSE),""))</f>
        <v>12.12.2007</v>
      </c>
      <c r="H79" s="29" t="str">
        <f>IF(B79="","", IFERROR(VLOOKUP(E79,'Общий список'!$A$3:$AG$996,6,FALSE),""))</f>
        <v>ФГКОУ"ПСВУ"</v>
      </c>
      <c r="I79" s="29" t="str">
        <f>IF(B79="","", IFERROR(VLOOKUP(E79,'Общий список'!$A$3:$AG$996,7,FALSE),""))</f>
        <v>Кирсанова У.А.</v>
      </c>
      <c r="J79" s="27">
        <f t="array" ref="J79">IFERROR(INDEX('Общий список'!$A$3:$O$996,VLOOKUP(E79,'Общий список'!$A$3:$S$996,19,FALSE),MATCH(B79,'Общий список'!A74:N74,0)+1),"")</f>
        <v>7.36</v>
      </c>
      <c r="K79" s="30">
        <v>7.2</v>
      </c>
      <c r="L79" s="30"/>
      <c r="M79" s="31">
        <f t="shared" si="1"/>
        <v>7.2</v>
      </c>
      <c r="N79" s="28"/>
      <c r="O79" s="32"/>
      <c r="R79" s="33"/>
      <c r="S79" s="33"/>
      <c r="T79" s="33"/>
    </row>
    <row r="80" ht="15.0" customHeight="1">
      <c r="A80" s="25">
        <v>17.0</v>
      </c>
      <c r="B80" s="26" t="str">
        <f t="array" ref="B80">IFERROR(INDEX('Общий список'!$A$3:$S$996,VLOOKUP(E80,'Общий список'!$A$3:$S$996,19,FALSE),MATCH($B$1,'Общий список'!A57:M57,0)),"")</f>
        <v>60 м</v>
      </c>
      <c r="C80" s="27" t="str">
        <f>IF(B80="","", IFERROR(VLOOKUP(E80,'Общий список'!$A$3:$AG$996,3,FALSE),""))</f>
        <v>М</v>
      </c>
      <c r="D80" s="27" t="str">
        <f>IF(B80="","", IFERROR(VLOOKUP(E80,'Общий список'!$A$3:$AG$996,17,FALSE),""))</f>
        <v/>
      </c>
      <c r="E80" s="28">
        <f>'Общий список'!A57</f>
        <v>241</v>
      </c>
      <c r="F80" s="29" t="str">
        <f>IF(B80="","", IFERROR(VLOOKUP(E80,'Общий список'!$A$3:$AG$996,2,FALSE),""))</f>
        <v>Карманов Максим</v>
      </c>
      <c r="G80" s="57">
        <v>34630.0</v>
      </c>
      <c r="H80" s="29" t="str">
        <f>IF(B80="","", IFERROR(VLOOKUP(E80,'Общий список'!$A$3:$AG$996,6,FALSE),""))</f>
        <v>г. Пермь "СШОР №1"</v>
      </c>
      <c r="I80" s="29" t="str">
        <f>IF(B80="","", IFERROR(VLOOKUP(E80,'Общий список'!$A$3:$AG$996,7,FALSE),""))</f>
        <v>Силкин А.Ф.</v>
      </c>
      <c r="J80" s="27">
        <f t="array" ref="J80">IFERROR(INDEX('Общий список'!$A$3:$O$996,VLOOKUP(E80,'Общий список'!$A$3:$S$996,19,FALSE),MATCH(B80,'Общий список'!A57:N57,0)+1),"")</f>
        <v>7.2</v>
      </c>
      <c r="K80" s="30">
        <v>7.21</v>
      </c>
      <c r="L80" s="30"/>
      <c r="M80" s="31">
        <f t="shared" si="1"/>
        <v>7.21</v>
      </c>
      <c r="N80" s="28"/>
      <c r="O80" s="32"/>
      <c r="R80" s="33"/>
      <c r="S80" s="33"/>
      <c r="T80" s="33"/>
    </row>
    <row r="81" ht="15.0" customHeight="1">
      <c r="A81" s="25">
        <v>18.0</v>
      </c>
      <c r="B81" s="26" t="str">
        <f t="array" ref="B81">IFERROR(INDEX('Общий список'!$A$3:$S$996,VLOOKUP(E81,'Общий список'!$A$3:$S$996,19,FALSE),MATCH($B$1,'Общий список'!A83:M83,0)),"")</f>
        <v>60 м</v>
      </c>
      <c r="C81" s="27" t="str">
        <f>IF(B81="","", IFERROR(VLOOKUP(E81,'Общий список'!$A$3:$AG$996,3,FALSE),""))</f>
        <v>М</v>
      </c>
      <c r="D81" s="27" t="str">
        <f>IF(B81="","", IFERROR(VLOOKUP(E81,'Общий список'!$A$3:$AG$996,17,FALSE),""))</f>
        <v/>
      </c>
      <c r="E81" s="28">
        <f>'Общий список'!A83</f>
        <v>358</v>
      </c>
      <c r="F81" s="29" t="str">
        <f>IF(B81="","", IFERROR(VLOOKUP(E81,'Общий список'!$A$3:$AG$996,2,FALSE),""))</f>
        <v>Лобанов Андрей</v>
      </c>
      <c r="G81" s="27" t="str">
        <f>IF(B81="","", IFERROR(VLOOKUP(E81,'Общий список'!$A$3:$AG$996,4,FALSE),""))</f>
        <v>24.03.2001</v>
      </c>
      <c r="H81" s="29" t="str">
        <f>IF(B81="","", IFERROR(VLOOKUP(E81,'Общий список'!$A$3:$AG$996,6,FALSE),""))</f>
        <v>г. Пермь "СШОР №1"</v>
      </c>
      <c r="I81" s="29" t="str">
        <f>IF(B81="","", IFERROR(VLOOKUP(E81,'Общий список'!$A$3:$AG$996,7,FALSE),""))</f>
        <v>Савкина Е.И </v>
      </c>
      <c r="J81" s="27">
        <f t="array" ref="J81">IFERROR(INDEX('Общий список'!$A$3:$O$996,VLOOKUP(E81,'Общий список'!$A$3:$S$996,19,FALSE),MATCH(B81,'Общий список'!A83:N83,0)+1),"")</f>
        <v>7.1</v>
      </c>
      <c r="K81" s="30">
        <v>7.23</v>
      </c>
      <c r="L81" s="30"/>
      <c r="M81" s="31">
        <f t="shared" si="1"/>
        <v>7.23</v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список'!A77:M77,0)),"")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список'!A77</f>
        <v>306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список'!A77:N77,0)+1),"")</f>
        <v/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customHeight="1">
      <c r="A83" s="25">
        <v>19.0</v>
      </c>
      <c r="B83" s="26" t="str">
        <f t="array" ref="B83">IFERROR(INDEX('Общий список'!$A$3:$S$996,VLOOKUP(E83,'Общий список'!$A$3:$S$996,19,FALSE),MATCH($B$1,'Общий список'!A163:M163,0)),"")</f>
        <v>60 м</v>
      </c>
      <c r="C83" s="27" t="str">
        <f>IF(B83="","", IFERROR(VLOOKUP(E83,'Общий список'!$A$3:$AG$996,3,FALSE),""))</f>
        <v>М</v>
      </c>
      <c r="D83" s="27" t="str">
        <f>IF(B83="","", IFERROR(VLOOKUP(E83,'Общий список'!$A$3:$AG$996,17,FALSE),""))</f>
        <v/>
      </c>
      <c r="E83" s="28">
        <f>'Общий список'!A163</f>
        <v>644</v>
      </c>
      <c r="F83" s="29" t="str">
        <f>IF(B83="","", IFERROR(VLOOKUP(E83,'Общий список'!$A$3:$AG$996,2,FALSE),""))</f>
        <v>Зюлёв Даниил</v>
      </c>
      <c r="G83" s="27" t="str">
        <f>IF(B83="","", IFERROR(VLOOKUP(E83,'Общий список'!$A$3:$AG$996,4,FALSE),""))</f>
        <v>15.02.2009</v>
      </c>
      <c r="H83" s="29" t="str">
        <f>IF(B83="","", IFERROR(VLOOKUP(E83,'Общий список'!$A$3:$AG$996,6,FALSE),""))</f>
        <v>г. Пермь СШ «Прикамье»</v>
      </c>
      <c r="I83" s="29" t="str">
        <f>IF(B83="","", IFERROR(VLOOKUP(E83,'Общий список'!$A$3:$AG$996,7,FALSE),""))</f>
        <v>Чудиновских Г.Н.</v>
      </c>
      <c r="J83" s="27">
        <f t="array" ref="J83">IFERROR(INDEX('Общий список'!$A$3:$O$996,VLOOKUP(E83,'Общий список'!$A$3:$S$996,19,FALSE),MATCH(B83,'Общий список'!A163:N163,0)+1),"")</f>
        <v>7.54</v>
      </c>
      <c r="K83" s="30">
        <v>7.26</v>
      </c>
      <c r="L83" s="30"/>
      <c r="M83" s="31">
        <f t="shared" si="1"/>
        <v>7.26</v>
      </c>
      <c r="N83" s="28"/>
      <c r="O83" s="32"/>
      <c r="R83" s="33"/>
      <c r="S83" s="33"/>
      <c r="T83" s="33"/>
    </row>
    <row r="84" ht="15.0" hidden="1" customHeight="1">
      <c r="A84" s="25"/>
      <c r="B84" s="26" t="str">
        <f t="array" ref="B84">IFERROR(INDEX('Общий список'!$A$3:$S$996,VLOOKUP(E84,'Общий список'!$A$3:$S$996,19,FALSE),MATCH($B$1,'Общий список'!A79:M79,0)),"")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список'!A79</f>
        <v>309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список'!A79:N79,0)+1),"")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25"/>
      <c r="B85" s="26" t="str">
        <f t="array" ref="B85">IFERROR(INDEX('Общий список'!$A$3:$S$996,VLOOKUP(E85,'Общий список'!$A$3:$S$996,19,FALSE),MATCH($B$1,'Общий список'!A80:M80,0)),"")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список'!A80</f>
        <v>310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список'!A80:N80,0)+1),"")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25"/>
      <c r="B86" s="26" t="str">
        <f t="array" ref="B86">IFERROR(INDEX('Общий список'!$A$3:$S$996,VLOOKUP(E86,'Общий список'!$A$3:$S$996,19,FALSE),MATCH($B$1,'Общий список'!A81:M81,0)),"")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список'!A81</f>
        <v>341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список'!A81:N81,0)+1),"")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25"/>
      <c r="B87" s="26" t="str">
        <f t="array" ref="B87">IFERROR(INDEX('Общий список'!$A$3:$S$996,VLOOKUP(E87,'Общий список'!$A$3:$S$996,19,FALSE),MATCH($B$1,'Общий список'!A82:M82,0)),"")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список'!A82</f>
        <v>344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список'!A82:N82,0)+1),"")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customHeight="1">
      <c r="A88" s="25">
        <v>20.0</v>
      </c>
      <c r="B88" s="26" t="str">
        <f t="array" ref="B88">IFERROR(INDEX('Общий список'!$A$3:$S$996,VLOOKUP(E88,'Общий список'!$A$3:$S$996,19,FALSE),MATCH($B$1,'Общий список'!A207:M207,0)),"")</f>
        <v>60 м</v>
      </c>
      <c r="C88" s="27" t="str">
        <f>IF(B88="","", IFERROR(VLOOKUP(E88,'Общий список'!$A$3:$AG$996,3,FALSE),""))</f>
        <v>М</v>
      </c>
      <c r="D88" s="27" t="str">
        <f>IF(B88="","", IFERROR(VLOOKUP(E88,'Общий список'!$A$3:$AG$996,17,FALSE),""))</f>
        <v/>
      </c>
      <c r="E88" s="28">
        <f>'Общий список'!A207</f>
        <v>908</v>
      </c>
      <c r="F88" s="29" t="str">
        <f>IF(B88="","", IFERROR(VLOOKUP(E88,'Общий список'!$A$3:$AG$996,2,FALSE),""))</f>
        <v>Макаров Александр </v>
      </c>
      <c r="G88" s="27" t="str">
        <f>IF(B88="","", IFERROR(VLOOKUP(E88,'Общий список'!$A$3:$AG$996,4,FALSE),""))</f>
        <v>30.04.2009</v>
      </c>
      <c r="H88" s="29" t="str">
        <f>IF(B88="","", IFERROR(VLOOKUP(E88,'Общий список'!$A$3:$AG$996,6,FALSE),""))</f>
        <v>СШОР «Темп» г.Пермь </v>
      </c>
      <c r="I88" s="29" t="str">
        <f>IF(B88="","", IFERROR(VLOOKUP(E88,'Общий список'!$A$3:$AG$996,7,FALSE),""))</f>
        <v>Вешкуров Л.А.,Вешкурова Л.Е.</v>
      </c>
      <c r="J88" s="27">
        <f t="array" ref="J88">IFERROR(INDEX('Общий список'!$A$3:$O$996,VLOOKUP(E88,'Общий список'!$A$3:$S$996,19,FALSE),MATCH(B88,'Общий список'!A207:N207,0)+1),"")</f>
        <v>7.25</v>
      </c>
      <c r="K88" s="30">
        <v>7.29</v>
      </c>
      <c r="L88" s="30"/>
      <c r="M88" s="31">
        <f t="shared" si="1"/>
        <v>7.29</v>
      </c>
      <c r="N88" s="28"/>
      <c r="O88" s="32"/>
      <c r="R88" s="33"/>
      <c r="S88" s="33"/>
      <c r="T88" s="33"/>
    </row>
    <row r="89" ht="15.0" customHeight="1">
      <c r="A89" s="25">
        <v>21.0</v>
      </c>
      <c r="B89" s="26" t="str">
        <f t="array" ref="B89">IFERROR(INDEX('Общий список'!$A$3:$S$996,VLOOKUP(E89,'Общий список'!$A$3:$S$996,19,FALSE),MATCH($B$1,'Общий список'!A34:M34,0)),"")</f>
        <v>60 м</v>
      </c>
      <c r="C89" s="27" t="str">
        <f>IF(B89="","", IFERROR(VLOOKUP(E89,'Общий список'!$A$3:$AG$996,3,FALSE),""))</f>
        <v>М</v>
      </c>
      <c r="D89" s="27" t="str">
        <f>IF(B89="","", IFERROR(VLOOKUP(E89,'Общий список'!$A$3:$AG$996,17,FALSE),""))</f>
        <v/>
      </c>
      <c r="E89" s="28">
        <f>'Общий список'!A34</f>
        <v>144</v>
      </c>
      <c r="F89" s="29" t="str">
        <f>IF(B89="","", IFERROR(VLOOKUP(E89,'Общий список'!$A$3:$AG$996,2,FALSE),""))</f>
        <v>Мурашко Артем</v>
      </c>
      <c r="G89" s="27" t="str">
        <f>IF(B89="","", IFERROR(VLOOKUP(E89,'Общий список'!$A$3:$AG$996,4,FALSE),""))</f>
        <v>14.01.2007</v>
      </c>
      <c r="H89" s="34" t="str">
        <f>IF(B89="","", IFERROR(VLOOKUP(E89,'Общий список'!$A$3:$AG$996,6,FALSE),""))</f>
        <v>МАУ ДО СШОР Кировского р-на</v>
      </c>
      <c r="I89" s="29" t="str">
        <f>IF(B89="","", IFERROR(VLOOKUP(E89,'Общий список'!$A$3:$AG$996,7,FALSE),""))</f>
        <v>Батулина Т.Н.</v>
      </c>
      <c r="J89" s="27">
        <f t="array" ref="J89">IFERROR(INDEX('Общий список'!$A$3:$O$996,VLOOKUP(E89,'Общий список'!$A$3:$S$996,19,FALSE),MATCH(B89,'Общий список'!A34:N34,0)+1),"")</f>
        <v>7.3</v>
      </c>
      <c r="K89" s="30">
        <v>7.33</v>
      </c>
      <c r="L89" s="30"/>
      <c r="M89" s="31">
        <f t="shared" si="1"/>
        <v>7.33</v>
      </c>
      <c r="N89" s="28"/>
      <c r="O89" s="32"/>
      <c r="R89" s="33"/>
      <c r="S89" s="33"/>
      <c r="T89" s="33"/>
    </row>
    <row r="90" ht="15.0" customHeight="1">
      <c r="A90" s="25">
        <v>22.0</v>
      </c>
      <c r="B90" s="26" t="str">
        <f t="array" ref="B90">IFERROR(INDEX('Общий список'!$A$3:$S$996,VLOOKUP(E90,'Общий список'!$A$3:$S$996,19,FALSE),MATCH($B$1,'Общий список'!A229:M229,0)),"")</f>
        <v>60 м</v>
      </c>
      <c r="C90" s="27" t="str">
        <f>IF(B90="","", IFERROR(VLOOKUP(E90,'Общий список'!$A$3:$AG$996,3,FALSE),""))</f>
        <v>М</v>
      </c>
      <c r="D90" s="27" t="str">
        <f>IF(B90="","", IFERROR(VLOOKUP(E90,'Общий список'!$A$3:$AG$996,17,FALSE),""))</f>
        <v/>
      </c>
      <c r="E90" s="28" t="str">
        <f>'Общий список'!A229</f>
        <v>887а</v>
      </c>
      <c r="F90" s="80" t="str">
        <f>IF(B90="","", IFERROR(VLOOKUP(E90,'Общий список'!$A$3:$AG$996,2,FALSE),""))</f>
        <v>Шишкин Илья</v>
      </c>
      <c r="G90" s="64" t="str">
        <f>IF(B90="","", IFERROR(VLOOKUP(E90,'Общий список'!$A$3:$AG$996,4,FALSE),""))</f>
        <v>30.05.2008</v>
      </c>
      <c r="H90" s="80" t="str">
        <f>IF(B90="","", IFERROR(VLOOKUP(E90,'Общий список'!$A$3:$AG$996,6,FALSE),""))</f>
        <v>МАУ ДО СШ "Рекорд"</v>
      </c>
      <c r="I90" s="80" t="str">
        <f>IF(B90="","", IFERROR(VLOOKUP(E90,'Общий список'!$A$3:$AG$996,7,FALSE),""))</f>
        <v>Анютина Е.В.</v>
      </c>
      <c r="J90" s="64">
        <f t="array" ref="J90">IFERROR(INDEX('Общий список'!$A$3:$O$996,VLOOKUP(E90,'Общий список'!$A$3:$S$996,19,FALSE),MATCH(B90,'Общий список'!A229:N229,0)+1),"")</f>
        <v>7.43</v>
      </c>
      <c r="K90" s="30">
        <v>7.38</v>
      </c>
      <c r="L90" s="30"/>
      <c r="M90" s="31">
        <f t="shared" si="1"/>
        <v>7.38</v>
      </c>
      <c r="N90" s="28"/>
      <c r="O90" s="32"/>
      <c r="R90" s="33"/>
      <c r="S90" s="33"/>
      <c r="T90" s="33"/>
    </row>
    <row r="91" ht="15.0" customHeight="1">
      <c r="A91" s="25">
        <v>23.0</v>
      </c>
      <c r="B91" s="26" t="str">
        <f t="array" ref="B91">IFERROR(INDEX('Общий список'!$A$3:$S$996,VLOOKUP(E91,'Общий список'!$A$3:$S$996,19,FALSE),MATCH($B$1,'Общий список'!A188:M188,0)),"")</f>
        <v>60 м</v>
      </c>
      <c r="C91" s="27" t="str">
        <f>IF(B91="","", IFERROR(VLOOKUP(E91,'Общий список'!$A$3:$AG$996,3,FALSE),""))</f>
        <v>М</v>
      </c>
      <c r="D91" s="27" t="str">
        <f>IF(B91="","", IFERROR(VLOOKUP(E91,'Общий список'!$A$3:$AG$996,17,FALSE),""))</f>
        <v/>
      </c>
      <c r="E91" s="28">
        <f>'Общий список'!A188</f>
        <v>802</v>
      </c>
      <c r="F91" s="29" t="str">
        <f>IF(B91="","", IFERROR(VLOOKUP(E91,'Общий список'!$A$3:$AG$996,2,FALSE),""))</f>
        <v>Радостев Максим</v>
      </c>
      <c r="G91" s="27" t="str">
        <f>IF(B91="","", IFERROR(VLOOKUP(E91,'Общий список'!$A$3:$AG$996,4,FALSE),""))</f>
        <v>24.03.2009</v>
      </c>
      <c r="H91" s="29" t="str">
        <f>IF(B91="","", IFERROR(VLOOKUP(E91,'Общий список'!$A$3:$AG$996,6,FALSE),""))</f>
        <v>ДЮСШ г. Кудымкар</v>
      </c>
      <c r="I91" s="29" t="str">
        <f>IF(B91="","", IFERROR(VLOOKUP(E91,'Общий список'!$A$3:$AG$996,7,FALSE),""))</f>
        <v>Сятчихин Е.С.</v>
      </c>
      <c r="J91" s="27" t="str">
        <f t="array" ref="J91">IFERROR(INDEX('Общий список'!$A$3:$O$996,VLOOKUP(E91,'Общий список'!$A$3:$S$996,19,FALSE),MATCH(B91,'Общий список'!A188:N188,0)+1),"")</f>
        <v>7.40</v>
      </c>
      <c r="K91" s="30">
        <v>7.48</v>
      </c>
      <c r="L91" s="30"/>
      <c r="M91" s="31">
        <f t="shared" si="1"/>
        <v>7.48</v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список'!A86:M86,0)),"")</f>
        <v>60 м</v>
      </c>
      <c r="C92" s="27" t="str">
        <f>IF(B92="","", IFERROR(VLOOKUP(E92,'Общий список'!$A$3:$AG$996,3,FALSE),""))</f>
        <v>Ж</v>
      </c>
      <c r="D92" s="27" t="str">
        <f>IF(B92="","", IFERROR(VLOOKUP(E92,'Общий список'!$A$3:$AG$996,17,FALSE),""))</f>
        <v/>
      </c>
      <c r="E92" s="28">
        <f>'Общий список'!A86</f>
        <v>367</v>
      </c>
      <c r="F92" s="29" t="str">
        <f>IF(B92="","", IFERROR(VLOOKUP(E92,'Общий список'!$A$3:$AG$996,2,FALSE),""))</f>
        <v>Батыркаева Ильмира</v>
      </c>
      <c r="G92" s="27" t="str">
        <f>IF(B92="","", IFERROR(VLOOKUP(E92,'Общий список'!$A$3:$AG$996,4,FALSE),""))</f>
        <v>20.08.2007</v>
      </c>
      <c r="H92" s="27" t="str">
        <f>IF(B92="","", IFERROR(VLOOKUP(E92,'Общий список'!$A$3:$AG$996,6,FALSE),""))</f>
        <v>г. Пермь "СШОР №1"</v>
      </c>
      <c r="I92" s="27" t="str">
        <f>IF(B92="","", IFERROR(VLOOKUP(E92,'Общий список'!$A$3:$AG$996,7,FALSE),""))</f>
        <v>Савкина Е.И </v>
      </c>
      <c r="J92" s="27">
        <f t="array" ref="J92">IFERROR(INDEX('Общий список'!$A$3:$O$996,VLOOKUP(E92,'Общий список'!$A$3:$S$996,19,FALSE),MATCH(B92,'Общий список'!A86:N86,0)+1),"")</f>
        <v>8.3</v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список'!A87:M87,0)),"")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список'!A87</f>
        <v>369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список'!A87:N87,0)+1),"")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25"/>
      <c r="B94" s="26" t="str">
        <f t="array" ref="B94">IFERROR(INDEX('Общий список'!$A$3:$S$996,VLOOKUP(E94,'Общий список'!$A$3:$S$996,19,FALSE),MATCH($B$1,'Общий список'!A88:M88,0)),"")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список'!A88</f>
        <v>370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список'!A88:N88,0)+1),"")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25"/>
      <c r="B95" s="26" t="str">
        <f t="array" ref="B95">IFERROR(INDEX('Общий список'!$A$3:$S$996,VLOOKUP(E95,'Общий список'!$A$3:$S$996,19,FALSE),MATCH($B$1,'Общий список'!A89:M89,0)),"")</f>
        <v>60 м</v>
      </c>
      <c r="C95" s="27" t="str">
        <f>IF(B95="","", IFERROR(VLOOKUP(E95,'Общий список'!$A$3:$AG$996,3,FALSE),""))</f>
        <v>Ж</v>
      </c>
      <c r="D95" s="27" t="str">
        <f>IF(B95="","", IFERROR(VLOOKUP(E95,'Общий список'!$A$3:$AG$996,17,FALSE),""))</f>
        <v/>
      </c>
      <c r="E95" s="28">
        <f>'Общий список'!A89</f>
        <v>371</v>
      </c>
      <c r="F95" s="29" t="str">
        <f>IF(B95="","", IFERROR(VLOOKUP(E95,'Общий список'!$A$3:$AG$996,2,FALSE),""))</f>
        <v>Курагина Кира</v>
      </c>
      <c r="G95" s="27" t="str">
        <f>IF(B95="","", IFERROR(VLOOKUP(E95,'Общий список'!$A$3:$AG$996,4,FALSE),""))</f>
        <v>16.02.2008</v>
      </c>
      <c r="H95" s="27" t="str">
        <f>IF(B95="","", IFERROR(VLOOKUP(E95,'Общий список'!$A$3:$AG$996,6,FALSE),""))</f>
        <v>г. Пермь "СШОР №1"</v>
      </c>
      <c r="I95" s="27" t="str">
        <f>IF(B95="","", IFERROR(VLOOKUP(E95,'Общий список'!$A$3:$AG$996,7,FALSE),""))</f>
        <v>Савкина Е.И </v>
      </c>
      <c r="J95" s="27">
        <f t="array" ref="J95">IFERROR(INDEX('Общий список'!$A$3:$O$996,VLOOKUP(E95,'Общий список'!$A$3:$S$996,19,FALSE),MATCH(B95,'Общий список'!A89:N89,0)+1),"")</f>
        <v>8.3</v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список'!A90:M90,0)),"")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список'!A90</f>
        <v>373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список'!A90:N90,0)+1),"")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список'!A91:M91,0)),"")</f>
        <v>60 м</v>
      </c>
      <c r="C97" s="27" t="str">
        <f>IF(B97="","", IFERROR(VLOOKUP(E97,'Общий список'!$A$3:$AG$996,3,FALSE),""))</f>
        <v>Ж</v>
      </c>
      <c r="D97" s="27" t="str">
        <f>IF(B97="","", IFERROR(VLOOKUP(E97,'Общий список'!$A$3:$AG$996,17,FALSE),""))</f>
        <v/>
      </c>
      <c r="E97" s="28">
        <f>'Общий список'!A91</f>
        <v>374</v>
      </c>
      <c r="F97" s="29" t="str">
        <f>IF(B97="","", IFERROR(VLOOKUP(E97,'Общий список'!$A$3:$AG$996,2,FALSE),""))</f>
        <v>Котовских Анастасия</v>
      </c>
      <c r="G97" s="27" t="str">
        <f>IF(B97="","", IFERROR(VLOOKUP(E97,'Общий список'!$A$3:$AG$996,4,FALSE),""))</f>
        <v>30.04.2008</v>
      </c>
      <c r="H97" s="27" t="str">
        <f>IF(B97="","", IFERROR(VLOOKUP(E97,'Общий список'!$A$3:$AG$996,6,FALSE),""))</f>
        <v>г. Пермь "СШОР №1"</v>
      </c>
      <c r="I97" s="27" t="str">
        <f>IF(B97="","", IFERROR(VLOOKUP(E97,'Общий список'!$A$3:$AG$996,7,FALSE),""))</f>
        <v>Савкина Е.И </v>
      </c>
      <c r="J97" s="27">
        <f t="array" ref="J97">IFERROR(INDEX('Общий список'!$A$3:$O$996,VLOOKUP(E97,'Общий список'!$A$3:$S$996,19,FALSE),MATCH(B97,'Общий список'!A91:N91,0)+1),"")</f>
        <v>8.1</v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список'!A92:M92,0)),"")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список'!A92</f>
        <v>376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список'!A92:N92,0)+1),"")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список'!A93:M93,0)),"")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список'!A93</f>
        <v>378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список'!A93:N93,0)+1),"")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список'!A94:M94,0)),"")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список'!A94</f>
        <v>384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список'!A94:N94,0)+1),"")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список'!A95:M95,0)),"")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список'!A95</f>
        <v>388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список'!A95:N95,0)+1),"")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список'!A96:M96,0)),"")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список'!A96</f>
        <v>389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список'!A96:N96,0)+1),"")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список'!A97:M97,0)),"")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список'!A97</f>
        <v>395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список'!A97:N97,0)+1),"")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список'!A98:M98,0)),"")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список'!A98</f>
        <v>397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список'!A98:N98,0)+1),"")</f>
        <v/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список'!A99:M99,0)),"")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список'!A99</f>
        <v>399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список'!A99:N99,0)+1),"")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список'!A100:M100,0)),"")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список'!A100</f>
        <v>443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список'!A100:N100,0)+1),"")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25"/>
      <c r="B107" s="26" t="str">
        <f t="array" ref="B107">IFERROR(INDEX('Общий список'!$A$3:$S$996,VLOOKUP(E107,'Общий список'!$A$3:$S$996,19,FALSE),MATCH($B$1,'Общий список'!A101:M101,0)),"")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список'!A101</f>
        <v>456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список'!A101:N101,0)+1),"")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25"/>
      <c r="B108" s="26" t="str">
        <f t="array" ref="B108">IFERROR(INDEX('Общий список'!$A$3:$S$996,VLOOKUP(E108,'Общий список'!$A$3:$S$996,19,FALSE),MATCH($B$1,'Общий список'!A102:M102,0)),"")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список'!A102</f>
        <v>460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список'!A102:N102,0)+1),"")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список'!A103:M103,0)),"")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список'!A103</f>
        <v>465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список'!A103:N103,0)+1),"")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25"/>
      <c r="B110" s="26" t="str">
        <f t="array" ref="B110">IFERROR(INDEX('Общий список'!$A$3:$S$996,VLOOKUP(E110,'Общий список'!$A$3:$S$996,19,FALSE),MATCH($B$1,'Общий список'!A104:M104,0)),"")</f>
        <v>60 м</v>
      </c>
      <c r="C110" s="27" t="str">
        <f>IF(B110="","", IFERROR(VLOOKUP(E110,'Общий список'!$A$3:$AG$996,3,FALSE),""))</f>
        <v>Ж</v>
      </c>
      <c r="D110" s="27" t="str">
        <f>IF(B110="","", IFERROR(VLOOKUP(E110,'Общий список'!$A$3:$AG$996,17,FALSE),""))</f>
        <v/>
      </c>
      <c r="E110" s="28">
        <f>'Общий список'!A104</f>
        <v>470</v>
      </c>
      <c r="F110" s="29" t="str">
        <f>IF(B110="","", IFERROR(VLOOKUP(E110,'Общий список'!$A$3:$AG$996,2,FALSE),""))</f>
        <v>Снигирева Дарья</v>
      </c>
      <c r="G110" s="27" t="str">
        <f>IF(B110="","", IFERROR(VLOOKUP(E110,'Общий список'!$A$3:$AG$996,4,FALSE),""))</f>
        <v>23.03.2009</v>
      </c>
      <c r="H110" s="27" t="str">
        <f>IF(B110="","", IFERROR(VLOOKUP(E110,'Общий список'!$A$3:$AG$996,6,FALSE),""))</f>
        <v>г. Пермь СШ "Спартак"</v>
      </c>
      <c r="I110" s="27" t="str">
        <f>IF(B110="","", IFERROR(VLOOKUP(E110,'Общий список'!$A$3:$AG$996,7,FALSE),""))</f>
        <v>Бабкина К.Н.</v>
      </c>
      <c r="J110" s="27" t="str">
        <f t="array" ref="J110">IFERROR(INDEX('Общий список'!$A$3:$O$996,VLOOKUP(E110,'Общий список'!$A$3:$S$996,19,FALSE),MATCH(B110,'Общий список'!A104:N104,0)+1),"")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25"/>
      <c r="B111" s="26" t="str">
        <f t="array" ref="B111">IFERROR(INDEX('Общий список'!$A$3:$S$996,VLOOKUP(E111,'Общий список'!$A$3:$S$996,19,FALSE),MATCH($B$1,'Общий список'!A105:M105,0)),"")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список'!A105</f>
        <v>471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список'!A105:N105,0)+1),"")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customHeight="1">
      <c r="A112" s="25">
        <v>24.0</v>
      </c>
      <c r="B112" s="26" t="str">
        <f t="array" ref="B112">IFERROR(INDEX('Общий список'!$A$3:$S$996,VLOOKUP(E112,'Общий список'!$A$3:$S$996,19,FALSE),MATCH($B$1,'Общий список'!A232:M232,0)),"")</f>
        <v>60 м</v>
      </c>
      <c r="C112" s="27" t="str">
        <f>IF(B112="","", IFERROR(VLOOKUP(E112,'Общий список'!$A$3:$AG$996,3,FALSE),""))</f>
        <v>М</v>
      </c>
      <c r="D112" s="27" t="str">
        <f>IF(B112="","", IFERROR(VLOOKUP(E112,'Общий список'!$A$3:$AG$996,17,FALSE),""))</f>
        <v/>
      </c>
      <c r="E112" s="28" t="str">
        <f>'Общий список'!A232</f>
        <v>304а</v>
      </c>
      <c r="F112" s="29" t="str">
        <f>IF(B112="","", IFERROR(VLOOKUP(E112,'Общий список'!$A$3:$AG$996,2,FALSE),""))</f>
        <v>Гайдученко Андрей</v>
      </c>
      <c r="G112" s="27" t="str">
        <f>IF(B112="","", IFERROR(VLOOKUP(E112,'Общий список'!$A$3:$AG$996,4,FALSE),""))</f>
        <v>07.05.2009</v>
      </c>
      <c r="H112" s="29" t="str">
        <f>IF(B112="","", IFERROR(VLOOKUP(E112,'Общий список'!$A$3:$AG$996,6,FALSE),""))</f>
        <v>ФГКОУ"ПСВУ"</v>
      </c>
      <c r="I112" s="29" t="str">
        <f>IF(B112="","", IFERROR(VLOOKUP(E112,'Общий список'!$A$3:$AG$996,7,FALSE),""))</f>
        <v>Кирсанова У.А.</v>
      </c>
      <c r="J112" s="27">
        <f t="array" ref="J112">IFERROR(INDEX('Общий список'!$A$3:$O$996,VLOOKUP(E112,'Общий список'!$A$3:$S$996,19,FALSE),MATCH(B112,'Общий список'!A232:N232,0)+1),"")</f>
        <v>7.43</v>
      </c>
      <c r="K112" s="30">
        <v>7.5</v>
      </c>
      <c r="L112" s="30"/>
      <c r="M112" s="31">
        <f t="shared" si="1"/>
        <v>7.5</v>
      </c>
      <c r="N112" s="28"/>
      <c r="O112" s="32"/>
      <c r="R112" s="33"/>
      <c r="S112" s="33"/>
      <c r="T112" s="33"/>
    </row>
    <row r="113" ht="15.0" customHeight="1">
      <c r="A113" s="25">
        <v>25.0</v>
      </c>
      <c r="B113" s="26" t="str">
        <f t="array" ref="B113">IFERROR(INDEX('Общий список'!$A$3:$S$996,VLOOKUP(E113,'Общий список'!$A$3:$S$996,19,FALSE),MATCH($B$1,'Общий список'!A69:M69,0)),"")</f>
        <v>60 м</v>
      </c>
      <c r="C113" s="27" t="str">
        <f>IF(B113="","", IFERROR(VLOOKUP(E113,'Общий список'!$A$3:$AG$996,3,FALSE),""))</f>
        <v>М</v>
      </c>
      <c r="D113" s="27" t="str">
        <f>IF(B113="","", IFERROR(VLOOKUP(E113,'Общий список'!$A$3:$AG$996,17,FALSE),""))</f>
        <v/>
      </c>
      <c r="E113" s="28">
        <v>279.0</v>
      </c>
      <c r="F113" s="29" t="str">
        <f>IF(B113="","", IFERROR(VLOOKUP(E113,'Общий список'!$A$3:$AG$996,2,FALSE),""))</f>
        <v>Смолин Никита</v>
      </c>
      <c r="G113" s="27" t="str">
        <f>IF(B113="","", IFERROR(VLOOKUP(E113,'Общий список'!$A$3:$AG$996,4,FALSE),""))</f>
        <v>27.12.2006</v>
      </c>
      <c r="H113" s="29" t="str">
        <f>IF(B113="","", IFERROR(VLOOKUP(E113,'Общий список'!$A$3:$AG$996,6,FALSE),""))</f>
        <v>СШОР "Старт" г. Пермь</v>
      </c>
      <c r="I113" s="29" t="str">
        <f>IF(B113="","", IFERROR(VLOOKUP(E113,'Общий список'!$A$3:$AG$996,7,FALSE),""))</f>
        <v>Дойков В.А., Пономарева О.Ю. </v>
      </c>
      <c r="J113" s="27" t="str">
        <f t="array" ref="J113">IFERROR(INDEX('Общий список'!$A$3:$O$996,VLOOKUP(E113,'Общий список'!$A$3:$S$996,19,FALSE),MATCH(B113,'Общий список'!A69:N69,0)+1),"")</f>
        <v/>
      </c>
      <c r="K113" s="30">
        <v>7.5</v>
      </c>
      <c r="L113" s="30"/>
      <c r="M113" s="31">
        <f t="shared" si="1"/>
        <v>7.5</v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список'!A107:M107,0)),"")</f>
        <v>60 м</v>
      </c>
      <c r="C114" s="27" t="str">
        <f>IF(B114="","", IFERROR(VLOOKUP(E114,'Общий список'!$A$3:$AG$996,3,FALSE),""))</f>
        <v>Ж</v>
      </c>
      <c r="D114" s="27" t="str">
        <f>IF(B114="","", IFERROR(VLOOKUP(E114,'Общий список'!$A$3:$AG$996,17,FALSE),""))</f>
        <v/>
      </c>
      <c r="E114" s="28">
        <f>'Общий список'!A107</f>
        <v>474</v>
      </c>
      <c r="F114" s="29" t="str">
        <f>IF(B114="","", IFERROR(VLOOKUP(E114,'Общий список'!$A$3:$AG$996,2,FALSE),""))</f>
        <v>Постоногова Анастасия </v>
      </c>
      <c r="G114" s="27" t="str">
        <f>IF(B114="","", IFERROR(VLOOKUP(E114,'Общий список'!$A$3:$AG$996,4,FALSE),""))</f>
        <v>21.10.2006</v>
      </c>
      <c r="H114" s="27" t="str">
        <f>IF(B114="","", IFERROR(VLOOKUP(E114,'Общий список'!$A$3:$AG$996,6,FALSE),""))</f>
        <v>г. Пермь СШ "Спартак"</v>
      </c>
      <c r="I114" s="27" t="str">
        <f>IF(B114="","", IFERROR(VLOOKUP(E114,'Общий список'!$A$3:$AG$996,7,FALSE),""))</f>
        <v>Бабкина К.Н.</v>
      </c>
      <c r="J114" s="27">
        <f t="array" ref="J114">IFERROR(INDEX('Общий список'!$A$3:$O$996,VLOOKUP(E114,'Общий список'!$A$3:$S$996,19,FALSE),MATCH(B114,'Общий список'!A107:N107,0)+1),"")</f>
        <v>7.75</v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список'!A108:M108,0)),"")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список'!A108</f>
        <v>475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список'!A108:N108,0)+1),"")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customHeight="1">
      <c r="A116" s="25">
        <v>26.0</v>
      </c>
      <c r="B116" s="26" t="str">
        <f t="array" ref="B116">IFERROR(INDEX('Общий список'!$A$3:$S$996,VLOOKUP(E116,'Общий список'!$A$3:$S$996,19,FALSE),MATCH($B$1,'Общий список'!A179:M179,0)),"")</f>
        <v>60 м</v>
      </c>
      <c r="C116" s="27" t="str">
        <f>IF(B116="","", IFERROR(VLOOKUP(E116,'Общий список'!$A$3:$AG$996,3,FALSE),""))</f>
        <v>М</v>
      </c>
      <c r="D116" s="27" t="str">
        <f>IF(B116="","", IFERROR(VLOOKUP(E116,'Общий список'!$A$3:$AG$996,17,FALSE),""))</f>
        <v/>
      </c>
      <c r="E116" s="28">
        <f>'Общий список'!A179</f>
        <v>690</v>
      </c>
      <c r="F116" s="29" t="str">
        <f>IF(B116="","", IFERROR(VLOOKUP(E116,'Общий список'!$A$3:$AG$996,2,FALSE),""))</f>
        <v>Ахмаров Ильнур </v>
      </c>
      <c r="G116" s="27" t="str">
        <f>IF(B116="","", IFERROR(VLOOKUP(E116,'Общий список'!$A$3:$AG$996,4,FALSE),""))</f>
        <v>14.09.2000</v>
      </c>
      <c r="H116" s="29" t="str">
        <f>IF(B116="","", IFERROR(VLOOKUP(E116,'Общий список'!$A$3:$AG$996,6,FALSE),""))</f>
        <v>МБУДО "СШ" г. Лысьва</v>
      </c>
      <c r="I116" s="29" t="str">
        <f>IF(B116="","", IFERROR(VLOOKUP(E116,'Общий список'!$A$3:$AG$996,7,FALSE),""))</f>
        <v>Сушинцев П.С.</v>
      </c>
      <c r="J116" s="27">
        <f t="array" ref="J116">IFERROR(INDEX('Общий список'!$A$3:$O$996,VLOOKUP(E116,'Общий список'!$A$3:$S$996,19,FALSE),MATCH(B116,'Общий список'!A179:N179,0)+1),"")</f>
        <v>7.1</v>
      </c>
      <c r="K116" s="30">
        <v>7.55</v>
      </c>
      <c r="L116" s="30"/>
      <c r="M116" s="31">
        <f t="shared" si="1"/>
        <v>7.55</v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список'!A110:M110,0)),"")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список'!A110</f>
        <v>478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список'!A110:N110,0)+1),"")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список'!A111:M111,0)),"")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список'!A111</f>
        <v>479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список'!A111:N111,0)+1),"")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список'!A112:M112,0)),"")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список'!A112</f>
        <v>480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список'!A112:N112,0)+1),"")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список'!A113:M113,0)),"")</f>
        <v>60 м</v>
      </c>
      <c r="C120" s="27" t="str">
        <f>IF(B120="","", IFERROR(VLOOKUP(E120,'Общий список'!$A$3:$AG$996,3,FALSE),""))</f>
        <v>Ж</v>
      </c>
      <c r="D120" s="27" t="str">
        <f>IF(B120="","", IFERROR(VLOOKUP(E120,'Общий список'!$A$3:$AG$996,17,FALSE),""))</f>
        <v/>
      </c>
      <c r="E120" s="28">
        <f>'Общий список'!A113</f>
        <v>483</v>
      </c>
      <c r="F120" s="29" t="str">
        <f>IF(B120="","", IFERROR(VLOOKUP(E120,'Общий список'!$A$3:$AG$996,2,FALSE),""))</f>
        <v>Сычева Евгения</v>
      </c>
      <c r="G120" s="27" t="str">
        <f>IF(B120="","", IFERROR(VLOOKUP(E120,'Общий список'!$A$3:$AG$996,4,FALSE),""))</f>
        <v>26.03.2005</v>
      </c>
      <c r="H120" s="27" t="str">
        <f>IF(B120="","", IFERROR(VLOOKUP(E120,'Общий список'!$A$3:$AG$996,6,FALSE),""))</f>
        <v>г. Пермь СШ "Спартак"</v>
      </c>
      <c r="I120" s="27" t="str">
        <f>IF(B120="","", IFERROR(VLOOKUP(E120,'Общий список'!$A$3:$AG$996,7,FALSE),""))</f>
        <v>Бабкина К.Н., Куляшов А.В.</v>
      </c>
      <c r="J120" s="27">
        <f t="array" ref="J120">IFERROR(INDEX('Общий список'!$A$3:$O$996,VLOOKUP(E120,'Общий список'!$A$3:$S$996,19,FALSE),MATCH(B120,'Общий список'!A113:N113,0)+1),"")</f>
        <v>7.9</v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список'!A114:M114,0)),"")</f>
        <v>60 м</v>
      </c>
      <c r="C121" s="27" t="str">
        <f>IF(B121="","", IFERROR(VLOOKUP(E121,'Общий список'!$A$3:$AG$996,3,FALSE),""))</f>
        <v>Ж</v>
      </c>
      <c r="D121" s="27" t="str">
        <f>IF(B121="","", IFERROR(VLOOKUP(E121,'Общий список'!$A$3:$AG$996,17,FALSE),""))</f>
        <v/>
      </c>
      <c r="E121" s="28">
        <f>'Общий список'!A114</f>
        <v>484</v>
      </c>
      <c r="F121" s="29" t="str">
        <f>IF(B121="","", IFERROR(VLOOKUP(E121,'Общий список'!$A$3:$AG$996,2,FALSE),""))</f>
        <v>Румянцева Мария </v>
      </c>
      <c r="G121" s="27" t="str">
        <f>IF(B121="","", IFERROR(VLOOKUP(E121,'Общий список'!$A$3:$AG$996,4,FALSE),""))</f>
        <v>22.04.2011</v>
      </c>
      <c r="H121" s="27" t="str">
        <f>IF(B121="","", IFERROR(VLOOKUP(E121,'Общий список'!$A$3:$AG$996,6,FALSE),""))</f>
        <v>г. Пермь "СШОР №1"</v>
      </c>
      <c r="I121" s="27" t="str">
        <f>IF(B121="","", IFERROR(VLOOKUP(E121,'Общий список'!$A$3:$AG$996,7,FALSE),""))</f>
        <v>Бабкина К.Н.</v>
      </c>
      <c r="J121" s="27">
        <f t="array" ref="J121">IFERROR(INDEX('Общий список'!$A$3:$O$996,VLOOKUP(E121,'Общий список'!$A$3:$S$996,19,FALSE),MATCH(B121,'Общий список'!A114:N114,0)+1),"")</f>
        <v>7.45</v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список'!A115:M115,0)),"")</f>
        <v>60 м</v>
      </c>
      <c r="C122" s="27" t="str">
        <f>IF(B122="","", IFERROR(VLOOKUP(E122,'Общий список'!$A$3:$AG$996,3,FALSE),""))</f>
        <v>Ж</v>
      </c>
      <c r="D122" s="27" t="str">
        <f>IF(B122="","", IFERROR(VLOOKUP(E122,'Общий список'!$A$3:$AG$996,17,FALSE),""))</f>
        <v/>
      </c>
      <c r="E122" s="28">
        <f>'Общий список'!A115</f>
        <v>488</v>
      </c>
      <c r="F122" s="29" t="str">
        <f>IF(B122="","", IFERROR(VLOOKUP(E122,'Общий список'!$A$3:$AG$996,2,FALSE),""))</f>
        <v>Бартова Дарья</v>
      </c>
      <c r="G122" s="27" t="str">
        <f>IF(B122="","", IFERROR(VLOOKUP(E122,'Общий список'!$A$3:$AG$996,4,FALSE),""))</f>
        <v>15.11.1989</v>
      </c>
      <c r="H122" s="27" t="str">
        <f>IF(B122="","", IFERROR(VLOOKUP(E122,'Общий список'!$A$3:$AG$996,6,FALSE),""))</f>
        <v>Лукойл</v>
      </c>
      <c r="I122" s="27" t="str">
        <f>IF(B122="","", IFERROR(VLOOKUP(E122,'Общий список'!$A$3:$AG$996,7,FALSE),""))</f>
        <v>Бабкина К.Н.</v>
      </c>
      <c r="J122" s="27">
        <f t="array" ref="J122">IFERROR(INDEX('Общий список'!$A$3:$O$996,VLOOKUP(E122,'Общий список'!$A$3:$S$996,19,FALSE),MATCH(B122,'Общий список'!A115:N115,0)+1),"")</f>
        <v>8.8</v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список'!A116:M116,0)),"")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список'!A116</f>
        <v>490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список'!A116:N116,0)+1),"")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customHeight="1">
      <c r="A124" s="25">
        <v>27.0</v>
      </c>
      <c r="B124" s="26" t="str">
        <f t="array" ref="B124">IFERROR(INDEX('Общий список'!$A$3:$S$996,VLOOKUP(E124,'Общий список'!$A$3:$S$996,19,FALSE),MATCH($B$1,'Общий список'!A78:M78,0)),"")</f>
        <v>60 м</v>
      </c>
      <c r="C124" s="27" t="str">
        <f>IF(B124="","", IFERROR(VLOOKUP(E124,'Общий список'!$A$3:$AG$996,3,FALSE),""))</f>
        <v>М</v>
      </c>
      <c r="D124" s="27" t="str">
        <f>IF(B124="","", IFERROR(VLOOKUP(E124,'Общий список'!$A$3:$AG$996,17,FALSE),""))</f>
        <v/>
      </c>
      <c r="E124" s="28">
        <f>'Общий список'!A78</f>
        <v>307</v>
      </c>
      <c r="F124" s="29" t="str">
        <f>IF(B124="","", IFERROR(VLOOKUP(E124,'Общий список'!$A$3:$AG$996,2,FALSE),""))</f>
        <v>Оборин Павел</v>
      </c>
      <c r="G124" s="27" t="str">
        <f>IF(B124="","", IFERROR(VLOOKUP(E124,'Общий список'!$A$3:$AG$996,4,FALSE),""))</f>
        <v>24.06.68</v>
      </c>
      <c r="H124" s="29" t="str">
        <f>IF(B124="","", IFERROR(VLOOKUP(E124,'Общий список'!$A$3:$AG$996,6,FALSE),""))</f>
        <v>TrainerToro Runclub </v>
      </c>
      <c r="I124" s="29" t="str">
        <f>IF(B124="","", IFERROR(VLOOKUP(E124,'Общий список'!$A$3:$AG$996,7,FALSE),""))</f>
        <v>Торовик А.В.</v>
      </c>
      <c r="J124" s="27">
        <f t="array" ref="J124">IFERROR(INDEX('Общий список'!$A$3:$O$996,VLOOKUP(E124,'Общий список'!$A$3:$S$996,19,FALSE),MATCH(B124,'Общий список'!A78:N78,0)+1),"")</f>
        <v>7.6</v>
      </c>
      <c r="K124" s="30">
        <v>7.57</v>
      </c>
      <c r="L124" s="30"/>
      <c r="M124" s="31">
        <f t="shared" si="1"/>
        <v>7.57</v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список'!A118:M118,0)),"")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список'!A118</f>
        <v>492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список'!A118:N118,0)+1),"")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список'!A119:M119,0)),"")</f>
        <v>60 м</v>
      </c>
      <c r="C126" s="27" t="str">
        <f>IF(B126="","", IFERROR(VLOOKUP(E126,'Общий список'!$A$3:$AG$996,3,FALSE),""))</f>
        <v>Ж</v>
      </c>
      <c r="D126" s="27" t="str">
        <f>IF(B126="","", IFERROR(VLOOKUP(E126,'Общий список'!$A$3:$AG$996,17,FALSE),""))</f>
        <v/>
      </c>
      <c r="E126" s="28">
        <f>'Общий список'!A119</f>
        <v>493</v>
      </c>
      <c r="F126" s="29" t="str">
        <f>IF(B126="","", IFERROR(VLOOKUP(E126,'Общий список'!$A$3:$AG$996,2,FALSE),""))</f>
        <v>Гурьянова Ангелина </v>
      </c>
      <c r="G126" s="27" t="str">
        <f>IF(B126="","", IFERROR(VLOOKUP(E126,'Общий список'!$A$3:$AG$996,4,FALSE),""))</f>
        <v>10.04.2005</v>
      </c>
      <c r="H126" s="27" t="str">
        <f>IF(B126="","", IFERROR(VLOOKUP(E126,'Общий список'!$A$3:$AG$996,6,FALSE),""))</f>
        <v>г. Пермь СШ "Спартак"</v>
      </c>
      <c r="I126" s="27" t="str">
        <f>IF(B126="","", IFERROR(VLOOKUP(E126,'Общий список'!$A$3:$AG$996,7,FALSE),""))</f>
        <v>Бабкина К.Н., Лунегов В.П.</v>
      </c>
      <c r="J126" s="27">
        <f t="array" ref="J126">IFERROR(INDEX('Общий список'!$A$3:$O$996,VLOOKUP(E126,'Общий список'!$A$3:$S$996,19,FALSE),MATCH(B126,'Общий список'!A119:N119,0)+1),"")</f>
        <v>7.9</v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hidden="1" customHeight="1">
      <c r="A127" s="25"/>
      <c r="B127" s="26" t="str">
        <f t="array" ref="B127">IFERROR(INDEX('Общий список'!$A$3:$S$996,VLOOKUP(E127,'Общий список'!$A$3:$S$996,19,FALSE),MATCH($B$1,'Общий список'!A120:M120,0)),"")</f>
        <v>60 м</v>
      </c>
      <c r="C127" s="27" t="str">
        <f>IF(B127="","", IFERROR(VLOOKUP(E127,'Общий список'!$A$3:$AG$996,3,FALSE),""))</f>
        <v>Ж</v>
      </c>
      <c r="D127" s="27" t="str">
        <f>IF(B127="","", IFERROR(VLOOKUP(E127,'Общий список'!$A$3:$AG$996,17,FALSE),""))</f>
        <v/>
      </c>
      <c r="E127" s="28">
        <f>'Общий список'!A120</f>
        <v>499</v>
      </c>
      <c r="F127" s="29" t="str">
        <f>IF(B127="","", IFERROR(VLOOKUP(E127,'Общий список'!$A$3:$AG$996,2,FALSE),""))</f>
        <v>Смышляева Вера</v>
      </c>
      <c r="G127" s="27" t="str">
        <f>IF(B127="","", IFERROR(VLOOKUP(E127,'Общий список'!$A$3:$AG$996,4,FALSE),""))</f>
        <v>07.11.1998</v>
      </c>
      <c r="H127" s="27" t="str">
        <f>IF(B127="","", IFERROR(VLOOKUP(E127,'Общий список'!$A$3:$AG$996,6,FALSE),""))</f>
        <v>г. Пермь СШ "Спартак"</v>
      </c>
      <c r="I127" s="27" t="str">
        <f>IF(B127="","", IFERROR(VLOOKUP(E127,'Общий список'!$A$3:$AG$996,7,FALSE),""))</f>
        <v>Бабкина К.Н.</v>
      </c>
      <c r="J127" s="27">
        <f t="array" ref="J127">IFERROR(INDEX('Общий список'!$A$3:$O$996,VLOOKUP(E127,'Общий список'!$A$3:$S$996,19,FALSE),MATCH(B127,'Общий список'!A120:N120,0)+1),"")</f>
        <v>8.25</v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список'!A121:M121,0)),"")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список'!A121</f>
        <v>500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список'!A121:N121,0)+1),"")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список'!A122:M122,0)),"")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список'!A122</f>
        <v>501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список'!A122:N122,0)+1),"")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список'!A123:M123,0)),"")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список'!A123</f>
        <v>502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список'!A123:N123,0)+1),"")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список'!A124:M124,0)),"")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список'!A124</f>
        <v>503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список'!A124:N124,0)+1),"")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список'!A125:M125,0)),"")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список'!A125</f>
        <v>505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список'!A125:N125,0)+1),"")</f>
        <v/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список'!A126:M126,0)),"")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список'!A126</f>
        <v>509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список'!A126:N126,0)+1),"")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список'!A127:M127,0)),"")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список'!A127</f>
        <v>511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список'!A127:N127,0)+1),"")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список'!A128:M128,0)),"")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список'!A128</f>
        <v>512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список'!A128:N128,0)+1),"")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список'!A129:M129,0)),"")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список'!A129</f>
        <v>513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список'!A129:N129,0)+1),"")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25"/>
      <c r="B137" s="26" t="str">
        <f t="array" ref="B137">IFERROR(INDEX('Общий список'!$A$3:$S$996,VLOOKUP(E137,'Общий список'!$A$3:$S$996,19,FALSE),MATCH($B$1,'Общий список'!A130:M130,0)),"")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список'!A130</f>
        <v>514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список'!A130:N130,0)+1),"")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список'!A131:M131,0)),"")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список'!A131</f>
        <v>515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список'!A131:N131,0)+1),"")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список'!A132:M132,0)),"")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список'!A132</f>
        <v>517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список'!A132:N132,0)+1),"")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список'!A133:M133,0)),"")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список'!A133</f>
        <v>519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список'!A133:N133,0)+1),"")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список'!A134:M134,0)),"")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список'!A134</f>
        <v>520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список'!A134:N134,0)+1),"")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список'!A135:M135,0)),"")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список'!A135</f>
        <v>522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список'!A135:N135,0)+1),"")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список'!A136:M136,0)),"")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список'!A136</f>
        <v>523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список'!A136:N136,0)+1),"")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список'!A137:M137,0)),"")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список'!A137</f>
        <v>525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список'!A137:N137,0)+1),"")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список'!A138:M138,0)),"")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список'!A138</f>
        <v>527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список'!A138:N138,0)+1),"")</f>
        <v/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список'!A139:M139,0)),"")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список'!A139</f>
        <v>528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список'!A139:N139,0)+1),"")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список'!A140:M140,0)),"")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список'!A140</f>
        <v>539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список'!A140:N140,0)+1),"")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список'!A141:M141,0)),"")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список'!A141</f>
        <v>545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список'!A141:N141,0)+1),"")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список'!A142:M142,0)),"")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список'!A142</f>
        <v>550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список'!A142:N142,0)+1),"")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список'!A143:M143,0)),"")</f>
        <v>60 м</v>
      </c>
      <c r="C150" s="27" t="str">
        <f>IF(B150="","", IFERROR(VLOOKUP(E150,'Общий список'!$A$3:$AG$996,3,FALSE),""))</f>
        <v>Ж</v>
      </c>
      <c r="D150" s="27" t="str">
        <f>IF(B150="","", IFERROR(VLOOKUP(E150,'Общий список'!$A$3:$AG$996,17,FALSE),""))</f>
        <v/>
      </c>
      <c r="E150" s="28">
        <f>'Общий список'!A143</f>
        <v>582</v>
      </c>
      <c r="F150" s="29" t="str">
        <f>IF(B150="","", IFERROR(VLOOKUP(E150,'Общий список'!$A$3:$AG$996,2,FALSE),""))</f>
        <v>Тупицина Наталья</v>
      </c>
      <c r="G150" s="27" t="str">
        <f>IF(B150="","", IFERROR(VLOOKUP(E150,'Общий список'!$A$3:$AG$996,4,FALSE),""))</f>
        <v>10.04.2004</v>
      </c>
      <c r="H150" s="27" t="str">
        <f>IF(B150="","", IFERROR(VLOOKUP(E150,'Общий список'!$A$3:$AG$996,6,FALSE),""))</f>
        <v>КОРПК</v>
      </c>
      <c r="I150" s="27" t="str">
        <f>IF(B150="","", IFERROR(VLOOKUP(E150,'Общий список'!$A$3:$AG$996,7,FALSE),""))</f>
        <v>Попов А.С.,Четин Л.Е</v>
      </c>
      <c r="J150" s="27">
        <f t="array" ref="J150">IFERROR(INDEX('Общий список'!$A$3:$O$996,VLOOKUP(E150,'Общий список'!$A$3:$S$996,19,FALSE),MATCH(B150,'Общий список'!A143:N143,0)+1),"")</f>
        <v>8.24</v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список'!A144:M144,0)),"")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список'!A144</f>
        <v>583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список'!A144:N144,0)+1),"")</f>
        <v/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список'!A145:M145,0)),"")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список'!A145</f>
        <v>584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список'!A145:N145,0)+1),"")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список'!A146:M146,0)),"")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список'!A146</f>
        <v>585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список'!A146:N146,0)+1),"")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25"/>
      <c r="B154" s="26" t="str">
        <f t="array" ref="B154">IFERROR(INDEX('Общий список'!$A$3:$S$996,VLOOKUP(E154,'Общий список'!$A$3:$S$996,19,FALSE),MATCH($B$1,'Общий список'!A147:M147,0)),"")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список'!A147</f>
        <v>586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список'!A147:N147,0)+1),"")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25"/>
      <c r="B155" s="26" t="str">
        <f t="array" ref="B155">IFERROR(INDEX('Общий список'!$A$3:$S$996,VLOOKUP(E155,'Общий список'!$A$3:$S$996,19,FALSE),MATCH($B$1,'Общий список'!A148:M148,0)),"")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список'!A148</f>
        <v>587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список'!A148:N148,0)+1),"")</f>
        <v/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hidden="1" customHeight="1">
      <c r="A156" s="25"/>
      <c r="B156" s="26" t="str">
        <f t="array" ref="B156">IFERROR(INDEX('Общий список'!$A$3:$S$996,VLOOKUP(E156,'Общий список'!$A$3:$S$996,19,FALSE),MATCH($B$1,'Общий список'!A149:M149,0)),"")</f>
        <v>60 м</v>
      </c>
      <c r="C156" s="27" t="str">
        <f>IF(B156="","", IFERROR(VLOOKUP(E156,'Общий список'!$A$3:$AG$996,3,FALSE),""))</f>
        <v>Ж</v>
      </c>
      <c r="D156" s="27" t="str">
        <f>IF(B156="","", IFERROR(VLOOKUP(E156,'Общий список'!$A$3:$AG$996,17,FALSE),""))</f>
        <v/>
      </c>
      <c r="E156" s="28">
        <f>'Общий список'!A149</f>
        <v>588</v>
      </c>
      <c r="F156" s="29" t="str">
        <f>IF(B156="","", IFERROR(VLOOKUP(E156,'Общий список'!$A$3:$AG$996,2,FALSE),""))</f>
        <v>Мун Екатерина</v>
      </c>
      <c r="G156" s="27" t="str">
        <f>IF(B156="","", IFERROR(VLOOKUP(E156,'Общий список'!$A$3:$AG$996,4,FALSE),""))</f>
        <v>05.06.2007</v>
      </c>
      <c r="H156" s="27" t="str">
        <f>IF(B156="","", IFERROR(VLOOKUP(E156,'Общий список'!$A$3:$AG$996,6,FALSE),""))</f>
        <v>КОРПК</v>
      </c>
      <c r="I156" s="27" t="str">
        <f>IF(B156="","", IFERROR(VLOOKUP(E156,'Общий список'!$A$3:$AG$996,7,FALSE),""))</f>
        <v>Попов А.С., Сыстеров А.Н.</v>
      </c>
      <c r="J156" s="27">
        <f t="array" ref="J156">IFERROR(INDEX('Общий список'!$A$3:$O$996,VLOOKUP(E156,'Общий список'!$A$3:$S$996,19,FALSE),MATCH(B156,'Общий список'!A149:N149,0)+1),"")</f>
        <v>7.87</v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список'!A150:M150,0)),"")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список'!A150</f>
        <v>589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список'!A150:N150,0)+1),"")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список'!A151:M151,0)),"")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список'!A151</f>
        <v>590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список'!A151:N151,0)+1),"")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список'!A152:M152,0)),"")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список'!A152</f>
        <v>594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список'!A152:N152,0)+1),"")</f>
        <v/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список'!A153:M153,0)),"")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список'!A153</f>
        <v>595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список'!A153:N153,0)+1),"")</f>
        <v/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25"/>
      <c r="B161" s="26" t="str">
        <f t="array" ref="B161">IFERROR(INDEX('Общий список'!$A$3:$S$996,VLOOKUP(E161,'Общий список'!$A$3:$S$996,19,FALSE),MATCH($B$1,'Общий список'!A154:M154,0)),"")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список'!A154</f>
        <v>597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список'!A154:N154,0)+1),"")</f>
        <v/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hidden="1" customHeight="1">
      <c r="A162" s="25"/>
      <c r="B162" s="26" t="str">
        <f t="array" ref="B162">IFERROR(INDEX('Общий список'!$A$3:$S$996,VLOOKUP(E162,'Общий список'!$A$3:$S$996,19,FALSE),MATCH($B$1,'Общий список'!A155:M155,0)),"")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список'!A155</f>
        <v>598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список'!A155:N155,0)+1),"")</f>
        <v/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hidden="1" customHeight="1">
      <c r="A163" s="25"/>
      <c r="B163" s="26" t="str">
        <f t="array" ref="B163">IFERROR(INDEX('Общий список'!$A$3:$S$996,VLOOKUP(E163,'Общий список'!$A$3:$S$996,19,FALSE),MATCH($B$1,'Общий список'!A156:M156,0)),"")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список'!A156</f>
        <v>599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список'!A156:N156,0)+1),"")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список'!A157:M157,0)),"")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список'!A157</f>
        <v>600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список'!A157:N157,0)+1),"")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список'!A158:M158,0)),"")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список'!A158</f>
        <v>611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список'!A158:N158,0)+1),"")</f>
        <v/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список'!A159:M159,0)),"")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список'!A159</f>
        <v>612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список'!A159:N159,0)+1),"")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список'!A160:M160,0)),"")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список'!A160</f>
        <v>613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список'!A160:N160,0)+1),"")</f>
        <v/>
      </c>
      <c r="K167" s="30"/>
      <c r="L167" s="30"/>
      <c r="M167" s="31" t="str">
        <f t="shared" si="1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список'!A161:M161,0)),"")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список'!A161</f>
        <v>614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список'!A161:N161,0)+1),"")</f>
        <v/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hidden="1" customHeight="1">
      <c r="A169" s="25"/>
      <c r="B169" s="26" t="str">
        <f t="array" ref="B169">IFERROR(INDEX('Общий список'!$A$3:$S$996,VLOOKUP(E169,'Общий список'!$A$3:$S$996,19,FALSE),MATCH($B$1,'Общий список'!A162:M162,0)),"")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список'!A162</f>
        <v>615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список'!A162:N162,0)+1),"")</f>
        <v/>
      </c>
      <c r="K169" s="30"/>
      <c r="L169" s="30"/>
      <c r="M169" s="31" t="str">
        <f t="shared" si="1"/>
        <v/>
      </c>
      <c r="N169" s="28"/>
      <c r="O169" s="32"/>
      <c r="R169" s="33"/>
      <c r="S169" s="33"/>
      <c r="T169" s="33"/>
    </row>
    <row r="170" ht="15.0" customHeight="1">
      <c r="A170" s="25">
        <v>28.0</v>
      </c>
      <c r="B170" s="26" t="str">
        <f t="array" ref="B170">IFERROR(INDEX('Общий список'!$A$3:$S$996,VLOOKUP(E170,'Общий список'!$A$3:$S$996,19,FALSE),MATCH($B$1,'Общий список'!A32:M32,0)),"")</f>
        <v>60 м</v>
      </c>
      <c r="C170" s="27" t="str">
        <f>IF(B170="","", IFERROR(VLOOKUP(E170,'Общий список'!$A$3:$AG$996,3,FALSE),""))</f>
        <v>М</v>
      </c>
      <c r="D170" s="27" t="str">
        <f>IF(B170="","", IFERROR(VLOOKUP(E170,'Общий список'!$A$3:$AG$996,17,FALSE),""))</f>
        <v/>
      </c>
      <c r="E170" s="28">
        <f>'Общий список'!A32</f>
        <v>115</v>
      </c>
      <c r="F170" s="29" t="str">
        <f>IF(B170="","", IFERROR(VLOOKUP(E170,'Общий список'!$A$3:$AG$996,2,FALSE),""))</f>
        <v>Малафеев Кирилл</v>
      </c>
      <c r="G170" s="27" t="str">
        <f>IF(B170="","", IFERROR(VLOOKUP(E170,'Общий список'!$A$3:$AG$996,4,FALSE),""))</f>
        <v>06.03.2009</v>
      </c>
      <c r="H170" s="34" t="str">
        <f>IF(B170="","", IFERROR(VLOOKUP(E170,'Общий список'!$A$3:$AG$996,6,FALSE),""))</f>
        <v>МАУ ДО СШОР Кировского р-на</v>
      </c>
      <c r="I170" s="29" t="str">
        <f>IF(B170="","", IFERROR(VLOOKUP(E170,'Общий список'!$A$3:$AG$996,7,FALSE),""))</f>
        <v>Пономарева Е.Ю.</v>
      </c>
      <c r="J170" s="27">
        <f t="array" ref="J170">IFERROR(INDEX('Общий список'!$A$3:$O$996,VLOOKUP(E170,'Общий список'!$A$3:$S$996,19,FALSE),MATCH(B170,'Общий список'!A32:N32,0)+1),"")</f>
        <v>7.7</v>
      </c>
      <c r="K170" s="30">
        <v>7.65</v>
      </c>
      <c r="L170" s="30"/>
      <c r="M170" s="31">
        <f t="shared" si="1"/>
        <v>7.65</v>
      </c>
      <c r="N170" s="28"/>
      <c r="O170" s="32"/>
      <c r="R170" s="33"/>
      <c r="S170" s="33"/>
      <c r="T170" s="33"/>
    </row>
    <row r="171" ht="15.0" hidden="1" customHeight="1">
      <c r="A171" s="25"/>
      <c r="B171" s="26" t="str">
        <f t="array" ref="B171">IFERROR(INDEX('Общий список'!$A$3:$S$996,VLOOKUP(E171,'Общий список'!$A$3:$S$996,19,FALSE),MATCH($B$1,'Общий список'!A164:M164,0)),"")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список'!A164</f>
        <v>656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список'!A164:N164,0)+1),"")</f>
        <v/>
      </c>
      <c r="K171" s="30"/>
      <c r="L171" s="30"/>
      <c r="M171" s="31" t="str">
        <f t="shared" si="1"/>
        <v/>
      </c>
      <c r="N171" s="28"/>
      <c r="O171" s="32"/>
      <c r="R171" s="33"/>
      <c r="S171" s="33"/>
      <c r="T171" s="33"/>
    </row>
    <row r="172" ht="15.0" hidden="1" customHeight="1">
      <c r="A172" s="25"/>
      <c r="B172" s="26" t="str">
        <f t="array" ref="B172">IFERROR(INDEX('Общий список'!$A$3:$S$996,VLOOKUP(E172,'Общий список'!$A$3:$S$996,19,FALSE),MATCH($B$1,'Общий список'!A165:M165,0)),"")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список'!A165</f>
        <v>657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список'!A165:N165,0)+1),"")</f>
        <v/>
      </c>
      <c r="K172" s="30"/>
      <c r="L172" s="30"/>
      <c r="M172" s="31" t="str">
        <f t="shared" si="1"/>
        <v/>
      </c>
      <c r="N172" s="28"/>
      <c r="O172" s="32"/>
      <c r="R172" s="33"/>
      <c r="S172" s="33"/>
      <c r="T172" s="33"/>
    </row>
    <row r="173" ht="15.0" hidden="1" customHeight="1">
      <c r="A173" s="25"/>
      <c r="B173" s="26" t="str">
        <f t="array" ref="B173">IFERROR(INDEX('Общий список'!$A$3:$S$996,VLOOKUP(E173,'Общий список'!$A$3:$S$996,19,FALSE),MATCH($B$1,'Общий список'!A166:M166,0)),"")</f>
        <v>60 м</v>
      </c>
      <c r="C173" s="27" t="str">
        <f>IF(B173="","", IFERROR(VLOOKUP(E173,'Общий список'!$A$3:$AG$996,3,FALSE),""))</f>
        <v>Ж</v>
      </c>
      <c r="D173" s="27" t="str">
        <f>IF(B173="","", IFERROR(VLOOKUP(E173,'Общий список'!$A$3:$AG$996,17,FALSE),""))</f>
        <v/>
      </c>
      <c r="E173" s="28">
        <f>'Общий список'!A166</f>
        <v>658</v>
      </c>
      <c r="F173" s="29" t="str">
        <f>IF(B173="","", IFERROR(VLOOKUP(E173,'Общий список'!$A$3:$AG$996,2,FALSE),""))</f>
        <v>Мальцева Кира</v>
      </c>
      <c r="G173" s="27" t="str">
        <f>IF(B173="","", IFERROR(VLOOKUP(E173,'Общий список'!$A$3:$AG$996,4,FALSE),""))</f>
        <v>23.11.2006</v>
      </c>
      <c r="H173" s="27" t="str">
        <f>IF(B173="","", IFERROR(VLOOKUP(E173,'Общий список'!$A$3:$AG$996,6,FALSE),""))</f>
        <v>МАУ ДО СШОР "Олимпиец"</v>
      </c>
      <c r="I173" s="27" t="str">
        <f>IF(B173="","", IFERROR(VLOOKUP(E173,'Общий список'!$A$3:$AG$996,7,FALSE),""))</f>
        <v>Разжигаева О.Н.</v>
      </c>
      <c r="J173" s="27">
        <f t="array" ref="J173">IFERROR(INDEX('Общий список'!$A$3:$O$996,VLOOKUP(E173,'Общий список'!$A$3:$S$996,19,FALSE),MATCH(B173,'Общий список'!A166:N166,0)+1),"")</f>
        <v>8.15</v>
      </c>
      <c r="K173" s="30"/>
      <c r="L173" s="30"/>
      <c r="M173" s="31" t="str">
        <f t="shared" si="1"/>
        <v/>
      </c>
      <c r="N173" s="28"/>
      <c r="O173" s="32"/>
      <c r="R173" s="33"/>
      <c r="S173" s="33"/>
      <c r="T173" s="33"/>
    </row>
    <row r="174" ht="15.0" hidden="1" customHeight="1">
      <c r="A174" s="25"/>
      <c r="B174" s="26" t="str">
        <f t="array" ref="B174">IFERROR(INDEX('Общий список'!$A$3:$S$996,VLOOKUP(E174,'Общий список'!$A$3:$S$996,19,FALSE),MATCH($B$1,'Общий список'!A167:M167,0)),"")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список'!A167</f>
        <v>659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список'!A167:N167,0)+1),"")</f>
        <v/>
      </c>
      <c r="K174" s="30"/>
      <c r="L174" s="30"/>
      <c r="M174" s="31" t="str">
        <f t="shared" si="1"/>
        <v/>
      </c>
      <c r="N174" s="28"/>
      <c r="O174" s="32"/>
      <c r="R174" s="33"/>
      <c r="S174" s="33"/>
      <c r="T174" s="33"/>
    </row>
    <row r="175" ht="15.0" hidden="1" customHeight="1">
      <c r="A175" s="25"/>
      <c r="B175" s="26" t="str">
        <f t="array" ref="B175">IFERROR(INDEX('Общий список'!$A$3:$S$996,VLOOKUP(E175,'Общий список'!$A$3:$S$996,19,FALSE),MATCH($B$1,'Общий список'!A168:M168,0)),"")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список'!A168</f>
        <v>660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список'!A168:N168,0)+1),"")</f>
        <v/>
      </c>
      <c r="K175" s="30"/>
      <c r="L175" s="30"/>
      <c r="M175" s="31" t="str">
        <f t="shared" si="1"/>
        <v/>
      </c>
      <c r="N175" s="28"/>
      <c r="O175" s="32"/>
      <c r="R175" s="33"/>
      <c r="S175" s="33"/>
      <c r="T175" s="33"/>
    </row>
    <row r="176" ht="15.0" customHeight="1">
      <c r="A176" s="25">
        <v>29.0</v>
      </c>
      <c r="B176" s="26" t="str">
        <f t="array" ref="B176">IFERROR(INDEX('Общий список'!$A$3:$S$996,VLOOKUP(E176,'Общий список'!$A$3:$S$996,19,FALSE),MATCH($B$1,'Общий список'!A169:M169,0)),"")</f>
        <v>60 м</v>
      </c>
      <c r="C176" s="27" t="str">
        <f>IF(B176="","", IFERROR(VLOOKUP(E176,'Общий список'!$A$3:$AG$996,3,FALSE),""))</f>
        <v>М</v>
      </c>
      <c r="D176" s="27" t="str">
        <f>IF(B176="","", IFERROR(VLOOKUP(E176,'Общий список'!$A$3:$AG$996,17,FALSE),""))</f>
        <v/>
      </c>
      <c r="E176" s="28">
        <f>'Общий список'!A169</f>
        <v>661</v>
      </c>
      <c r="F176" s="80" t="str">
        <f>IF(B176="","", IFERROR(VLOOKUP(E176,'Общий список'!$A$3:$AG$996,2,FALSE),""))</f>
        <v>Никифоров Евгений </v>
      </c>
      <c r="G176" s="64" t="str">
        <f>IF(B176="","", IFERROR(VLOOKUP(E176,'Общий список'!$A$3:$AG$996,4,FALSE),""))</f>
        <v>19.05.2006</v>
      </c>
      <c r="H176" s="81" t="str">
        <f>IF(B176="","", IFERROR(VLOOKUP(E176,'Общий список'!$A$3:$AG$996,6,FALSE),""))</f>
        <v>СШОР "СТАРТ" г. Соликамск</v>
      </c>
      <c r="I176" s="80" t="str">
        <f>IF(B176="","", IFERROR(VLOOKUP(E176,'Общий список'!$A$3:$AG$996,7,FALSE),""))</f>
        <v>Разжигаева О.Н.</v>
      </c>
      <c r="J176" s="64">
        <f t="array" ref="J176">IFERROR(INDEX('Общий список'!$A$3:$O$996,VLOOKUP(E176,'Общий список'!$A$3:$S$996,19,FALSE),MATCH(B176,'Общий список'!A169:N169,0)+1),"")</f>
        <v>7.15</v>
      </c>
      <c r="K176" s="30">
        <v>7.66</v>
      </c>
      <c r="L176" s="30"/>
      <c r="M176" s="31">
        <f t="shared" si="1"/>
        <v>7.66</v>
      </c>
      <c r="N176" s="28"/>
      <c r="O176" s="32"/>
      <c r="R176" s="33"/>
      <c r="S176" s="33"/>
      <c r="T176" s="33"/>
    </row>
    <row r="177" ht="15.0" customHeight="1">
      <c r="A177" s="25">
        <v>30.0</v>
      </c>
      <c r="B177" s="26" t="str">
        <f t="array" ref="B177">IFERROR(INDEX('Общий список'!$A$3:$S$996,VLOOKUP(E177,'Общий список'!$A$3:$S$996,19,FALSE),MATCH($B$1,'Общий список'!A197:M197,0)),"")</f>
        <v>60 м</v>
      </c>
      <c r="C177" s="27" t="str">
        <f>IF(B177="","", IFERROR(VLOOKUP(E177,'Общий список'!$A$3:$AG$996,3,FALSE),""))</f>
        <v>М</v>
      </c>
      <c r="D177" s="27" t="str">
        <f>IF(B177="","", IFERROR(VLOOKUP(E177,'Общий список'!$A$3:$AG$996,17,FALSE),""))</f>
        <v/>
      </c>
      <c r="E177" s="28">
        <f>'Общий список'!A197</f>
        <v>812</v>
      </c>
      <c r="F177" s="29" t="str">
        <f>IF(B177="","", IFERROR(VLOOKUP(E177,'Общий список'!$A$3:$AG$996,2,FALSE),""))</f>
        <v>Кудымов Егор </v>
      </c>
      <c r="G177" s="27" t="str">
        <f>IF(B177="","", IFERROR(VLOOKUP(E177,'Общий список'!$A$3:$AG$996,4,FALSE),""))</f>
        <v>28.01.2007</v>
      </c>
      <c r="H177" s="29" t="str">
        <f>IF(B177="","", IFERROR(VLOOKUP(E177,'Общий список'!$A$3:$AG$996,6,FALSE),""))</f>
        <v>ДЮСШ г.Кудымкар </v>
      </c>
      <c r="I177" s="29" t="str">
        <f>IF(B177="","", IFERROR(VLOOKUP(E177,'Общий список'!$A$3:$AG$996,7,FALSE),""))</f>
        <v>Четин. Л.Е</v>
      </c>
      <c r="J177" s="27">
        <f t="array" ref="J177">IFERROR(INDEX('Общий список'!$A$3:$O$996,VLOOKUP(E177,'Общий список'!$A$3:$S$996,19,FALSE),MATCH(B177,'Общий список'!A197:N197,0)+1),"")</f>
        <v>7.7</v>
      </c>
      <c r="K177" s="30">
        <v>7.69</v>
      </c>
      <c r="L177" s="30"/>
      <c r="M177" s="31">
        <f t="shared" si="1"/>
        <v>7.69</v>
      </c>
      <c r="N177" s="28"/>
      <c r="O177" s="32"/>
      <c r="R177" s="33"/>
      <c r="S177" s="33"/>
      <c r="T177" s="33"/>
    </row>
    <row r="178" ht="15.0" hidden="1" customHeight="1">
      <c r="A178" s="25"/>
      <c r="B178" s="26" t="str">
        <f t="array" ref="B178">IFERROR(INDEX('Общий список'!$A$3:$S$996,VLOOKUP(E178,'Общий список'!$A$3:$S$996,19,FALSE),MATCH($B$1,'Общий список'!A170:M170,0)),"")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список'!A170</f>
        <v>662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список'!A170:N170,0)+1),"")</f>
        <v/>
      </c>
      <c r="K178" s="30"/>
      <c r="L178" s="30"/>
      <c r="M178" s="31" t="str">
        <f t="shared" si="1"/>
        <v/>
      </c>
      <c r="N178" s="28"/>
      <c r="O178" s="32"/>
      <c r="R178" s="33"/>
      <c r="S178" s="33"/>
      <c r="T178" s="33"/>
    </row>
    <row r="179" ht="15.0" hidden="1" customHeight="1">
      <c r="A179" s="25"/>
      <c r="B179" s="26" t="str">
        <f t="array" ref="B179">IFERROR(INDEX('Общий список'!$A$3:$S$996,VLOOKUP(E179,'Общий список'!$A$3:$S$996,19,FALSE),MATCH($B$1,'Общий список'!A171:M171,0)),"")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список'!A171</f>
        <v>663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список'!A171:N171,0)+1),"")</f>
        <v/>
      </c>
      <c r="K179" s="30"/>
      <c r="L179" s="30"/>
      <c r="M179" s="31" t="str">
        <f t="shared" si="1"/>
        <v/>
      </c>
      <c r="N179" s="28"/>
      <c r="O179" s="32"/>
      <c r="R179" s="33"/>
      <c r="S179" s="33"/>
      <c r="T179" s="33"/>
    </row>
    <row r="180" ht="15.0" hidden="1" customHeight="1">
      <c r="A180" s="25"/>
      <c r="B180" s="26" t="str">
        <f t="array" ref="B180">IFERROR(INDEX('Общий список'!$A$3:$S$996,VLOOKUP(E180,'Общий список'!$A$3:$S$996,19,FALSE),MATCH($B$1,'Общий список'!A172:M172,0)),"")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список'!A172</f>
        <v>670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список'!A172:N172,0)+1),"")</f>
        <v/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hidden="1" customHeight="1">
      <c r="A181" s="25"/>
      <c r="B181" s="26" t="str">
        <f t="array" ref="B181">IFERROR(INDEX('Общий список'!$A$3:$S$996,VLOOKUP(E181,'Общий список'!$A$3:$S$996,19,FALSE),MATCH($B$1,'Общий список'!A173:M173,0)),"")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список'!A173</f>
        <v>679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список'!A173:N173,0)+1),"")</f>
        <v/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hidden="1" customHeight="1">
      <c r="A182" s="25"/>
      <c r="B182" s="26" t="str">
        <f t="array" ref="B182">IFERROR(INDEX('Общий список'!$A$3:$S$996,VLOOKUP(E182,'Общий список'!$A$3:$S$996,19,FALSE),MATCH($B$1,'Общий список'!A174:M174,0)),"")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список'!A174</f>
        <v>681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список'!A174:N174,0)+1),"")</f>
        <v/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список'!A175:M175,0)),"")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список'!A175</f>
        <v>682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список'!A175:N175,0)+1),"")</f>
        <v/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список'!A176:M176,0)),"")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список'!A176</f>
        <v>683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список'!A176:N176,0)+1),"")</f>
        <v/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список'!A177:M177,0)),"")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список'!A177</f>
        <v>684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список'!A177:N177,0)+1),"")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список'!A178:M178,0)),"")</f>
        <v>60 м</v>
      </c>
      <c r="C186" s="27" t="str">
        <f>IF(B186="","", IFERROR(VLOOKUP(E186,'Общий список'!$A$3:$AG$996,3,FALSE),""))</f>
        <v>Ж</v>
      </c>
      <c r="D186" s="27" t="str">
        <f>IF(B186="","", IFERROR(VLOOKUP(E186,'Общий список'!$A$3:$AG$996,17,FALSE),""))</f>
        <v/>
      </c>
      <c r="E186" s="28">
        <f>'Общий список'!A178</f>
        <v>689</v>
      </c>
      <c r="F186" s="29" t="str">
        <f>IF(B186="","", IFERROR(VLOOKUP(E186,'Общий список'!$A$3:$AG$996,2,FALSE),""))</f>
        <v>Герман Елена</v>
      </c>
      <c r="G186" s="27" t="str">
        <f>IF(B186="","", IFERROR(VLOOKUP(E186,'Общий список'!$A$3:$AG$996,4,FALSE),""))</f>
        <v>24.10.1984</v>
      </c>
      <c r="H186" s="27" t="str">
        <f>IF(B186="","", IFERROR(VLOOKUP(E186,'Общий список'!$A$3:$AG$996,6,FALSE),""))</f>
        <v>СШОР "ТЕМП" г. Березники</v>
      </c>
      <c r="I186" s="27" t="str">
        <f>IF(B186="","", IFERROR(VLOOKUP(E186,'Общий список'!$A$3:$AG$996,7,FALSE),""))</f>
        <v>Лучкова М.М.</v>
      </c>
      <c r="J186" s="27">
        <f t="array" ref="J186">IFERROR(INDEX('Общий список'!$A$3:$O$996,VLOOKUP(E186,'Общий список'!$A$3:$S$996,19,FALSE),MATCH(B186,'Общий список'!A178:N178,0)+1),"")</f>
        <v>8.9</v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список'!A180:M180,0)),"")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список'!A180</f>
        <v>691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список'!A180:N180,0)+1),"")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список'!A181:M181,0)),"")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список'!A181</f>
        <v>692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список'!A181:N181,0)+1),"")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список'!A182:M182,0)),"")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список'!A182</f>
        <v>693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список'!A182:N182,0)+1),"")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hidden="1" customHeight="1">
      <c r="A190" s="25"/>
      <c r="B190" s="26" t="str">
        <f t="array" ref="B190">IFERROR(INDEX('Общий список'!$A$3:$S$996,VLOOKUP(E190,'Общий список'!$A$3:$S$996,19,FALSE),MATCH($B$1,'Общий список'!A183:M183,0)),"")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список'!A183</f>
        <v>722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список'!A183:N183,0)+1),"")</f>
        <v/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hidden="1" customHeight="1">
      <c r="A191" s="25"/>
      <c r="B191" s="26" t="str">
        <f t="array" ref="B191">IFERROR(INDEX('Общий список'!$A$3:$S$996,VLOOKUP(E191,'Общий список'!$A$3:$S$996,19,FALSE),MATCH($B$1,'Общий список'!A184:M184,0)),"")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список'!A184</f>
        <v>774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список'!A184:N184,0)+1),"")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customHeight="1">
      <c r="A192" s="25">
        <v>31.0</v>
      </c>
      <c r="B192" s="26" t="str">
        <f t="array" ref="B192">IFERROR(INDEX('Общий список'!$A$3:$S$996,VLOOKUP(E192,'Общий список'!$A$3:$S$996,19,FALSE),MATCH($B$1,'Общий список'!A76:M76,0)),"")</f>
        <v>60 м</v>
      </c>
      <c r="C192" s="27" t="str">
        <f>IF(B192="","", IFERROR(VLOOKUP(E192,'Общий список'!$A$3:$AG$996,3,FALSE),""))</f>
        <v>М</v>
      </c>
      <c r="D192" s="27" t="str">
        <f>IF(B192="","", IFERROR(VLOOKUP(E192,'Общий список'!$A$3:$AG$996,17,FALSE),""))</f>
        <v/>
      </c>
      <c r="E192" s="28">
        <f>'Общий список'!A76</f>
        <v>305</v>
      </c>
      <c r="F192" s="29" t="str">
        <f>IF(B192="","", IFERROR(VLOOKUP(E192,'Общий список'!$A$3:$AG$996,2,FALSE),""))</f>
        <v>Мелехов Арсений</v>
      </c>
      <c r="G192" s="27" t="str">
        <f>IF(B192="","", IFERROR(VLOOKUP(E192,'Общий список'!$A$3:$AG$996,4,FALSE),""))</f>
        <v>25.04.2009</v>
      </c>
      <c r="H192" s="29" t="str">
        <f>IF(B192="","", IFERROR(VLOOKUP(E192,'Общий список'!$A$3:$AG$996,6,FALSE),""))</f>
        <v>ФГКОУ"ПСВУ"</v>
      </c>
      <c r="I192" s="29" t="str">
        <f>IF(B192="","", IFERROR(VLOOKUP(E192,'Общий список'!$A$3:$AG$996,7,FALSE),""))</f>
        <v>Кирсанова У.А.</v>
      </c>
      <c r="J192" s="27">
        <f t="array" ref="J192">IFERROR(INDEX('Общий список'!$A$3:$O$996,VLOOKUP(E192,'Общий список'!$A$3:$S$996,19,FALSE),MATCH(B192,'Общий список'!A76:N76,0)+1),"")</f>
        <v>7.3</v>
      </c>
      <c r="K192" s="30">
        <v>7.7</v>
      </c>
      <c r="L192" s="30"/>
      <c r="M192" s="31">
        <f t="shared" si="1"/>
        <v>7.7</v>
      </c>
      <c r="N192" s="28"/>
      <c r="O192" s="32"/>
      <c r="R192" s="33"/>
      <c r="S192" s="33"/>
      <c r="T192" s="33"/>
    </row>
    <row r="193" ht="15.0" hidden="1" customHeight="1">
      <c r="A193" s="25"/>
      <c r="B193" s="26" t="str">
        <f t="array" ref="B193">IFERROR(INDEX('Общий список'!$A$3:$S$996,VLOOKUP(E193,'Общий список'!$A$3:$S$996,19,FALSE),MATCH($B$1,'Общий список'!A186:M186,0)),"")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список'!A186</f>
        <v>776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список'!A186:N186,0)+1),"")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список'!A187:M187,0)),"")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список'!A187</f>
        <v>801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список'!A187:N187,0)+1),"")</f>
        <v/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customHeight="1">
      <c r="A195" s="25">
        <v>32.0</v>
      </c>
      <c r="B195" s="26" t="str">
        <f t="array" ref="B195">IFERROR(INDEX('Общий список'!$A$3:$S$996,VLOOKUP(E195,'Общий список'!$A$3:$S$996,19,FALSE),MATCH($B$1,'Общий список'!A109:M109,0)),"")</f>
        <v>60 м</v>
      </c>
      <c r="C195" s="27" t="str">
        <f>IF(B195="","", IFERROR(VLOOKUP(E195,'Общий список'!$A$3:$AG$996,3,FALSE),""))</f>
        <v>М</v>
      </c>
      <c r="D195" s="27" t="str">
        <f>IF(B195="","", IFERROR(VLOOKUP(E195,'Общий список'!$A$3:$AG$996,17,FALSE),""))</f>
        <v/>
      </c>
      <c r="E195" s="28">
        <f>'Общий список'!A109</f>
        <v>477</v>
      </c>
      <c r="F195" s="29" t="str">
        <f>IF(B195="","", IFERROR(VLOOKUP(E195,'Общий список'!$A$3:$AG$996,2,FALSE),""))</f>
        <v>Маценко Артём </v>
      </c>
      <c r="G195" s="27" t="str">
        <f>IF(B195="","", IFERROR(VLOOKUP(E195,'Общий список'!$A$3:$AG$996,4,FALSE),""))</f>
        <v>03.11.2010</v>
      </c>
      <c r="H195" s="29" t="str">
        <f>IF(B195="","", IFERROR(VLOOKUP(E195,'Общий список'!$A$3:$AG$996,6,FALSE),""))</f>
        <v>г. Пермь "СШОР №1"</v>
      </c>
      <c r="I195" s="29" t="str">
        <f>IF(B195="","", IFERROR(VLOOKUP(E195,'Общий список'!$A$3:$AG$996,7,FALSE),""))</f>
        <v>Бабкина К.Н.</v>
      </c>
      <c r="J195" s="27" t="str">
        <f t="array" ref="J195">IFERROR(INDEX('Общий список'!$A$3:$O$996,VLOOKUP(E195,'Общий список'!$A$3:$S$996,19,FALSE),MATCH(B195,'Общий список'!A109:N109,0)+1),"")</f>
        <v/>
      </c>
      <c r="K195" s="30">
        <v>7.9</v>
      </c>
      <c r="L195" s="30"/>
      <c r="M195" s="31">
        <f t="shared" si="1"/>
        <v>7.9</v>
      </c>
      <c r="N195" s="28"/>
      <c r="O195" s="32"/>
      <c r="R195" s="33"/>
      <c r="S195" s="33"/>
      <c r="T195" s="33"/>
    </row>
    <row r="196" ht="15.0" hidden="1" customHeight="1">
      <c r="A196" s="25"/>
      <c r="B196" s="26" t="str">
        <f t="array" ref="B196">IFERROR(INDEX('Общий список'!$A$3:$S$996,VLOOKUP(E196,'Общий список'!$A$3:$S$996,19,FALSE),MATCH($B$1,'Общий список'!A189:M189,0)),"")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список'!A189</f>
        <v>803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список'!A189:N189,0)+1),"")</f>
        <v/>
      </c>
      <c r="K196" s="30"/>
      <c r="L196" s="30"/>
      <c r="M196" s="31" t="str">
        <f t="shared" si="1"/>
        <v/>
      </c>
      <c r="N196" s="28"/>
      <c r="O196" s="32"/>
      <c r="R196" s="33"/>
      <c r="S196" s="33"/>
      <c r="T196" s="33"/>
    </row>
    <row r="197" ht="15.0" hidden="1" customHeight="1">
      <c r="A197" s="25"/>
      <c r="B197" s="26" t="str">
        <f t="array" ref="B197">IFERROR(INDEX('Общий список'!$A$3:$S$996,VLOOKUP(E197,'Общий список'!$A$3:$S$996,19,FALSE),MATCH($B$1,'Общий список'!A190:M190,0)),"")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список'!A190</f>
        <v>804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список'!A190:N190,0)+1),"")</f>
        <v/>
      </c>
      <c r="K197" s="30"/>
      <c r="L197" s="30"/>
      <c r="M197" s="31" t="str">
        <f t="shared" si="1"/>
        <v/>
      </c>
      <c r="N197" s="28"/>
      <c r="O197" s="32"/>
      <c r="R197" s="33"/>
      <c r="S197" s="33"/>
      <c r="T197" s="33"/>
    </row>
    <row r="198" ht="15.0" hidden="1" customHeight="1">
      <c r="A198" s="25"/>
      <c r="B198" s="26" t="str">
        <f t="array" ref="B198">IFERROR(INDEX('Общий список'!$A$3:$S$996,VLOOKUP(E198,'Общий список'!$A$3:$S$996,19,FALSE),MATCH($B$1,'Общий список'!A191:M191,0)),"")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список'!A191</f>
        <v>805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список'!A191:N191,0)+1),"")</f>
        <v/>
      </c>
      <c r="K198" s="30"/>
      <c r="L198" s="30"/>
      <c r="M198" s="31" t="str">
        <f t="shared" si="1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список'!A192:M192,0)),"")</f>
        <v>60 м</v>
      </c>
      <c r="C199" s="27" t="str">
        <f>IF(B199="","", IFERROR(VLOOKUP(E199,'Общий список'!$A$3:$AG$996,3,FALSE),""))</f>
        <v>Ж</v>
      </c>
      <c r="D199" s="27" t="str">
        <f>IF(B199="","", IFERROR(VLOOKUP(E199,'Общий список'!$A$3:$AG$996,17,FALSE),""))</f>
        <v/>
      </c>
      <c r="E199" s="28">
        <f>'Общий список'!A192</f>
        <v>806</v>
      </c>
      <c r="F199" s="29" t="str">
        <f>IF(B199="","", IFERROR(VLOOKUP(E199,'Общий список'!$A$3:$AG$996,2,FALSE),""))</f>
        <v>Канюкова Юлия </v>
      </c>
      <c r="G199" s="27" t="str">
        <f>IF(B199="","", IFERROR(VLOOKUP(E199,'Общий список'!$A$3:$AG$996,4,FALSE),""))</f>
        <v>02.01.10</v>
      </c>
      <c r="H199" s="27" t="str">
        <f>IF(B199="","", IFERROR(VLOOKUP(E199,'Общий список'!$A$3:$AG$996,6,FALSE),""))</f>
        <v>ДЮСШ г.Кудымкар</v>
      </c>
      <c r="I199" s="27" t="str">
        <f>IF(B199="","", IFERROR(VLOOKUP(E199,'Общий список'!$A$3:$AG$996,7,FALSE),""))</f>
        <v>Сятчихин Е.С</v>
      </c>
      <c r="J199" s="27">
        <f t="array" ref="J199">IFERROR(INDEX('Общий список'!$A$3:$O$996,VLOOKUP(E199,'Общий список'!$A$3:$S$996,19,FALSE),MATCH(B199,'Общий список'!A192:N192,0)+1),"")</f>
        <v>8.5</v>
      </c>
      <c r="K199" s="30"/>
      <c r="L199" s="30"/>
      <c r="M199" s="31" t="str">
        <f t="shared" si="1"/>
        <v/>
      </c>
      <c r="N199" s="28"/>
      <c r="O199" s="32"/>
      <c r="R199" s="33"/>
      <c r="S199" s="33"/>
      <c r="T199" s="33"/>
    </row>
    <row r="200" ht="15.0" hidden="1" customHeight="1">
      <c r="A200" s="25"/>
      <c r="B200" s="26" t="str">
        <f t="array" ref="B200">IFERROR(INDEX('Общий список'!$A$3:$S$996,VLOOKUP(E200,'Общий список'!$A$3:$S$996,19,FALSE),MATCH($B$1,'Общий список'!A193:M193,0)),"")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список'!A193</f>
        <v>807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список'!A193:N193,0)+1),"")</f>
        <v/>
      </c>
      <c r="K200" s="30"/>
      <c r="L200" s="30"/>
      <c r="M200" s="31" t="str">
        <f t="shared" si="1"/>
        <v/>
      </c>
      <c r="N200" s="28"/>
      <c r="O200" s="32"/>
      <c r="R200" s="33"/>
      <c r="S200" s="33"/>
      <c r="T200" s="33"/>
    </row>
    <row r="201" ht="15.0" hidden="1" customHeight="1">
      <c r="A201" s="25"/>
      <c r="B201" s="26" t="str">
        <f t="array" ref="B201">IFERROR(INDEX('Общий список'!$A$3:$S$996,VLOOKUP(E201,'Общий список'!$A$3:$S$996,19,FALSE),MATCH($B$1,'Общий список'!A194:M194,0)),"")</f>
        <v>60 м</v>
      </c>
      <c r="C201" s="27" t="str">
        <f>IF(B201="","", IFERROR(VLOOKUP(E201,'Общий список'!$A$3:$AG$996,3,FALSE),""))</f>
        <v>Ж</v>
      </c>
      <c r="D201" s="27" t="str">
        <f>IF(B201="","", IFERROR(VLOOKUP(E201,'Общий список'!$A$3:$AG$996,17,FALSE),""))</f>
        <v/>
      </c>
      <c r="E201" s="28">
        <f>'Общий список'!A194</f>
        <v>809</v>
      </c>
      <c r="F201" s="29" t="str">
        <f>IF(B201="","", IFERROR(VLOOKUP(E201,'Общий список'!$A$3:$AG$996,2,FALSE),""))</f>
        <v>Калина Александра </v>
      </c>
      <c r="G201" s="27" t="str">
        <f>IF(B201="","", IFERROR(VLOOKUP(E201,'Общий список'!$A$3:$AG$996,4,FALSE),""))</f>
        <v>10.05.2010</v>
      </c>
      <c r="H201" s="27" t="str">
        <f>IF(B201="","", IFERROR(VLOOKUP(E201,'Общий список'!$A$3:$AG$996,6,FALSE),""))</f>
        <v>ДЮСШ г.Кудымкар </v>
      </c>
      <c r="I201" s="27" t="str">
        <f>IF(B201="","", IFERROR(VLOOKUP(E201,'Общий список'!$A$3:$AG$996,7,FALSE),""))</f>
        <v>Четин.Л.Е</v>
      </c>
      <c r="J201" s="27">
        <f t="array" ref="J201">IFERROR(INDEX('Общий список'!$A$3:$O$996,VLOOKUP(E201,'Общий список'!$A$3:$S$996,19,FALSE),MATCH(B201,'Общий список'!A194:N194,0)+1),"")</f>
        <v>8.5</v>
      </c>
      <c r="K201" s="30"/>
      <c r="L201" s="30"/>
      <c r="M201" s="31" t="str">
        <f t="shared" si="1"/>
        <v/>
      </c>
      <c r="N201" s="28"/>
      <c r="O201" s="32"/>
      <c r="R201" s="33"/>
      <c r="S201" s="33"/>
      <c r="T201" s="33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список'!A195:M195,0)),"")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список'!A195</f>
        <v>810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список'!A195:N195,0)+1),"")</f>
        <v/>
      </c>
      <c r="K202" s="30"/>
      <c r="L202" s="30"/>
      <c r="M202" s="31" t="str">
        <f t="shared" si="1"/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список'!A196:M196,0)),"")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список'!A196</f>
        <v>811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список'!A196:N196,0)+1),"")</f>
        <v/>
      </c>
      <c r="K203" s="30"/>
      <c r="L203" s="30"/>
      <c r="M203" s="31" t="str">
        <f t="shared" si="1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список'!A198:M198,0)),"")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список'!A198</f>
        <v>813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список'!A198:N198,0)+1),"")</f>
        <v/>
      </c>
      <c r="K204" s="30"/>
      <c r="L204" s="30"/>
      <c r="M204" s="31" t="str">
        <f t="shared" si="1"/>
        <v/>
      </c>
      <c r="N204" s="28"/>
      <c r="O204" s="32"/>
      <c r="R204" s="33"/>
      <c r="S204" s="33"/>
      <c r="T204" s="33"/>
    </row>
    <row r="205" ht="15.0" hidden="1" customHeight="1">
      <c r="A205" s="25"/>
      <c r="B205" s="26" t="str">
        <f t="array" ref="B205">IFERROR(INDEX('Общий список'!$A$3:$S$996,VLOOKUP(E205,'Общий список'!$A$3:$S$996,19,FALSE),MATCH($B$1,'Общий список'!A199:M199,0)),"")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список'!A199</f>
        <v>815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список'!A199:N199,0)+1),"")</f>
        <v/>
      </c>
      <c r="K205" s="30"/>
      <c r="L205" s="30"/>
      <c r="M205" s="31" t="str">
        <f t="shared" si="1"/>
        <v/>
      </c>
      <c r="N205" s="28"/>
      <c r="O205" s="32"/>
      <c r="R205" s="33"/>
      <c r="S205" s="33"/>
      <c r="T205" s="33"/>
    </row>
    <row r="206" ht="15.0" hidden="1" customHeight="1">
      <c r="A206" s="25"/>
      <c r="B206" s="26" t="str">
        <f t="array" ref="B206">IFERROR(INDEX('Общий список'!$A$3:$S$996,VLOOKUP(E206,'Общий список'!$A$3:$S$996,19,FALSE),MATCH($B$1,'Общий список'!A200:M200,0)),"")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список'!A200</f>
        <v>858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список'!A200:N200,0)+1),"")</f>
        <v/>
      </c>
      <c r="K206" s="30"/>
      <c r="L206" s="30"/>
      <c r="M206" s="31" t="str">
        <f t="shared" si="1"/>
        <v/>
      </c>
      <c r="N206" s="28"/>
      <c r="O206" s="32"/>
      <c r="R206" s="33"/>
      <c r="S206" s="33"/>
      <c r="T206" s="33"/>
    </row>
    <row r="207" ht="15.0" hidden="1" customHeight="1">
      <c r="A207" s="25"/>
      <c r="B207" s="26" t="str">
        <f t="array" ref="B207">IFERROR(INDEX('Общий список'!$A$3:$S$996,VLOOKUP(E207,'Общий список'!$A$3:$S$996,19,FALSE),MATCH($B$1,'Общий список'!A201:M201,0)),"")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список'!A201</f>
        <v>885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список'!A201:N201,0)+1),"")</f>
        <v/>
      </c>
      <c r="K207" s="30"/>
      <c r="L207" s="30"/>
      <c r="M207" s="31" t="str">
        <f t="shared" si="1"/>
        <v/>
      </c>
      <c r="N207" s="28"/>
      <c r="O207" s="32"/>
      <c r="R207" s="33"/>
      <c r="S207" s="33"/>
      <c r="T207" s="33"/>
    </row>
    <row r="208" ht="15.0" hidden="1" customHeight="1">
      <c r="A208" s="25"/>
      <c r="B208" s="26" t="str">
        <f t="array" ref="B208">IFERROR(INDEX('Общий список'!$A$3:$S$996,VLOOKUP(E208,'Общий список'!$A$3:$S$996,19,FALSE),MATCH($B$1,'Общий список'!A202:M202,0)),"")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список'!A202</f>
        <v>886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список'!A202:N202,0)+1),"")</f>
        <v/>
      </c>
      <c r="K208" s="30"/>
      <c r="L208" s="30"/>
      <c r="M208" s="31" t="str">
        <f t="shared" si="1"/>
        <v/>
      </c>
      <c r="N208" s="28"/>
      <c r="O208" s="32"/>
      <c r="R208" s="33"/>
      <c r="S208" s="33"/>
      <c r="T208" s="33"/>
    </row>
    <row r="209" ht="15.0" hidden="1" customHeight="1">
      <c r="A209" s="25"/>
      <c r="B209" s="26" t="str">
        <f t="array" ref="B209">IFERROR(INDEX('Общий список'!$A$3:$S$996,VLOOKUP(E209,'Общий список'!$A$3:$S$996,19,FALSE),MATCH($B$1,'Общий список'!A203:M203,0)),"")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список'!A203</f>
        <v>887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список'!A203:N203,0)+1),"")</f>
        <v/>
      </c>
      <c r="K209" s="30"/>
      <c r="L209" s="30"/>
      <c r="M209" s="31" t="str">
        <f t="shared" si="1"/>
        <v/>
      </c>
      <c r="N209" s="28"/>
      <c r="O209" s="32"/>
      <c r="R209" s="33"/>
      <c r="S209" s="33"/>
      <c r="T209" s="33"/>
    </row>
    <row r="210" ht="15.0" customHeight="1">
      <c r="A210" s="25"/>
      <c r="B210" s="26"/>
      <c r="C210" s="27"/>
      <c r="D210" s="27"/>
      <c r="E210" s="28"/>
      <c r="F210" s="29"/>
      <c r="G210" s="27"/>
      <c r="H210" s="29"/>
      <c r="I210" s="29"/>
      <c r="J210" s="27"/>
      <c r="K210" s="30"/>
      <c r="L210" s="30"/>
      <c r="M210" s="31"/>
      <c r="N210" s="28"/>
      <c r="O210" s="32"/>
      <c r="R210" s="33"/>
      <c r="S210" s="33"/>
      <c r="T210" s="33"/>
    </row>
    <row r="211" ht="15.0" customHeight="1">
      <c r="A211" s="25" t="s">
        <v>60</v>
      </c>
      <c r="B211" s="26" t="str">
        <f t="array" ref="B211">IFERROR(INDEX('Общий список'!$A$3:$S$996,VLOOKUP(E211,'Общий список'!$A$3:$S$996,19,FALSE),MATCH($B$1,'Общий список'!A20:M20,0)),"")</f>
        <v>60 м</v>
      </c>
      <c r="C211" s="27" t="str">
        <f>IF(B211="","", IFERROR(VLOOKUP(E211,'Общий список'!$A$3:$AG$996,3,FALSE),""))</f>
        <v>М</v>
      </c>
      <c r="D211" s="27" t="str">
        <f>IF(B211="","", IFERROR(VLOOKUP(E211,'Общий список'!$A$3:$AG$996,17,FALSE),""))</f>
        <v/>
      </c>
      <c r="E211" s="28">
        <f>'Общий список'!A20</f>
        <v>45</v>
      </c>
      <c r="F211" s="29" t="str">
        <f>IF(B211="","", IFERROR(VLOOKUP(E211,'Общий список'!$A$3:$AG$996,2,FALSE),""))</f>
        <v>Белкин Никита</v>
      </c>
      <c r="G211" s="27" t="str">
        <f>IF(B211="","", IFERROR(VLOOKUP(E211,'Общий список'!$A$3:$AG$996,4,FALSE),""))</f>
        <v>27.04.2008</v>
      </c>
      <c r="H211" s="29" t="str">
        <f>IF(B211="","", IFERROR(VLOOKUP(E211,'Общий список'!$A$3:$AG$996,6,FALSE),""))</f>
        <v>СШОР "ТЕМП" г. Березники</v>
      </c>
      <c r="I211" s="29" t="str">
        <f>IF(B211="","", IFERROR(VLOOKUP(E211,'Общий список'!$A$3:$AG$996,7,FALSE),""))</f>
        <v>Голев В.Н.,.Кениг А.М.</v>
      </c>
      <c r="J211" s="27">
        <f t="array" ref="J211">IFERROR(INDEX('Общий список'!$A$3:$O$996,VLOOKUP(E211,'Общий список'!$A$3:$S$996,19,FALSE),MATCH(B211,'Общий список'!A20:N20,0)+1),"")</f>
        <v>7.38</v>
      </c>
      <c r="K211" s="30"/>
      <c r="L211" s="30"/>
      <c r="M211" s="31" t="str">
        <f t="shared" ref="M211:M510" si="2">IF(L211=0,K211,L211)</f>
        <v/>
      </c>
      <c r="N211" s="28"/>
      <c r="O211" s="32"/>
      <c r="R211" s="33"/>
      <c r="S211" s="33"/>
      <c r="T211" s="33"/>
    </row>
    <row r="212" ht="15.0" customHeight="1">
      <c r="A212" s="25" t="s">
        <v>60</v>
      </c>
      <c r="B212" s="26" t="str">
        <f t="array" ref="B212">IFERROR(INDEX('Общий список'!$A$3:$S$996,VLOOKUP(E212,'Общий список'!$A$3:$S$996,19,FALSE),MATCH($B$1,'Общий список'!A204:M204,0)),"")</f>
        <v>60 м</v>
      </c>
      <c r="C212" s="27" t="str">
        <f>IF(B212="","", IFERROR(VLOOKUP(E212,'Общий список'!$A$3:$AG$996,3,FALSE),""))</f>
        <v>М</v>
      </c>
      <c r="D212" s="27" t="str">
        <f>IF(B212="","", IFERROR(VLOOKUP(E212,'Общий список'!$A$3:$AG$996,17,FALSE),""))</f>
        <v/>
      </c>
      <c r="E212" s="28">
        <f>'Общий список'!A204</f>
        <v>888</v>
      </c>
      <c r="F212" s="80" t="str">
        <f>IF(B212="","", IFERROR(VLOOKUP(E212,'Общий список'!$A$3:$AG$996,2,FALSE),""))</f>
        <v>Долганов Богдан</v>
      </c>
      <c r="G212" s="64" t="str">
        <f>IF(B212="","", IFERROR(VLOOKUP(E212,'Общий список'!$A$3:$AG$996,4,FALSE),""))</f>
        <v>01.08.2008</v>
      </c>
      <c r="H212" s="80" t="str">
        <f>IF(B212="","", IFERROR(VLOOKUP(E212,'Общий список'!$A$3:$AG$996,6,FALSE),""))</f>
        <v>МАУ ДО СШ "Рекорд"</v>
      </c>
      <c r="I212" s="80" t="str">
        <f>IF(B212="","", IFERROR(VLOOKUP(E212,'Общий список'!$A$3:$AG$996,7,FALSE),""))</f>
        <v>Анютина Е.В.</v>
      </c>
      <c r="J212" s="64">
        <f t="array" ref="J212">IFERROR(INDEX('Общий список'!$A$3:$O$996,VLOOKUP(E212,'Общий список'!$A$3:$S$996,19,FALSE),MATCH(B212,'Общий список'!A204:N204,0)+1),"")</f>
        <v>7.27</v>
      </c>
      <c r="K212" s="30"/>
      <c r="L212" s="30"/>
      <c r="M212" s="31" t="str">
        <f t="shared" si="2"/>
        <v/>
      </c>
      <c r="N212" s="28"/>
      <c r="O212" s="32"/>
      <c r="R212" s="33"/>
      <c r="S212" s="33"/>
      <c r="T212" s="33"/>
    </row>
    <row r="213" ht="15.0" customHeight="1">
      <c r="A213" s="25" t="s">
        <v>60</v>
      </c>
      <c r="B213" s="26" t="str">
        <f t="array" ref="B213">IFERROR(INDEX('Общий список'!$A$3:$S$996,VLOOKUP(E213,'Общий список'!$A$3:$S$996,19,FALSE),MATCH($B$1,'Общий список'!A233:M233,0)),"")</f>
        <v>60 м</v>
      </c>
      <c r="C213" s="27" t="str">
        <f>IF(B213="","", IFERROR(VLOOKUP(E213,'Общий список'!$A$3:$AG$996,3,FALSE),""))</f>
        <v>М</v>
      </c>
      <c r="D213" s="27" t="str">
        <f>IF(B213="","", IFERROR(VLOOKUP(E213,'Общий список'!$A$3:$AG$996,17,FALSE),""))</f>
        <v/>
      </c>
      <c r="E213" s="73" t="str">
        <f>'Общий список'!A233</f>
        <v>307а</v>
      </c>
      <c r="F213" s="29" t="str">
        <f>IF(B213="","", IFERROR(VLOOKUP(E213,'Общий список'!$A$3:$AG$996,2,FALSE),""))</f>
        <v>Дульцев Александр </v>
      </c>
      <c r="G213" s="27" t="str">
        <f>IF(B213="","", IFERROR(VLOOKUP(E213,'Общий список'!$A$3:$AG$996,4,FALSE),""))</f>
        <v>14.06.2007</v>
      </c>
      <c r="H213" s="29" t="str">
        <f>IF(B213="","", IFERROR(VLOOKUP(E213,'Общий список'!$A$3:$AG$996,6,FALSE),""))</f>
        <v>ФГКОУ"ПСВУ"</v>
      </c>
      <c r="I213" s="29" t="str">
        <f>IF(B213="","", IFERROR(VLOOKUP(E213,'Общий список'!$A$3:$AG$996,7,FALSE),""))</f>
        <v>Кирсанова У.А.</v>
      </c>
      <c r="J213" s="27">
        <f t="array" ref="J213">IFERROR(INDEX('Общий список'!$A$3:$O$996,VLOOKUP(E213,'Общий список'!$A$3:$S$996,19,FALSE),MATCH(B213,'Общий список'!A233:N233,0)+1),"")</f>
        <v>7.28</v>
      </c>
      <c r="K213" s="30"/>
      <c r="L213" s="30"/>
      <c r="M213" s="31" t="str">
        <f t="shared" si="2"/>
        <v/>
      </c>
      <c r="N213" s="28"/>
      <c r="O213" s="32"/>
      <c r="R213" s="33"/>
      <c r="S213" s="33"/>
      <c r="T213" s="33"/>
    </row>
    <row r="214" ht="15.0" hidden="1" customHeight="1">
      <c r="A214" s="25"/>
      <c r="B214" s="26" t="str">
        <f t="array" ref="B214">IFERROR(INDEX('Общий список'!$A$3:$S$996,VLOOKUP(E214,'Общий список'!$A$3:$S$996,19,FALSE),MATCH($B$1,'Общий список'!A208:M208,0)),"")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список'!A208</f>
        <v>910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список'!A208:N208,0)+1),"")</f>
        <v/>
      </c>
      <c r="K214" s="30"/>
      <c r="L214" s="30"/>
      <c r="M214" s="31" t="str">
        <f t="shared" si="2"/>
        <v/>
      </c>
      <c r="N214" s="28"/>
      <c r="O214" s="32"/>
      <c r="R214" s="33"/>
      <c r="S214" s="33"/>
      <c r="T214" s="33"/>
    </row>
    <row r="215" ht="15.0" hidden="1" customHeight="1">
      <c r="A215" s="25"/>
      <c r="B215" s="26" t="str">
        <f t="array" ref="B215">IFERROR(INDEX('Общий список'!$A$3:$S$996,VLOOKUP(E215,'Общий список'!$A$3:$S$996,19,FALSE),MATCH($B$1,'Общий список'!A209:M209,0)),"")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список'!A209</f>
        <v>952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список'!A209:N209,0)+1),"")</f>
        <v/>
      </c>
      <c r="K215" s="30"/>
      <c r="L215" s="30"/>
      <c r="M215" s="31" t="str">
        <f t="shared" si="2"/>
        <v/>
      </c>
      <c r="N215" s="28"/>
      <c r="O215" s="32"/>
      <c r="R215" s="33"/>
      <c r="S215" s="33"/>
      <c r="T215" s="33"/>
    </row>
    <row r="216" ht="15.0" hidden="1" customHeight="1">
      <c r="A216" s="25"/>
      <c r="B216" s="26" t="str">
        <f t="array" ref="B216">IFERROR(INDEX('Общий список'!$A$3:$S$996,VLOOKUP(E216,'Общий список'!$A$3:$S$996,19,FALSE),MATCH($B$1,'Общий список'!A211:M211,0)),"")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список'!A211</f>
        <v>966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список'!A211:N211,0)+1),"")</f>
        <v/>
      </c>
      <c r="K216" s="30"/>
      <c r="L216" s="30"/>
      <c r="M216" s="31" t="str">
        <f t="shared" si="2"/>
        <v/>
      </c>
      <c r="N216" s="28"/>
      <c r="O216" s="32"/>
      <c r="R216" s="33"/>
      <c r="S216" s="33"/>
      <c r="T216" s="33"/>
    </row>
    <row r="217" ht="15.0" hidden="1" customHeight="1">
      <c r="A217" s="25"/>
      <c r="B217" s="26" t="str">
        <f t="array" ref="B217">IFERROR(INDEX('Общий список'!$A$3:$S$996,VLOOKUP(E217,'Общий список'!$A$3:$S$996,19,FALSE),MATCH($B$1,'Общий список'!A212:M212,0)),"")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список'!A212</f>
        <v>1013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список'!A212:N212,0)+1),"")</f>
        <v/>
      </c>
      <c r="K217" s="30"/>
      <c r="L217" s="30"/>
      <c r="M217" s="31" t="str">
        <f t="shared" si="2"/>
        <v/>
      </c>
      <c r="N217" s="28"/>
      <c r="O217" s="32"/>
      <c r="R217" s="33"/>
      <c r="S217" s="33"/>
      <c r="T217" s="33"/>
    </row>
    <row r="218" ht="15.0" hidden="1" customHeight="1">
      <c r="A218" s="25"/>
      <c r="B218" s="26" t="str">
        <f t="array" ref="B218">IFERROR(INDEX('Общий список'!$A$3:$S$996,VLOOKUP(E218,'Общий список'!$A$3:$S$996,19,FALSE),MATCH($B$1,'Общий список'!A213:M213,0)),"")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список'!A213</f>
        <v>1040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список'!A213:N213,0)+1),"")</f>
        <v/>
      </c>
      <c r="K218" s="30"/>
      <c r="L218" s="30"/>
      <c r="M218" s="31" t="str">
        <f t="shared" si="2"/>
        <v/>
      </c>
      <c r="N218" s="28"/>
      <c r="O218" s="32"/>
      <c r="R218" s="33"/>
      <c r="S218" s="33"/>
      <c r="T218" s="33"/>
    </row>
    <row r="219" ht="15.0" hidden="1" customHeight="1">
      <c r="A219" s="25"/>
      <c r="B219" s="26" t="str">
        <f t="array" ref="B219">IFERROR(INDEX('Общий список'!$A$3:$S$996,VLOOKUP(E219,'Общий список'!$A$3:$S$996,19,FALSE),MATCH($B$1,'Общий список'!A214:M214,0)),"")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список'!A214</f>
        <v>1107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список'!A214:N214,0)+1),"")</f>
        <v/>
      </c>
      <c r="K219" s="30"/>
      <c r="L219" s="30"/>
      <c r="M219" s="31" t="str">
        <f t="shared" si="2"/>
        <v/>
      </c>
      <c r="N219" s="28"/>
      <c r="O219" s="32"/>
      <c r="R219" s="33"/>
      <c r="S219" s="33"/>
      <c r="T219" s="33"/>
    </row>
    <row r="220" ht="15.0" hidden="1" customHeight="1">
      <c r="A220" s="25"/>
      <c r="B220" s="26" t="str">
        <f t="array" ref="B220">IFERROR(INDEX('Общий список'!$A$3:$S$996,VLOOKUP(E220,'Общий список'!$A$3:$S$996,19,FALSE),MATCH($B$1,'Общий список'!A215:M215,0)),"")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список'!A215</f>
        <v>1657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список'!A215:N215,0)+1),"")</f>
        <v/>
      </c>
      <c r="K220" s="30"/>
      <c r="L220" s="30"/>
      <c r="M220" s="31" t="str">
        <f t="shared" si="2"/>
        <v/>
      </c>
      <c r="N220" s="28"/>
      <c r="O220" s="32"/>
      <c r="R220" s="33"/>
      <c r="S220" s="33"/>
      <c r="T220" s="33"/>
    </row>
    <row r="221" ht="15.0" hidden="1" customHeight="1">
      <c r="A221" s="25"/>
      <c r="B221" s="26" t="str">
        <f t="array" ref="B221">IFERROR(INDEX('Общий список'!$A$3:$S$996,VLOOKUP(E221,'Общий список'!$A$3:$S$996,19,FALSE),MATCH($B$1,'Общий список'!A216:M216,0)),"")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список'!A216</f>
        <v>1838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список'!A216:N216,0)+1),"")</f>
        <v/>
      </c>
      <c r="K221" s="30"/>
      <c r="L221" s="30"/>
      <c r="M221" s="31" t="str">
        <f t="shared" si="2"/>
        <v/>
      </c>
      <c r="N221" s="28"/>
      <c r="O221" s="32"/>
      <c r="R221" s="33"/>
      <c r="S221" s="33"/>
      <c r="T221" s="33"/>
    </row>
    <row r="222" ht="15.0" hidden="1" customHeight="1">
      <c r="A222" s="25"/>
      <c r="B222" s="26" t="str">
        <f t="array" ref="B222">IFERROR(INDEX('Общий список'!$A$3:$S$996,VLOOKUP(E222,'Общий список'!$A$3:$S$996,19,FALSE),MATCH($B$1,'Общий список'!A217:M217,0)),"")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список'!A217</f>
        <v>1961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список'!A217:N217,0)+1),"")</f>
        <v/>
      </c>
      <c r="K222" s="30"/>
      <c r="L222" s="30"/>
      <c r="M222" s="31" t="str">
        <f t="shared" si="2"/>
        <v/>
      </c>
      <c r="N222" s="28"/>
      <c r="O222" s="32"/>
      <c r="R222" s="33"/>
      <c r="S222" s="33"/>
      <c r="T222" s="33"/>
    </row>
    <row r="223" ht="15.0" hidden="1" customHeight="1">
      <c r="A223" s="25"/>
      <c r="B223" s="26" t="str">
        <f t="array" ref="B223">IFERROR(INDEX('Общий список'!$A$3:$S$996,VLOOKUP(E223,'Общий список'!$A$3:$S$996,19,FALSE),MATCH($B$1,'Общий список'!A218:M218,0)),"")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список'!A218</f>
        <v>2039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список'!A218:N218,0)+1),"")</f>
        <v/>
      </c>
      <c r="K223" s="30"/>
      <c r="L223" s="30"/>
      <c r="M223" s="31" t="str">
        <f t="shared" si="2"/>
        <v/>
      </c>
      <c r="N223" s="28"/>
      <c r="O223" s="32"/>
      <c r="R223" s="33"/>
      <c r="S223" s="33"/>
      <c r="T223" s="33"/>
    </row>
    <row r="224" ht="15.0" hidden="1" customHeight="1">
      <c r="A224" s="25"/>
      <c r="B224" s="26" t="str">
        <f t="array" ref="B224">IFERROR(INDEX('Общий список'!$A$3:$S$996,VLOOKUP(E224,'Общий список'!$A$3:$S$996,19,FALSE),MATCH($B$1,'Общий список'!A219:M219,0)),"")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список'!A219</f>
        <v>2282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список'!A219:N219,0)+1),"")</f>
        <v/>
      </c>
      <c r="K224" s="30"/>
      <c r="L224" s="30"/>
      <c r="M224" s="31" t="str">
        <f t="shared" si="2"/>
        <v/>
      </c>
      <c r="N224" s="28"/>
      <c r="O224" s="32"/>
      <c r="R224" s="33"/>
      <c r="S224" s="33"/>
      <c r="T224" s="33"/>
    </row>
    <row r="225" ht="15.0" hidden="1" customHeight="1">
      <c r="A225" s="25"/>
      <c r="B225" s="26" t="str">
        <f t="array" ref="B225">IFERROR(INDEX('Общий список'!$A$3:$S$996,VLOOKUP(E225,'Общий список'!$A$3:$S$996,19,FALSE),MATCH($B$1,'Общий список'!A220:M220,0)),"")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список'!A220</f>
        <v>2328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список'!A220:N220,0)+1),"")</f>
        <v/>
      </c>
      <c r="K225" s="30"/>
      <c r="L225" s="30"/>
      <c r="M225" s="31" t="str">
        <f t="shared" si="2"/>
        <v/>
      </c>
      <c r="N225" s="28"/>
      <c r="O225" s="32"/>
      <c r="R225" s="33"/>
      <c r="S225" s="33"/>
      <c r="T225" s="33"/>
    </row>
    <row r="226" ht="15.0" hidden="1" customHeight="1">
      <c r="A226" s="25"/>
      <c r="B226" s="26" t="str">
        <f t="array" ref="B226">IFERROR(INDEX('Общий список'!$A$3:$S$996,VLOOKUP(E226,'Общий список'!$A$3:$S$996,19,FALSE),MATCH($B$1,'Общий список'!A221:M221,0)),"")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список'!A221</f>
        <v>3069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список'!A221:N221,0)+1),"")</f>
        <v/>
      </c>
      <c r="K226" s="30"/>
      <c r="L226" s="30"/>
      <c r="M226" s="31" t="str">
        <f t="shared" si="2"/>
        <v/>
      </c>
      <c r="N226" s="28"/>
      <c r="O226" s="32"/>
      <c r="R226" s="33"/>
      <c r="S226" s="33"/>
      <c r="T226" s="33"/>
    </row>
    <row r="227" ht="15.0" hidden="1" customHeight="1">
      <c r="A227" s="25"/>
      <c r="B227" s="26" t="str">
        <f t="array" ref="B227">IFERROR(INDEX('Общий список'!$A$3:$S$996,VLOOKUP(E227,'Общий список'!$A$3:$S$996,19,FALSE),MATCH($B$1,'Общий список'!A222:M222,0)),"")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список'!A222</f>
        <v>3993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список'!A222:N222,0)+1),"")</f>
        <v/>
      </c>
      <c r="K227" s="30"/>
      <c r="L227" s="30"/>
      <c r="M227" s="31" t="str">
        <f t="shared" si="2"/>
        <v/>
      </c>
      <c r="N227" s="28"/>
      <c r="O227" s="32"/>
      <c r="R227" s="33"/>
      <c r="S227" s="33"/>
      <c r="T227" s="33"/>
    </row>
    <row r="228" ht="15.0" hidden="1" customHeight="1">
      <c r="A228" s="25"/>
      <c r="B228" s="26" t="str">
        <f t="array" ref="B228">IFERROR(INDEX('Общий список'!$A$3:$S$996,VLOOKUP(E228,'Общий список'!$A$3:$S$996,19,FALSE),MATCH($B$1,'Общий список'!A223:M223,0)),"")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список'!A223</f>
        <v>5158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список'!A223:N223,0)+1),"")</f>
        <v/>
      </c>
      <c r="K228" s="30"/>
      <c r="L228" s="30"/>
      <c r="M228" s="31" t="str">
        <f t="shared" si="2"/>
        <v/>
      </c>
      <c r="N228" s="28"/>
      <c r="O228" s="32"/>
      <c r="R228" s="33"/>
      <c r="S228" s="33"/>
      <c r="T228" s="33"/>
    </row>
    <row r="229" ht="15.0" hidden="1" customHeight="1">
      <c r="A229" s="25"/>
      <c r="B229" s="26" t="str">
        <f t="array" ref="B229">IFERROR(INDEX('Общий список'!$A$3:$S$996,VLOOKUP(E229,'Общий список'!$A$3:$S$996,19,FALSE),MATCH($B$1,'Общий список'!A224:M224,0)),"")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список'!A224</f>
        <v>5530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список'!A224:N224,0)+1),"")</f>
        <v/>
      </c>
      <c r="K229" s="30"/>
      <c r="L229" s="30"/>
      <c r="M229" s="31" t="str">
        <f t="shared" si="2"/>
        <v/>
      </c>
      <c r="N229" s="28"/>
      <c r="O229" s="32"/>
      <c r="R229" s="33"/>
      <c r="S229" s="33"/>
      <c r="T229" s="33"/>
    </row>
    <row r="230" ht="15.0" hidden="1" customHeight="1">
      <c r="A230" s="25"/>
      <c r="B230" s="26" t="str">
        <f t="array" ref="B230">IFERROR(INDEX('Общий список'!$A$3:$S$996,VLOOKUP(E230,'Общий список'!$A$3:$S$996,19,FALSE),MATCH($B$1,'Общий список'!A225:M225,0)),"")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список'!A225</f>
        <v>6349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список'!A225:N225,0)+1),"")</f>
        <v/>
      </c>
      <c r="K230" s="30"/>
      <c r="L230" s="30"/>
      <c r="M230" s="31" t="str">
        <f t="shared" si="2"/>
        <v/>
      </c>
      <c r="N230" s="28"/>
      <c r="O230" s="32"/>
      <c r="R230" s="33"/>
      <c r="S230" s="33"/>
      <c r="T230" s="33"/>
    </row>
    <row r="231" ht="15.0" hidden="1" customHeight="1">
      <c r="A231" s="25"/>
      <c r="B231" s="26" t="str">
        <f t="array" ref="B231">IFERROR(INDEX('Общий список'!$A$3:$S$996,VLOOKUP(E231,'Общий список'!$A$3:$S$996,19,FALSE),MATCH($B$1,'Общий список'!A226:M226,0)),"")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список'!A226</f>
        <v>7506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список'!A226:N226,0)+1),"")</f>
        <v/>
      </c>
      <c r="K231" s="30"/>
      <c r="L231" s="30"/>
      <c r="M231" s="31" t="str">
        <f t="shared" si="2"/>
        <v/>
      </c>
      <c r="N231" s="28"/>
      <c r="O231" s="32"/>
      <c r="R231" s="33"/>
      <c r="S231" s="33"/>
      <c r="T231" s="33"/>
    </row>
    <row r="232" ht="15.0" hidden="1" customHeight="1">
      <c r="A232" s="25"/>
      <c r="B232" s="26" t="str">
        <f t="array" ref="B232">IFERROR(INDEX('Общий список'!$A$3:$S$996,VLOOKUP(E232,'Общий список'!$A$3:$S$996,19,FALSE),MATCH($B$1,'Общий список'!A227:M227,0)),"")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>
        <f>'Общий список'!A227</f>
        <v>7777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список'!A227:N227,0)+1),"")</f>
        <v/>
      </c>
      <c r="K232" s="30"/>
      <c r="L232" s="30"/>
      <c r="M232" s="31" t="str">
        <f t="shared" si="2"/>
        <v/>
      </c>
      <c r="N232" s="28"/>
      <c r="O232" s="32"/>
      <c r="R232" s="33"/>
      <c r="S232" s="33"/>
      <c r="T232" s="33"/>
    </row>
    <row r="233" ht="15.0" hidden="1" customHeight="1">
      <c r="A233" s="25"/>
      <c r="B233" s="26" t="str">
        <f t="array" ref="B233">IFERROR(INDEX('Общий список'!$A$3:$S$996,VLOOKUP(E233,'Общий список'!$A$3:$S$996,19,FALSE),MATCH($B$1,'Общий список'!A228:M228,0)),"")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>
        <f>'Общий список'!A228</f>
        <v>7837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список'!A228:N228,0)+1),"")</f>
        <v/>
      </c>
      <c r="K233" s="30"/>
      <c r="L233" s="30"/>
      <c r="M233" s="31" t="str">
        <f t="shared" si="2"/>
        <v/>
      </c>
      <c r="N233" s="28"/>
      <c r="O233" s="32"/>
      <c r="R233" s="33"/>
      <c r="S233" s="33"/>
      <c r="T233" s="33"/>
    </row>
    <row r="234" ht="15.0" hidden="1" customHeight="1">
      <c r="A234" s="25"/>
      <c r="B234" s="26" t="str">
        <f t="array" ref="B234">IFERROR(INDEX('Общий список'!$A$3:$S$996,VLOOKUP(E234,'Общий список'!$A$3:$S$996,19,FALSE),MATCH($B$1,'Общий список'!A230:M230,0)),"")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список'!A230</f>
        <v>306а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список'!A230:N230,0)+1),"")</f>
        <v/>
      </c>
      <c r="K234" s="30"/>
      <c r="L234" s="30"/>
      <c r="M234" s="31" t="str">
        <f t="shared" si="2"/>
        <v/>
      </c>
      <c r="N234" s="28"/>
      <c r="O234" s="32"/>
      <c r="R234" s="33"/>
      <c r="S234" s="33"/>
      <c r="T234" s="33"/>
    </row>
    <row r="235" ht="15.0" hidden="1" customHeight="1">
      <c r="A235" s="25"/>
      <c r="B235" s="26" t="str">
        <f t="array" ref="B235">IFERROR(INDEX('Общий список'!$A$3:$S$996,VLOOKUP(E235,'Общий список'!$A$3:$S$996,19,FALSE),MATCH($B$1,'Общий список'!A231:M231,0)),"")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список'!A231</f>
        <v>306в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список'!A231:N231,0)+1),"")</f>
        <v/>
      </c>
      <c r="K235" s="30"/>
      <c r="L235" s="30"/>
      <c r="M235" s="31" t="str">
        <f t="shared" si="2"/>
        <v/>
      </c>
      <c r="N235" s="28"/>
      <c r="O235" s="32"/>
      <c r="R235" s="33"/>
      <c r="S235" s="33"/>
      <c r="T235" s="33"/>
    </row>
    <row r="236" ht="15.0" customHeight="1">
      <c r="A236" s="25" t="s">
        <v>60</v>
      </c>
      <c r="B236" s="26" t="str">
        <f t="array" ref="B236">IFERROR(INDEX('Общий список'!$A$3:$S$996,VLOOKUP(E236,'Общий список'!$A$3:$S$996,19,FALSE),MATCH($B$1,'Общий список'!A85:M85,0)),"")</f>
        <v>60 м</v>
      </c>
      <c r="C236" s="27" t="str">
        <f>IF(B236="","", IFERROR(VLOOKUP(E236,'Общий список'!$A$3:$AG$996,3,FALSE),""))</f>
        <v>М</v>
      </c>
      <c r="D236" s="27" t="str">
        <f>IF(B236="","", IFERROR(VLOOKUP(E236,'Общий список'!$A$3:$AG$996,17,FALSE),""))</f>
        <v/>
      </c>
      <c r="E236" s="28">
        <f>'Общий список'!A85</f>
        <v>362</v>
      </c>
      <c r="F236" s="29" t="str">
        <f>IF(B236="","", IFERROR(VLOOKUP(E236,'Общий список'!$A$3:$AG$996,2,FALSE),""))</f>
        <v>Подгайный Захар</v>
      </c>
      <c r="G236" s="27" t="str">
        <f>IF(B236="","", IFERROR(VLOOKUP(E236,'Общий список'!$A$3:$AG$996,4,FALSE),""))</f>
        <v>24.03.2006</v>
      </c>
      <c r="H236" s="29" t="str">
        <f>IF(B236="","", IFERROR(VLOOKUP(E236,'Общий список'!$A$3:$AG$996,6,FALSE),""))</f>
        <v>г. Пермь "СШОР №1"</v>
      </c>
      <c r="I236" s="29" t="str">
        <f>IF(B236="","", IFERROR(VLOOKUP(E236,'Общий список'!$A$3:$AG$996,7,FALSE),""))</f>
        <v>Савкина Е.И </v>
      </c>
      <c r="J236" s="27">
        <f t="array" ref="J236">IFERROR(INDEX('Общий список'!$A$3:$O$996,VLOOKUP(E236,'Общий список'!$A$3:$S$996,19,FALSE),MATCH(B236,'Общий список'!A85:N85,0)+1),"")</f>
        <v>6.9</v>
      </c>
      <c r="K236" s="30"/>
      <c r="L236" s="30"/>
      <c r="M236" s="31" t="str">
        <f t="shared" si="2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список'!A234:M234,0)),"")</f>
        <v>60 м</v>
      </c>
      <c r="C237" s="27" t="str">
        <f>IF(B237="","", IFERROR(VLOOKUP(E237,'Общий список'!$A$3:$AG$996,3,FALSE),""))</f>
        <v>Ж</v>
      </c>
      <c r="D237" s="27" t="str">
        <f>IF(B237="","", IFERROR(VLOOKUP(E237,'Общий список'!$A$3:$AG$996,17,FALSE),""))</f>
        <v/>
      </c>
      <c r="E237" s="28" t="str">
        <f>'Общий список'!A234</f>
        <v>309а</v>
      </c>
      <c r="F237" s="29" t="str">
        <f>IF(B237="","", IFERROR(VLOOKUP(E237,'Общий список'!$A$3:$AG$996,2,FALSE),""))</f>
        <v>Соловьева Анастасия </v>
      </c>
      <c r="G237" s="27" t="str">
        <f>IF(B237="","", IFERROR(VLOOKUP(E237,'Общий список'!$A$3:$AG$996,4,FALSE),""))</f>
        <v>24.12.2004</v>
      </c>
      <c r="H237" s="27" t="str">
        <f>IF(B237="","", IFERROR(VLOOKUP(E237,'Общий список'!$A$3:$AG$996,6,FALSE),""))</f>
        <v>СШОР "Старт" г. Пермь</v>
      </c>
      <c r="I237" s="27" t="str">
        <f>IF(B237="","", IFERROR(VLOOKUP(E237,'Общий список'!$A$3:$AG$996,7,FALSE),""))</f>
        <v>Дойков В.А., Пономарева О.Ю. </v>
      </c>
      <c r="J237" s="27">
        <f t="array" ref="J237">IFERROR(INDEX('Общий список'!$A$3:$O$996,VLOOKUP(E237,'Общий список'!$A$3:$S$996,19,FALSE),MATCH(B237,'Общий список'!A234:N234,0)+1),"")</f>
        <v>7.9</v>
      </c>
      <c r="K237" s="30"/>
      <c r="L237" s="30"/>
      <c r="M237" s="31" t="str">
        <f t="shared" si="2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список'!A235:M235,0)),"")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список'!A235</f>
        <v>197а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список'!A235:N235,0)+1),"")</f>
        <v/>
      </c>
      <c r="K238" s="30"/>
      <c r="L238" s="30"/>
      <c r="M238" s="31" t="str">
        <f t="shared" si="2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список'!A236:M236,0)),"")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список'!A236</f>
        <v>150а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список'!A236:N236,0)+1),"")</f>
        <v/>
      </c>
      <c r="K239" s="30"/>
      <c r="L239" s="30"/>
      <c r="M239" s="31" t="str">
        <f t="shared" si="2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список'!A237:M237,0)),"")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>
        <f>'Общий список'!A237</f>
        <v>1982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список'!A237:N237,0)+1),"")</f>
        <v/>
      </c>
      <c r="K240" s="30"/>
      <c r="L240" s="30"/>
      <c r="M240" s="31" t="str">
        <f t="shared" si="2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список'!A238:M238,0)),"")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список'!A238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список'!A238:N238,0)+1),"")</f>
        <v/>
      </c>
      <c r="K241" s="30"/>
      <c r="L241" s="30"/>
      <c r="M241" s="31" t="str">
        <f t="shared" si="2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список'!A239:M239,0)),"")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список'!A239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список'!A239:N239,0)+1),"")</f>
        <v/>
      </c>
      <c r="K242" s="30"/>
      <c r="L242" s="30"/>
      <c r="M242" s="31" t="str">
        <f t="shared" si="2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список'!A240:M240,0)),"")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список'!A240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список'!A240:N240,0)+1),"")</f>
        <v/>
      </c>
      <c r="K243" s="30"/>
      <c r="L243" s="30"/>
      <c r="M243" s="31" t="str">
        <f t="shared" si="2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список'!A241:M241,0)),"")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список'!A241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список'!A241:N241,0)+1),"")</f>
        <v/>
      </c>
      <c r="K244" s="30"/>
      <c r="L244" s="30"/>
      <c r="M244" s="31" t="str">
        <f t="shared" si="2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список'!A242:M242,0)),"")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список'!A242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список'!A242:N242,0)+1),"")</f>
        <v/>
      </c>
      <c r="K245" s="30"/>
      <c r="L245" s="30"/>
      <c r="M245" s="31" t="str">
        <f t="shared" si="2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список'!A243:M243,0)),"")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список'!A243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список'!A243:N243,0)+1),"")</f>
        <v/>
      </c>
      <c r="K246" s="30"/>
      <c r="L246" s="30"/>
      <c r="M246" s="31" t="str">
        <f t="shared" si="2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список'!A244:M244,0)),"")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список'!A244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список'!A244:N244,0)+1),"")</f>
        <v/>
      </c>
      <c r="K247" s="30"/>
      <c r="L247" s="30"/>
      <c r="M247" s="31" t="str">
        <f t="shared" si="2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список'!A245:M245,0)),"")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список'!A245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список'!A245:N245,0)+1),"")</f>
        <v/>
      </c>
      <c r="K248" s="30"/>
      <c r="L248" s="30"/>
      <c r="M248" s="31" t="str">
        <f t="shared" si="2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список'!A246:M246,0)),"")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список'!A246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список'!A246:N246,0)+1),"")</f>
        <v/>
      </c>
      <c r="K249" s="30"/>
      <c r="L249" s="30"/>
      <c r="M249" s="31" t="str">
        <f t="shared" si="2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список'!A247:M247,0)),"")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список'!A247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список'!A247:N247,0)+1),"")</f>
        <v/>
      </c>
      <c r="K250" s="30"/>
      <c r="L250" s="30"/>
      <c r="M250" s="31" t="str">
        <f t="shared" si="2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список'!A248:M248,0)),"")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список'!A248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список'!A248:N248,0)+1),"")</f>
        <v/>
      </c>
      <c r="K251" s="30"/>
      <c r="L251" s="30"/>
      <c r="M251" s="31" t="str">
        <f t="shared" si="2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список'!A249:M249,0)),"")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список'!A249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список'!A249:N249,0)+1),"")</f>
        <v/>
      </c>
      <c r="K252" s="30"/>
      <c r="L252" s="30"/>
      <c r="M252" s="31" t="str">
        <f t="shared" si="2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список'!A250:M250,0)),"")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список'!A250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список'!A250:N250,0)+1),"")</f>
        <v/>
      </c>
      <c r="K253" s="30"/>
      <c r="L253" s="30"/>
      <c r="M253" s="31" t="str">
        <f t="shared" si="2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список'!A251:M251,0)),"")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список'!A251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список'!A251:N251,0)+1),"")</f>
        <v/>
      </c>
      <c r="K254" s="30"/>
      <c r="L254" s="30"/>
      <c r="M254" s="31" t="str">
        <f t="shared" si="2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список'!A252:M252,0)),"")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список'!A252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список'!A252:N252,0)+1),"")</f>
        <v/>
      </c>
      <c r="K255" s="30"/>
      <c r="L255" s="30"/>
      <c r="M255" s="31" t="str">
        <f t="shared" si="2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список'!A253:M253,0)),"")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список'!A253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список'!A253:N253,0)+1),"")</f>
        <v/>
      </c>
      <c r="K256" s="30"/>
      <c r="L256" s="30"/>
      <c r="M256" s="31" t="str">
        <f t="shared" si="2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список'!A254:M254,0)),"")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список'!A254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список'!A254:N254,0)+1),"")</f>
        <v/>
      </c>
      <c r="K257" s="30"/>
      <c r="L257" s="30"/>
      <c r="M257" s="31" t="str">
        <f t="shared" si="2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список'!A255:M255,0)),"")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список'!A255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список'!A255:N255,0)+1),"")</f>
        <v/>
      </c>
      <c r="K258" s="30"/>
      <c r="L258" s="30"/>
      <c r="M258" s="31" t="str">
        <f t="shared" si="2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список'!A256:M256,0)),"")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список'!A256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список'!A256:N256,0)+1),"")</f>
        <v/>
      </c>
      <c r="K259" s="30"/>
      <c r="L259" s="30"/>
      <c r="M259" s="31" t="str">
        <f t="shared" si="2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список'!A257:M257,0)),"")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список'!A257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список'!A257:N257,0)+1),"")</f>
        <v/>
      </c>
      <c r="K260" s="30"/>
      <c r="L260" s="30"/>
      <c r="M260" s="31" t="str">
        <f t="shared" si="2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список'!A258:M258,0)),"")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список'!A258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список'!A258:N258,0)+1),"")</f>
        <v/>
      </c>
      <c r="K261" s="30"/>
      <c r="L261" s="30"/>
      <c r="M261" s="31" t="str">
        <f t="shared" si="2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список'!A259:M259,0)),"")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список'!A259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список'!A259:N259,0)+1),"")</f>
        <v/>
      </c>
      <c r="K262" s="30"/>
      <c r="L262" s="30"/>
      <c r="M262" s="31" t="str">
        <f t="shared" si="2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список'!A260:M260,0)),"")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список'!A260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список'!A260:N260,0)+1),"")</f>
        <v/>
      </c>
      <c r="K263" s="30"/>
      <c r="L263" s="30"/>
      <c r="M263" s="31" t="str">
        <f t="shared" si="2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список'!A261:M261,0)),"")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список'!A261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список'!A261:N261,0)+1),"")</f>
        <v/>
      </c>
      <c r="K264" s="30"/>
      <c r="L264" s="30"/>
      <c r="M264" s="31" t="str">
        <f t="shared" si="2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список'!A262:M262,0)),"")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список'!A262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список'!A262:N262,0)+1),"")</f>
        <v/>
      </c>
      <c r="K265" s="30"/>
      <c r="L265" s="30"/>
      <c r="M265" s="31" t="str">
        <f t="shared" si="2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список'!A263:M263,0)),"")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список'!A263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список'!A263:N263,0)+1),"")</f>
        <v/>
      </c>
      <c r="K266" s="30"/>
      <c r="L266" s="30"/>
      <c r="M266" s="31" t="str">
        <f t="shared" si="2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список'!A264:M264,0)),"")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список'!A264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список'!A264:N264,0)+1),"")</f>
        <v/>
      </c>
      <c r="K267" s="30"/>
      <c r="L267" s="30"/>
      <c r="M267" s="31" t="str">
        <f t="shared" si="2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список'!A265:M265,0)),"")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список'!A265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список'!A265:N265,0)+1),"")</f>
        <v/>
      </c>
      <c r="K268" s="30"/>
      <c r="L268" s="30"/>
      <c r="M268" s="31" t="str">
        <f t="shared" si="2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список'!A266:M266,0)),"")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список'!A266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список'!A266:N266,0)+1),"")</f>
        <v/>
      </c>
      <c r="K269" s="30"/>
      <c r="L269" s="30"/>
      <c r="M269" s="31" t="str">
        <f t="shared" si="2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список'!A267:M267,0)),"")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список'!A267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список'!A267:N267,0)+1),"")</f>
        <v/>
      </c>
      <c r="K270" s="30"/>
      <c r="L270" s="30"/>
      <c r="M270" s="31" t="str">
        <f t="shared" si="2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список'!A268:M268,0)),"")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список'!A268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список'!A268:N268,0)+1),"")</f>
        <v/>
      </c>
      <c r="K271" s="30"/>
      <c r="L271" s="30"/>
      <c r="M271" s="31" t="str">
        <f t="shared" si="2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список'!A269:M269,0)),"")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список'!A269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список'!A269:N269,0)+1),"")</f>
        <v/>
      </c>
      <c r="K272" s="30"/>
      <c r="L272" s="30"/>
      <c r="M272" s="31" t="str">
        <f t="shared" si="2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список'!A270:M270,0)),"")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список'!A270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список'!A270:N270,0)+1),"")</f>
        <v/>
      </c>
      <c r="K273" s="30"/>
      <c r="L273" s="30"/>
      <c r="M273" s="31" t="str">
        <f t="shared" si="2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список'!A271:M271,0)),"")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список'!A271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список'!A271:N271,0)+1),"")</f>
        <v/>
      </c>
      <c r="K274" s="30"/>
      <c r="L274" s="30"/>
      <c r="M274" s="31" t="str">
        <f t="shared" si="2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список'!A272:M272,0)),"")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список'!A272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список'!A272:N272,0)+1),"")</f>
        <v/>
      </c>
      <c r="K275" s="30"/>
      <c r="L275" s="30"/>
      <c r="M275" s="31" t="str">
        <f t="shared" si="2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список'!A273:M273,0)),"")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список'!A273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список'!A273:N273,0)+1),"")</f>
        <v/>
      </c>
      <c r="K276" s="30"/>
      <c r="L276" s="30"/>
      <c r="M276" s="31" t="str">
        <f t="shared" si="2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список'!A274:M274,0)),"")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список'!A274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список'!A274:N274,0)+1),"")</f>
        <v/>
      </c>
      <c r="K277" s="30"/>
      <c r="L277" s="30"/>
      <c r="M277" s="31" t="str">
        <f t="shared" si="2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список'!A275:M275,0)),"")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список'!A275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список'!A275:N275,0)+1),"")</f>
        <v/>
      </c>
      <c r="K278" s="30"/>
      <c r="L278" s="30"/>
      <c r="M278" s="31" t="str">
        <f t="shared" si="2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список'!A276:M276,0)),"")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список'!A276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список'!A276:N276,0)+1),"")</f>
        <v/>
      </c>
      <c r="K279" s="30"/>
      <c r="L279" s="30"/>
      <c r="M279" s="31" t="str">
        <f t="shared" si="2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список'!A277:M277,0)),"")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список'!A277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список'!A277:N277,0)+1),"")</f>
        <v/>
      </c>
      <c r="K280" s="30"/>
      <c r="L280" s="30"/>
      <c r="M280" s="31" t="str">
        <f t="shared" si="2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список'!A278:M278,0)),"")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список'!A278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список'!A278:N278,0)+1),"")</f>
        <v/>
      </c>
      <c r="K281" s="30"/>
      <c r="L281" s="30"/>
      <c r="M281" s="31" t="str">
        <f t="shared" si="2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список'!A279:M279,0)),"")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список'!A279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список'!A279:N279,0)+1),"")</f>
        <v/>
      </c>
      <c r="K282" s="30"/>
      <c r="L282" s="30"/>
      <c r="M282" s="31" t="str">
        <f t="shared" si="2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список'!A280:M280,0)),"")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список'!A280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список'!A280:N280,0)+1),"")</f>
        <v/>
      </c>
      <c r="K283" s="30"/>
      <c r="L283" s="30"/>
      <c r="M283" s="31" t="str">
        <f t="shared" si="2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список'!A281:M281,0)),"")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список'!A281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список'!A281:N281,0)+1),"")</f>
        <v/>
      </c>
      <c r="K284" s="30"/>
      <c r="L284" s="30"/>
      <c r="M284" s="31" t="str">
        <f t="shared" si="2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список'!A282:M282,0)),"")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список'!A282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список'!A282:N282,0)+1),"")</f>
        <v/>
      </c>
      <c r="K285" s="30"/>
      <c r="L285" s="30"/>
      <c r="M285" s="31" t="str">
        <f t="shared" si="2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список'!A283:M283,0)),"")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список'!A283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список'!A283:N283,0)+1),"")</f>
        <v/>
      </c>
      <c r="K286" s="30"/>
      <c r="L286" s="30"/>
      <c r="M286" s="31" t="str">
        <f t="shared" si="2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список'!A284:M284,0)),"")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список'!A284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список'!A284:N284,0)+1),"")</f>
        <v/>
      </c>
      <c r="K287" s="30"/>
      <c r="L287" s="30"/>
      <c r="M287" s="31" t="str">
        <f t="shared" si="2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список'!A285:M285,0)),"")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список'!A285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список'!A285:N285,0)+1),"")</f>
        <v/>
      </c>
      <c r="K288" s="30"/>
      <c r="L288" s="30"/>
      <c r="M288" s="31" t="str">
        <f t="shared" si="2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список'!A286:M286,0)),"")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список'!A286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список'!A286:N286,0)+1),"")</f>
        <v/>
      </c>
      <c r="K289" s="30"/>
      <c r="L289" s="30"/>
      <c r="M289" s="31" t="str">
        <f t="shared" si="2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список'!A287:M287,0)),"")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список'!A287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список'!A287:N287,0)+1),"")</f>
        <v/>
      </c>
      <c r="K290" s="30"/>
      <c r="L290" s="30"/>
      <c r="M290" s="31" t="str">
        <f t="shared" si="2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список'!A288:M288,0)),"")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список'!A288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список'!A288:N288,0)+1),"")</f>
        <v/>
      </c>
      <c r="K291" s="30"/>
      <c r="L291" s="30"/>
      <c r="M291" s="31" t="str">
        <f t="shared" si="2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список'!A289:M289,0)),"")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список'!A289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список'!A289:N289,0)+1),"")</f>
        <v/>
      </c>
      <c r="K292" s="30"/>
      <c r="L292" s="30"/>
      <c r="M292" s="31" t="str">
        <f t="shared" si="2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список'!A290:M290,0)),"")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список'!A290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список'!A290:N290,0)+1),"")</f>
        <v/>
      </c>
      <c r="K293" s="30"/>
      <c r="L293" s="30"/>
      <c r="M293" s="31" t="str">
        <f t="shared" si="2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список'!A291:M291,0)),"")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список'!A291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список'!A291:N291,0)+1),"")</f>
        <v/>
      </c>
      <c r="K294" s="30"/>
      <c r="L294" s="30"/>
      <c r="M294" s="31" t="str">
        <f t="shared" si="2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список'!A292:M292,0)),"")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список'!A292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список'!A292:N292,0)+1),"")</f>
        <v/>
      </c>
      <c r="K295" s="30"/>
      <c r="L295" s="30"/>
      <c r="M295" s="31" t="str">
        <f t="shared" si="2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список'!A293:M293,0)),"")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список'!A293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список'!A293:N293,0)+1),"")</f>
        <v/>
      </c>
      <c r="K296" s="30"/>
      <c r="L296" s="30"/>
      <c r="M296" s="31" t="str">
        <f t="shared" si="2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список'!A294:M294,0)),"")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список'!A294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список'!A294:N294,0)+1),"")</f>
        <v/>
      </c>
      <c r="K297" s="30"/>
      <c r="L297" s="30"/>
      <c r="M297" s="31" t="str">
        <f t="shared" si="2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список'!A295:M295,0)),"")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список'!A295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список'!A295:N295,0)+1),"")</f>
        <v/>
      </c>
      <c r="K298" s="30"/>
      <c r="L298" s="30"/>
      <c r="M298" s="31" t="str">
        <f t="shared" si="2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список'!A296:M296,0)),"")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список'!A296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список'!A296:N296,0)+1),"")</f>
        <v/>
      </c>
      <c r="K299" s="30"/>
      <c r="L299" s="30"/>
      <c r="M299" s="31" t="str">
        <f t="shared" si="2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список'!A297:M297,0)),"")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список'!A297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список'!A297:N297,0)+1),"")</f>
        <v/>
      </c>
      <c r="K300" s="30"/>
      <c r="L300" s="30"/>
      <c r="M300" s="31" t="str">
        <f t="shared" si="2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список'!A298:M298,0)),"")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список'!A298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список'!A298:N298,0)+1),"")</f>
        <v/>
      </c>
      <c r="K301" s="30"/>
      <c r="L301" s="30"/>
      <c r="M301" s="31" t="str">
        <f t="shared" si="2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список'!A299:M299,0)),"")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список'!A299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список'!A299:N299,0)+1),"")</f>
        <v/>
      </c>
      <c r="K302" s="30"/>
      <c r="L302" s="30"/>
      <c r="M302" s="31" t="str">
        <f t="shared" si="2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список'!A300:M300,0)),"")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список'!A300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список'!A300:N300,0)+1),"")</f>
        <v/>
      </c>
      <c r="K303" s="30"/>
      <c r="L303" s="30"/>
      <c r="M303" s="31" t="str">
        <f t="shared" si="2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список'!A301:M301,0)),"")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список'!A301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список'!A301:N301,0)+1),"")</f>
        <v/>
      </c>
      <c r="K304" s="30"/>
      <c r="L304" s="30"/>
      <c r="M304" s="31" t="str">
        <f t="shared" si="2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список'!A302:M302,0)),"")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список'!A302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список'!A302:N302,0)+1),"")</f>
        <v/>
      </c>
      <c r="K305" s="30"/>
      <c r="L305" s="30"/>
      <c r="M305" s="31" t="str">
        <f t="shared" si="2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список'!A303:M303,0)),"")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список'!A303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список'!A303:N303,0)+1),"")</f>
        <v/>
      </c>
      <c r="K306" s="30"/>
      <c r="L306" s="30"/>
      <c r="M306" s="31" t="str">
        <f t="shared" si="2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список'!A304:M304,0)),"")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список'!A304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список'!A304:N304,0)+1),"")</f>
        <v/>
      </c>
      <c r="K307" s="30"/>
      <c r="L307" s="30"/>
      <c r="M307" s="31" t="str">
        <f t="shared" si="2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список'!A305:M305,0)),"")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список'!A305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список'!A305:N305,0)+1),"")</f>
        <v/>
      </c>
      <c r="K308" s="30"/>
      <c r="L308" s="30"/>
      <c r="M308" s="31" t="str">
        <f t="shared" si="2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список'!A306:M306,0)),"")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список'!A306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список'!A306:N306,0)+1),"")</f>
        <v/>
      </c>
      <c r="K309" s="30"/>
      <c r="L309" s="30"/>
      <c r="M309" s="31" t="str">
        <f t="shared" si="2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список'!A307:M307,0)),"")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список'!A307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список'!A307:N307,0)+1),"")</f>
        <v/>
      </c>
      <c r="K310" s="30"/>
      <c r="L310" s="30"/>
      <c r="M310" s="31" t="str">
        <f t="shared" si="2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список'!A308:M308,0)),"")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список'!A308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список'!A308:N308,0)+1),"")</f>
        <v/>
      </c>
      <c r="K311" s="30"/>
      <c r="L311" s="30"/>
      <c r="M311" s="31" t="str">
        <f t="shared" si="2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список'!A309:M309,0)),"")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список'!A309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список'!A309:N309,0)+1),"")</f>
        <v/>
      </c>
      <c r="K312" s="30"/>
      <c r="L312" s="30"/>
      <c r="M312" s="31" t="str">
        <f t="shared" si="2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список'!A310:M310,0)),"")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список'!A310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список'!A310:N310,0)+1),"")</f>
        <v/>
      </c>
      <c r="K313" s="30"/>
      <c r="L313" s="30"/>
      <c r="M313" s="31" t="str">
        <f t="shared" si="2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список'!A311:M311,0)),"")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список'!A311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список'!A311:N311,0)+1),"")</f>
        <v/>
      </c>
      <c r="K314" s="30"/>
      <c r="L314" s="30"/>
      <c r="M314" s="31" t="str">
        <f t="shared" si="2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список'!A312:M312,0)),"")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список'!A312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список'!A312:N312,0)+1),"")</f>
        <v/>
      </c>
      <c r="K315" s="30"/>
      <c r="L315" s="30"/>
      <c r="M315" s="31" t="str">
        <f t="shared" si="2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список'!A313:M313,0)),"")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список'!A313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список'!A313:N313,0)+1),"")</f>
        <v/>
      </c>
      <c r="K316" s="30"/>
      <c r="L316" s="30"/>
      <c r="M316" s="31" t="str">
        <f t="shared" si="2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список'!A314:M314,0)),"")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список'!A314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список'!A314:N314,0)+1),"")</f>
        <v/>
      </c>
      <c r="K317" s="30"/>
      <c r="L317" s="30"/>
      <c r="M317" s="31" t="str">
        <f t="shared" si="2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список'!A315:M315,0)),"")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список'!A315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список'!A315:N315,0)+1),"")</f>
        <v/>
      </c>
      <c r="K318" s="30"/>
      <c r="L318" s="30"/>
      <c r="M318" s="31" t="str">
        <f t="shared" si="2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список'!A316:M316,0)),"")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список'!A316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список'!A316:N316,0)+1),"")</f>
        <v/>
      </c>
      <c r="K319" s="30"/>
      <c r="L319" s="30"/>
      <c r="M319" s="31" t="str">
        <f t="shared" si="2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список'!A317:M317,0)),"")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список'!A317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список'!A317:N317,0)+1),"")</f>
        <v/>
      </c>
      <c r="K320" s="30"/>
      <c r="L320" s="30"/>
      <c r="M320" s="31" t="str">
        <f t="shared" si="2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список'!A318:M318,0)),"")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список'!A318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список'!A318:N318,0)+1),"")</f>
        <v/>
      </c>
      <c r="K321" s="30"/>
      <c r="L321" s="30"/>
      <c r="M321" s="31" t="str">
        <f t="shared" si="2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список'!A319:M319,0)),"")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список'!A319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список'!A319:N319,0)+1),"")</f>
        <v/>
      </c>
      <c r="K322" s="30"/>
      <c r="L322" s="30"/>
      <c r="M322" s="31" t="str">
        <f t="shared" si="2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список'!A320:M320,0)),"")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список'!A320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список'!A320:N320,0)+1),"")</f>
        <v/>
      </c>
      <c r="K323" s="30"/>
      <c r="L323" s="30"/>
      <c r="M323" s="31" t="str">
        <f t="shared" si="2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список'!A321:M321,0)),"")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список'!A321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список'!A321:N321,0)+1),"")</f>
        <v/>
      </c>
      <c r="K324" s="30"/>
      <c r="L324" s="30"/>
      <c r="M324" s="31" t="str">
        <f t="shared" si="2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список'!A322:M322,0)),"")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список'!A322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список'!A322:N322,0)+1),"")</f>
        <v/>
      </c>
      <c r="K325" s="30"/>
      <c r="L325" s="30"/>
      <c r="M325" s="31" t="str">
        <f t="shared" si="2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список'!A323:M323,0)),"")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список'!A323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список'!A323:N323,0)+1),"")</f>
        <v/>
      </c>
      <c r="K326" s="30"/>
      <c r="L326" s="30"/>
      <c r="M326" s="31" t="str">
        <f t="shared" si="2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список'!A324:M324,0)),"")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список'!A324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список'!A324:N324,0)+1),"")</f>
        <v/>
      </c>
      <c r="K327" s="30"/>
      <c r="L327" s="30"/>
      <c r="M327" s="31" t="str">
        <f t="shared" si="2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список'!A325:M325,0)),"")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список'!A325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список'!A325:N325,0)+1),"")</f>
        <v/>
      </c>
      <c r="K328" s="30"/>
      <c r="L328" s="30"/>
      <c r="M328" s="31" t="str">
        <f t="shared" si="2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список'!A326:M326,0)),"")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список'!A326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список'!A326:N326,0)+1),"")</f>
        <v/>
      </c>
      <c r="K329" s="30"/>
      <c r="L329" s="30"/>
      <c r="M329" s="31" t="str">
        <f t="shared" si="2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список'!A327:M327,0)),"")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список'!A327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список'!A327:N327,0)+1),"")</f>
        <v/>
      </c>
      <c r="K330" s="30"/>
      <c r="L330" s="30"/>
      <c r="M330" s="31" t="str">
        <f t="shared" si="2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список'!A328:M328,0)),"")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список'!A328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список'!A328:N328,0)+1),"")</f>
        <v/>
      </c>
      <c r="K331" s="30"/>
      <c r="L331" s="30"/>
      <c r="M331" s="31" t="str">
        <f t="shared" si="2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список'!A329:M329,0)),"")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список'!A329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список'!A329:N329,0)+1),"")</f>
        <v/>
      </c>
      <c r="K332" s="30"/>
      <c r="L332" s="30"/>
      <c r="M332" s="31" t="str">
        <f t="shared" si="2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список'!A330:M330,0)),"")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список'!A330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список'!A330:N330,0)+1),"")</f>
        <v/>
      </c>
      <c r="K333" s="30"/>
      <c r="L333" s="30"/>
      <c r="M333" s="31" t="str">
        <f t="shared" si="2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список'!A331:M331,0)),"")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список'!A331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список'!A331:N331,0)+1),"")</f>
        <v/>
      </c>
      <c r="K334" s="30"/>
      <c r="L334" s="30"/>
      <c r="M334" s="31" t="str">
        <f t="shared" si="2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список'!A332:M332,0)),"")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список'!A332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список'!A332:N332,0)+1),"")</f>
        <v/>
      </c>
      <c r="K335" s="30"/>
      <c r="L335" s="30"/>
      <c r="M335" s="31" t="str">
        <f t="shared" si="2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список'!A333:M333,0)),"")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список'!A333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список'!A333:N333,0)+1),"")</f>
        <v/>
      </c>
      <c r="K336" s="30"/>
      <c r="L336" s="30"/>
      <c r="M336" s="31" t="str">
        <f t="shared" si="2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список'!A334:M334,0)),"")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список'!A334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список'!A334:N334,0)+1),"")</f>
        <v/>
      </c>
      <c r="K337" s="30"/>
      <c r="L337" s="30"/>
      <c r="M337" s="31" t="str">
        <f t="shared" si="2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список'!A335:M335,0)),"")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список'!A335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список'!A335:N335,0)+1),"")</f>
        <v/>
      </c>
      <c r="K338" s="30"/>
      <c r="L338" s="30"/>
      <c r="M338" s="31" t="str">
        <f t="shared" si="2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список'!A336:M336,0)),"")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список'!A336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список'!A336:N336,0)+1),"")</f>
        <v/>
      </c>
      <c r="K339" s="30"/>
      <c r="L339" s="30"/>
      <c r="M339" s="31" t="str">
        <f t="shared" si="2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список'!A337:M337,0)),"")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список'!A337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список'!A337:N337,0)+1),"")</f>
        <v/>
      </c>
      <c r="K340" s="30"/>
      <c r="L340" s="30"/>
      <c r="M340" s="31" t="str">
        <f t="shared" si="2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список'!A338:M338,0)),"")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список'!A338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список'!A338:N338,0)+1),"")</f>
        <v/>
      </c>
      <c r="K341" s="30"/>
      <c r="L341" s="30"/>
      <c r="M341" s="31" t="str">
        <f t="shared" si="2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список'!A339:M339,0)),"")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список'!A339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список'!A339:N339,0)+1),"")</f>
        <v/>
      </c>
      <c r="K342" s="30"/>
      <c r="L342" s="30"/>
      <c r="M342" s="31" t="str">
        <f t="shared" si="2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список'!A340:M340,0)),"")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список'!A340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список'!A340:N340,0)+1),"")</f>
        <v/>
      </c>
      <c r="K343" s="30"/>
      <c r="L343" s="30"/>
      <c r="M343" s="31" t="str">
        <f t="shared" si="2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список'!A341:M341,0)),"")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список'!A341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список'!A341:N341,0)+1),"")</f>
        <v/>
      </c>
      <c r="K344" s="30"/>
      <c r="L344" s="30"/>
      <c r="M344" s="31" t="str">
        <f t="shared" si="2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список'!A342:M342,0)),"")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список'!A342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список'!A342:N342,0)+1),"")</f>
        <v/>
      </c>
      <c r="K345" s="30"/>
      <c r="L345" s="30"/>
      <c r="M345" s="31" t="str">
        <f t="shared" si="2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список'!A343:M343,0)),"")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список'!A343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список'!A343:N343,0)+1),"")</f>
        <v/>
      </c>
      <c r="K346" s="30"/>
      <c r="L346" s="30"/>
      <c r="M346" s="31" t="str">
        <f t="shared" si="2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список'!A344:M344,0)),"")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список'!A344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список'!A344:N344,0)+1),"")</f>
        <v/>
      </c>
      <c r="K347" s="30"/>
      <c r="L347" s="30"/>
      <c r="M347" s="31" t="str">
        <f t="shared" si="2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список'!A345:M345,0)),"")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список'!A345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список'!A345:N345,0)+1),"")</f>
        <v/>
      </c>
      <c r="K348" s="30"/>
      <c r="L348" s="30"/>
      <c r="M348" s="31" t="str">
        <f t="shared" si="2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список'!A346:M346,0)),"")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список'!A346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список'!A346:N346,0)+1),"")</f>
        <v/>
      </c>
      <c r="K349" s="30"/>
      <c r="L349" s="30"/>
      <c r="M349" s="31" t="str">
        <f t="shared" si="2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список'!A347:M347,0)),"")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список'!A347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список'!A347:N347,0)+1),"")</f>
        <v/>
      </c>
      <c r="K350" s="30"/>
      <c r="L350" s="30"/>
      <c r="M350" s="31" t="str">
        <f t="shared" si="2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список'!A348:M348,0)),"")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список'!A348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список'!A348:N348,0)+1),"")</f>
        <v/>
      </c>
      <c r="K351" s="30"/>
      <c r="L351" s="30"/>
      <c r="M351" s="31" t="str">
        <f t="shared" si="2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список'!A349:M349,0)),"")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список'!A349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список'!A349:N349,0)+1),"")</f>
        <v/>
      </c>
      <c r="K352" s="30"/>
      <c r="L352" s="30"/>
      <c r="M352" s="31" t="str">
        <f t="shared" si="2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список'!A350:M350,0)),"")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список'!A350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список'!A350:N350,0)+1),"")</f>
        <v/>
      </c>
      <c r="K353" s="30"/>
      <c r="L353" s="30"/>
      <c r="M353" s="31" t="str">
        <f t="shared" si="2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список'!A351:M351,0)),"")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список'!A351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список'!A351:N351,0)+1),"")</f>
        <v/>
      </c>
      <c r="K354" s="30"/>
      <c r="L354" s="30"/>
      <c r="M354" s="31" t="str">
        <f t="shared" si="2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список'!A352:M352,0)),"")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список'!A352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список'!A352:N352,0)+1),"")</f>
        <v/>
      </c>
      <c r="K355" s="30"/>
      <c r="L355" s="30"/>
      <c r="M355" s="31" t="str">
        <f t="shared" si="2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список'!A353:M353,0)),"")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список'!A353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список'!A353:N353,0)+1),"")</f>
        <v/>
      </c>
      <c r="K356" s="30"/>
      <c r="L356" s="30"/>
      <c r="M356" s="31" t="str">
        <f t="shared" si="2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список'!A354:M354,0)),"")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список'!A354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список'!A354:N354,0)+1),"")</f>
        <v/>
      </c>
      <c r="K357" s="30"/>
      <c r="L357" s="30"/>
      <c r="M357" s="31" t="str">
        <f t="shared" si="2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список'!A355:M355,0)),"")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список'!A355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список'!A355:N355,0)+1),"")</f>
        <v/>
      </c>
      <c r="K358" s="30"/>
      <c r="L358" s="30"/>
      <c r="M358" s="31" t="str">
        <f t="shared" si="2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список'!A356:M356,0)),"")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список'!A356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список'!A356:N356,0)+1),"")</f>
        <v/>
      </c>
      <c r="K359" s="30"/>
      <c r="L359" s="30"/>
      <c r="M359" s="31" t="str">
        <f t="shared" si="2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список'!A357:M357,0)),"")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список'!A357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список'!A357:N357,0)+1),"")</f>
        <v/>
      </c>
      <c r="K360" s="30"/>
      <c r="L360" s="30"/>
      <c r="M360" s="31" t="str">
        <f t="shared" si="2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список'!A358:M358,0)),"")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список'!A358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список'!A358:N358,0)+1),"")</f>
        <v/>
      </c>
      <c r="K361" s="30"/>
      <c r="L361" s="30"/>
      <c r="M361" s="31" t="str">
        <f t="shared" si="2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список'!A359:M359,0)),"")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список'!A359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список'!A359:N359,0)+1),"")</f>
        <v/>
      </c>
      <c r="K362" s="30"/>
      <c r="L362" s="30"/>
      <c r="M362" s="31" t="str">
        <f t="shared" si="2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список'!A360:M360,0)),"")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список'!A360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список'!A360:N360,0)+1),"")</f>
        <v/>
      </c>
      <c r="K363" s="30"/>
      <c r="L363" s="30"/>
      <c r="M363" s="31" t="str">
        <f t="shared" si="2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список'!A361:M361,0)),"")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список'!A361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список'!A361:N361,0)+1),"")</f>
        <v/>
      </c>
      <c r="K364" s="30"/>
      <c r="L364" s="30"/>
      <c r="M364" s="31" t="str">
        <f t="shared" si="2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список'!A362:M362,0)),"")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список'!A362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список'!A362:N362,0)+1),"")</f>
        <v/>
      </c>
      <c r="K365" s="30"/>
      <c r="L365" s="30"/>
      <c r="M365" s="31" t="str">
        <f t="shared" si="2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список'!A363:M363,0)),"")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список'!A363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список'!A363:N363,0)+1),"")</f>
        <v/>
      </c>
      <c r="K366" s="30"/>
      <c r="L366" s="30"/>
      <c r="M366" s="31" t="str">
        <f t="shared" si="2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список'!A364:M364,0)),"")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список'!A364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список'!A364:N364,0)+1),"")</f>
        <v/>
      </c>
      <c r="K367" s="30"/>
      <c r="L367" s="30"/>
      <c r="M367" s="31" t="str">
        <f t="shared" si="2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список'!A365:M365,0)),"")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список'!A365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список'!A365:N365,0)+1),"")</f>
        <v/>
      </c>
      <c r="K368" s="30"/>
      <c r="L368" s="30"/>
      <c r="M368" s="31" t="str">
        <f t="shared" si="2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список'!A366:M366,0)),"")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список'!A366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список'!A366:N366,0)+1),"")</f>
        <v/>
      </c>
      <c r="K369" s="30"/>
      <c r="L369" s="30"/>
      <c r="M369" s="31" t="str">
        <f t="shared" si="2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список'!A367:M367,0)),"")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список'!A367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список'!A367:N367,0)+1),"")</f>
        <v/>
      </c>
      <c r="K370" s="30"/>
      <c r="L370" s="30"/>
      <c r="M370" s="31" t="str">
        <f t="shared" si="2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список'!A368:M368,0)),"")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список'!A368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список'!A368:N368,0)+1),"")</f>
        <v/>
      </c>
      <c r="K371" s="30"/>
      <c r="L371" s="30"/>
      <c r="M371" s="31" t="str">
        <f t="shared" si="2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список'!A369:M369,0)),"")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список'!A369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список'!A369:N369,0)+1),"")</f>
        <v/>
      </c>
      <c r="K372" s="30"/>
      <c r="L372" s="30"/>
      <c r="M372" s="31" t="str">
        <f t="shared" si="2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список'!A370:M370,0)),"")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список'!A370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список'!A370:N370,0)+1),"")</f>
        <v/>
      </c>
      <c r="K373" s="30"/>
      <c r="L373" s="30"/>
      <c r="M373" s="31" t="str">
        <f t="shared" si="2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список'!A371:M371,0)),"")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список'!A371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список'!A371:N371,0)+1),"")</f>
        <v/>
      </c>
      <c r="K374" s="30"/>
      <c r="L374" s="30"/>
      <c r="M374" s="31" t="str">
        <f t="shared" si="2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список'!A372:M372,0)),"")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список'!A372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список'!A372:N372,0)+1),"")</f>
        <v/>
      </c>
      <c r="K375" s="30"/>
      <c r="L375" s="30"/>
      <c r="M375" s="31" t="str">
        <f t="shared" si="2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список'!A373:M373,0)),"")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список'!A373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список'!A373:N373,0)+1),"")</f>
        <v/>
      </c>
      <c r="K376" s="30"/>
      <c r="L376" s="30"/>
      <c r="M376" s="31" t="str">
        <f t="shared" si="2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список'!A374:M374,0)),"")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список'!A374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список'!A374:N374,0)+1),"")</f>
        <v/>
      </c>
      <c r="K377" s="30"/>
      <c r="L377" s="30"/>
      <c r="M377" s="31" t="str">
        <f t="shared" si="2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список'!A375:M375,0)),"")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список'!A375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список'!A375:N375,0)+1),"")</f>
        <v/>
      </c>
      <c r="K378" s="30"/>
      <c r="L378" s="30"/>
      <c r="M378" s="31" t="str">
        <f t="shared" si="2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список'!A376:M376,0)),"")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список'!A376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список'!A376:N376,0)+1),"")</f>
        <v/>
      </c>
      <c r="K379" s="30"/>
      <c r="L379" s="30"/>
      <c r="M379" s="31" t="str">
        <f t="shared" si="2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список'!A377:M377,0)),"")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список'!A377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список'!A377:N377,0)+1),"")</f>
        <v/>
      </c>
      <c r="K380" s="30"/>
      <c r="L380" s="30"/>
      <c r="M380" s="31" t="str">
        <f t="shared" si="2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список'!A378:M378,0)),"")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список'!A378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список'!A378:N378,0)+1),"")</f>
        <v/>
      </c>
      <c r="K381" s="30"/>
      <c r="L381" s="30"/>
      <c r="M381" s="31" t="str">
        <f t="shared" si="2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список'!A379:M379,0)),"")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список'!A379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список'!A379:N379,0)+1),"")</f>
        <v/>
      </c>
      <c r="K382" s="30"/>
      <c r="L382" s="30"/>
      <c r="M382" s="31" t="str">
        <f t="shared" si="2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список'!A380:M380,0)),"")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список'!A380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список'!A380:N380,0)+1),"")</f>
        <v/>
      </c>
      <c r="K383" s="30"/>
      <c r="L383" s="30"/>
      <c r="M383" s="31" t="str">
        <f t="shared" si="2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список'!A381:M381,0)),"")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список'!A381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список'!A381:N381,0)+1),"")</f>
        <v/>
      </c>
      <c r="K384" s="30"/>
      <c r="L384" s="30"/>
      <c r="M384" s="31" t="str">
        <f t="shared" si="2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список'!A382:M382,0)),"")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список'!A382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список'!A382:N382,0)+1),"")</f>
        <v/>
      </c>
      <c r="K385" s="30"/>
      <c r="L385" s="30"/>
      <c r="M385" s="31" t="str">
        <f t="shared" si="2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список'!A383:M383,0)),"")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список'!A383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список'!A383:N383,0)+1),"")</f>
        <v/>
      </c>
      <c r="K386" s="30"/>
      <c r="L386" s="30"/>
      <c r="M386" s="31" t="str">
        <f t="shared" si="2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список'!A384:M384,0)),"")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список'!A384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список'!A384:N384,0)+1),"")</f>
        <v/>
      </c>
      <c r="K387" s="30"/>
      <c r="L387" s="30"/>
      <c r="M387" s="31" t="str">
        <f t="shared" si="2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список'!A385:M385,0)),"")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список'!A385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список'!A385:N385,0)+1),"")</f>
        <v/>
      </c>
      <c r="K388" s="30"/>
      <c r="L388" s="30"/>
      <c r="M388" s="31" t="str">
        <f t="shared" si="2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список'!A386:M386,0)),"")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список'!A386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список'!A386:N386,0)+1),"")</f>
        <v/>
      </c>
      <c r="K389" s="30"/>
      <c r="L389" s="30"/>
      <c r="M389" s="31" t="str">
        <f t="shared" si="2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список'!A387:M387,0)),"")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список'!A387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список'!A387:N387,0)+1),"")</f>
        <v/>
      </c>
      <c r="K390" s="30"/>
      <c r="L390" s="30"/>
      <c r="M390" s="31" t="str">
        <f t="shared" si="2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список'!A388:M388,0)),"")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список'!A388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список'!A388:N388,0)+1),"")</f>
        <v/>
      </c>
      <c r="K391" s="30"/>
      <c r="L391" s="30"/>
      <c r="M391" s="31" t="str">
        <f t="shared" si="2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список'!A389:M389,0)),"")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список'!A389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список'!A389:N389,0)+1),"")</f>
        <v/>
      </c>
      <c r="K392" s="30"/>
      <c r="L392" s="30"/>
      <c r="M392" s="31" t="str">
        <f t="shared" si="2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список'!A390:M390,0)),"")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список'!A390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список'!A390:N390,0)+1),"")</f>
        <v/>
      </c>
      <c r="K393" s="30"/>
      <c r="L393" s="30"/>
      <c r="M393" s="31" t="str">
        <f t="shared" si="2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список'!A391:M391,0)),"")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список'!A391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список'!A391:N391,0)+1),"")</f>
        <v/>
      </c>
      <c r="K394" s="30"/>
      <c r="L394" s="30"/>
      <c r="M394" s="31" t="str">
        <f t="shared" si="2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список'!A392:M392,0)),"")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список'!A392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список'!A392:N392,0)+1),"")</f>
        <v/>
      </c>
      <c r="K395" s="30"/>
      <c r="L395" s="30"/>
      <c r="M395" s="31" t="str">
        <f t="shared" si="2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список'!A393:M393,0)),"")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список'!A393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список'!A393:N393,0)+1),"")</f>
        <v/>
      </c>
      <c r="K396" s="30"/>
      <c r="L396" s="30"/>
      <c r="M396" s="31" t="str">
        <f t="shared" si="2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список'!A394:M394,0)),"")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список'!A394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список'!A394:N394,0)+1),"")</f>
        <v/>
      </c>
      <c r="K397" s="30"/>
      <c r="L397" s="30"/>
      <c r="M397" s="31" t="str">
        <f t="shared" si="2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список'!A395:M395,0)),"")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список'!A395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список'!A395:N395,0)+1),"")</f>
        <v/>
      </c>
      <c r="K398" s="30"/>
      <c r="L398" s="30"/>
      <c r="M398" s="31" t="str">
        <f t="shared" si="2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список'!A396:M396,0)),"")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список'!A396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список'!A396:N396,0)+1),"")</f>
        <v/>
      </c>
      <c r="K399" s="30"/>
      <c r="L399" s="30"/>
      <c r="M399" s="31" t="str">
        <f t="shared" si="2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список'!A397:M397,0)),"")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список'!A397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список'!A397:N397,0)+1),"")</f>
        <v/>
      </c>
      <c r="K400" s="30"/>
      <c r="L400" s="30"/>
      <c r="M400" s="31" t="str">
        <f t="shared" si="2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список'!A398:M398,0)),"")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список'!A398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список'!A398:N398,0)+1),"")</f>
        <v/>
      </c>
      <c r="K401" s="30"/>
      <c r="L401" s="30"/>
      <c r="M401" s="31" t="str">
        <f t="shared" si="2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список'!A399:M399,0)),"")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список'!A399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список'!A399:N399,0)+1),"")</f>
        <v/>
      </c>
      <c r="K402" s="30"/>
      <c r="L402" s="30"/>
      <c r="M402" s="31" t="str">
        <f t="shared" si="2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список'!A400:M400,0)),"")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список'!A400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список'!A400:N400,0)+1),"")</f>
        <v/>
      </c>
      <c r="K403" s="30"/>
      <c r="L403" s="30"/>
      <c r="M403" s="31" t="str">
        <f t="shared" si="2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список'!A401:M401,0)),"")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список'!A401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список'!A401:N401,0)+1),"")</f>
        <v/>
      </c>
      <c r="K404" s="30"/>
      <c r="L404" s="30"/>
      <c r="M404" s="31" t="str">
        <f t="shared" si="2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список'!A402:M402,0)),"")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список'!A402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список'!A402:N402,0)+1),"")</f>
        <v/>
      </c>
      <c r="K405" s="30"/>
      <c r="L405" s="30"/>
      <c r="M405" s="31" t="str">
        <f t="shared" si="2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список'!A403:M403,0)),"")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список'!A403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список'!A403:N403,0)+1),"")</f>
        <v/>
      </c>
      <c r="K406" s="30"/>
      <c r="L406" s="30"/>
      <c r="M406" s="31" t="str">
        <f t="shared" si="2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список'!A404:M404,0)),"")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список'!A404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список'!A404:N404,0)+1),"")</f>
        <v/>
      </c>
      <c r="K407" s="30"/>
      <c r="L407" s="30"/>
      <c r="M407" s="31" t="str">
        <f t="shared" si="2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список'!A405:M405,0)),"")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список'!A405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список'!A405:N405,0)+1),"")</f>
        <v/>
      </c>
      <c r="K408" s="30"/>
      <c r="L408" s="30"/>
      <c r="M408" s="31" t="str">
        <f t="shared" si="2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список'!A406:M406,0)),"")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список'!A406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список'!A406:N406,0)+1),"")</f>
        <v/>
      </c>
      <c r="K409" s="30"/>
      <c r="L409" s="30"/>
      <c r="M409" s="31" t="str">
        <f t="shared" si="2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список'!A407:M407,0)),"")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список'!A407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список'!A407:N407,0)+1),"")</f>
        <v/>
      </c>
      <c r="K410" s="30"/>
      <c r="L410" s="30"/>
      <c r="M410" s="31" t="str">
        <f t="shared" si="2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список'!A408:M408,0)),"")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список'!A408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список'!A408:N408,0)+1),"")</f>
        <v/>
      </c>
      <c r="K411" s="30"/>
      <c r="L411" s="30"/>
      <c r="M411" s="31" t="str">
        <f t="shared" si="2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список'!A409:M409,0)),"")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список'!A409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список'!A409:N409,0)+1),"")</f>
        <v/>
      </c>
      <c r="K412" s="30"/>
      <c r="L412" s="30"/>
      <c r="M412" s="31" t="str">
        <f t="shared" si="2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список'!A410:M410,0)),"")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список'!A410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список'!A410:N410,0)+1),"")</f>
        <v/>
      </c>
      <c r="K413" s="30"/>
      <c r="L413" s="30"/>
      <c r="M413" s="31" t="str">
        <f t="shared" si="2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список'!A411:M411,0)),"")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список'!A411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список'!A411:N411,0)+1),"")</f>
        <v/>
      </c>
      <c r="K414" s="30"/>
      <c r="L414" s="30"/>
      <c r="M414" s="31" t="str">
        <f t="shared" si="2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список'!A412:M412,0)),"")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список'!A412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список'!A412:N412,0)+1),"")</f>
        <v/>
      </c>
      <c r="K415" s="30"/>
      <c r="L415" s="30"/>
      <c r="M415" s="31" t="str">
        <f t="shared" si="2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список'!A413:M413,0)),"")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список'!A413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список'!A413:N413,0)+1),"")</f>
        <v/>
      </c>
      <c r="K416" s="30"/>
      <c r="L416" s="30"/>
      <c r="M416" s="31" t="str">
        <f t="shared" si="2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список'!A414:M414,0)),"")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список'!A414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список'!A414:N414,0)+1),"")</f>
        <v/>
      </c>
      <c r="K417" s="30"/>
      <c r="L417" s="30"/>
      <c r="M417" s="31" t="str">
        <f t="shared" si="2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список'!A415:M415,0)),"")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список'!A415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список'!A415:N415,0)+1),"")</f>
        <v/>
      </c>
      <c r="K418" s="30"/>
      <c r="L418" s="30"/>
      <c r="M418" s="31" t="str">
        <f t="shared" si="2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список'!A416:M416,0)),"")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список'!A416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список'!A416:N416,0)+1),"")</f>
        <v/>
      </c>
      <c r="K419" s="30"/>
      <c r="L419" s="30"/>
      <c r="M419" s="31" t="str">
        <f t="shared" si="2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список'!A417:M417,0)),"")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список'!A417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список'!A417:N417,0)+1),"")</f>
        <v/>
      </c>
      <c r="K420" s="30"/>
      <c r="L420" s="30"/>
      <c r="M420" s="31" t="str">
        <f t="shared" si="2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список'!A418:M418,0)),"")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список'!A418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список'!A418:N418,0)+1),"")</f>
        <v/>
      </c>
      <c r="K421" s="30"/>
      <c r="L421" s="30"/>
      <c r="M421" s="31" t="str">
        <f t="shared" si="2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список'!A419:M419,0)),"")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список'!A419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список'!A419:N419,0)+1),"")</f>
        <v/>
      </c>
      <c r="K422" s="30"/>
      <c r="L422" s="30"/>
      <c r="M422" s="31" t="str">
        <f t="shared" si="2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список'!A420:M420,0)),"")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список'!A420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список'!A420:N420,0)+1),"")</f>
        <v/>
      </c>
      <c r="K423" s="30"/>
      <c r="L423" s="30"/>
      <c r="M423" s="31" t="str">
        <f t="shared" si="2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список'!A421:M421,0)),"")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список'!A421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список'!A421:N421,0)+1),"")</f>
        <v/>
      </c>
      <c r="K424" s="30"/>
      <c r="L424" s="30"/>
      <c r="M424" s="31" t="str">
        <f t="shared" si="2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список'!A422:M422,0)),"")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список'!A422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список'!A422:N422,0)+1),"")</f>
        <v/>
      </c>
      <c r="K425" s="30"/>
      <c r="L425" s="30"/>
      <c r="M425" s="31" t="str">
        <f t="shared" si="2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список'!A423:M423,0)),"")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список'!A423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список'!A423:N423,0)+1),"")</f>
        <v/>
      </c>
      <c r="K426" s="30"/>
      <c r="L426" s="30"/>
      <c r="M426" s="31" t="str">
        <f t="shared" si="2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список'!A424:M424,0)),"")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список'!A424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список'!A424:N424,0)+1),"")</f>
        <v/>
      </c>
      <c r="K427" s="30"/>
      <c r="L427" s="30"/>
      <c r="M427" s="31" t="str">
        <f t="shared" si="2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список'!A425:M425,0)),"")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список'!A425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список'!A425:N425,0)+1),"")</f>
        <v/>
      </c>
      <c r="K428" s="30"/>
      <c r="L428" s="30"/>
      <c r="M428" s="31" t="str">
        <f t="shared" si="2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список'!A426:M426,0)),"")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список'!A426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список'!A426:N426,0)+1),"")</f>
        <v/>
      </c>
      <c r="K429" s="30"/>
      <c r="L429" s="30"/>
      <c r="M429" s="31" t="str">
        <f t="shared" si="2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список'!A427:M427,0)),"")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список'!A427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список'!A427:N427,0)+1),"")</f>
        <v/>
      </c>
      <c r="K430" s="30"/>
      <c r="L430" s="30"/>
      <c r="M430" s="31" t="str">
        <f t="shared" si="2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список'!A428:M428,0)),"")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список'!A428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список'!A428:N428,0)+1),"")</f>
        <v/>
      </c>
      <c r="K431" s="30"/>
      <c r="L431" s="30"/>
      <c r="M431" s="31" t="str">
        <f t="shared" si="2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список'!A429:M429,0)),"")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список'!A429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список'!A429:N429,0)+1),"")</f>
        <v/>
      </c>
      <c r="K432" s="30"/>
      <c r="L432" s="30"/>
      <c r="M432" s="31" t="str">
        <f t="shared" si="2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список'!A430:M430,0)),"")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список'!A430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список'!A430:N430,0)+1),"")</f>
        <v/>
      </c>
      <c r="K433" s="30"/>
      <c r="L433" s="30"/>
      <c r="M433" s="31" t="str">
        <f t="shared" si="2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список'!A431:M431,0)),"")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список'!A431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список'!A431:N431,0)+1),"")</f>
        <v/>
      </c>
      <c r="K434" s="30"/>
      <c r="L434" s="30"/>
      <c r="M434" s="31" t="str">
        <f t="shared" si="2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список'!A432:M432,0)),"")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список'!A432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список'!A432:N432,0)+1),"")</f>
        <v/>
      </c>
      <c r="K435" s="30"/>
      <c r="L435" s="30"/>
      <c r="M435" s="31" t="str">
        <f t="shared" si="2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список'!A433:M433,0)),"")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список'!A433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список'!A433:N433,0)+1),"")</f>
        <v/>
      </c>
      <c r="K436" s="30"/>
      <c r="L436" s="30"/>
      <c r="M436" s="31" t="str">
        <f t="shared" si="2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список'!A434:M434,0)),"")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список'!A434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список'!A434:N434,0)+1),"")</f>
        <v/>
      </c>
      <c r="K437" s="30"/>
      <c r="L437" s="30"/>
      <c r="M437" s="31" t="str">
        <f t="shared" si="2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список'!A435:M435,0)),"")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список'!A435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список'!A435:N435,0)+1),"")</f>
        <v/>
      </c>
      <c r="K438" s="30"/>
      <c r="L438" s="30"/>
      <c r="M438" s="31" t="str">
        <f t="shared" si="2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список'!A436:M436,0)),"")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список'!A436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список'!A436:N436,0)+1),"")</f>
        <v/>
      </c>
      <c r="K439" s="30"/>
      <c r="L439" s="30"/>
      <c r="M439" s="31" t="str">
        <f t="shared" si="2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список'!A437:M437,0)),"")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список'!A437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список'!A437:N437,0)+1),"")</f>
        <v/>
      </c>
      <c r="K440" s="30"/>
      <c r="L440" s="30"/>
      <c r="M440" s="31" t="str">
        <f t="shared" si="2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список'!A438:M438,0)),"")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список'!A438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список'!A438:N438,0)+1),"")</f>
        <v/>
      </c>
      <c r="K441" s="30"/>
      <c r="L441" s="30"/>
      <c r="M441" s="31" t="str">
        <f t="shared" si="2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список'!A439:M439,0)),"")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список'!A439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список'!A439:N439,0)+1),"")</f>
        <v/>
      </c>
      <c r="K442" s="30"/>
      <c r="L442" s="30"/>
      <c r="M442" s="31" t="str">
        <f t="shared" si="2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список'!A440:M440,0)),"")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список'!A440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список'!A440:N440,0)+1),"")</f>
        <v/>
      </c>
      <c r="K443" s="30"/>
      <c r="L443" s="30"/>
      <c r="M443" s="31" t="str">
        <f t="shared" si="2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список'!A441:M441,0)),"")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список'!A441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список'!A441:N441,0)+1),"")</f>
        <v/>
      </c>
      <c r="K444" s="30"/>
      <c r="L444" s="30"/>
      <c r="M444" s="31" t="str">
        <f t="shared" si="2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список'!A442:M442,0)),"")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список'!A442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список'!A442:N442,0)+1),"")</f>
        <v/>
      </c>
      <c r="K445" s="30"/>
      <c r="L445" s="30"/>
      <c r="M445" s="31" t="str">
        <f t="shared" si="2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список'!A443:M443,0)),"")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список'!A443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список'!A443:N443,0)+1),"")</f>
        <v/>
      </c>
      <c r="K446" s="30"/>
      <c r="L446" s="30"/>
      <c r="M446" s="31" t="str">
        <f t="shared" si="2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список'!A444:M444,0)),"")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список'!A444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список'!A444:N444,0)+1),"")</f>
        <v/>
      </c>
      <c r="K447" s="30"/>
      <c r="L447" s="30"/>
      <c r="M447" s="31" t="str">
        <f t="shared" si="2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список'!A445:M445,0)),"")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список'!A445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список'!A445:N445,0)+1),"")</f>
        <v/>
      </c>
      <c r="K448" s="30"/>
      <c r="L448" s="30"/>
      <c r="M448" s="31" t="str">
        <f t="shared" si="2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список'!A446:M446,0)),"")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список'!A446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список'!A446:N446,0)+1),"")</f>
        <v/>
      </c>
      <c r="K449" s="30"/>
      <c r="L449" s="30"/>
      <c r="M449" s="31" t="str">
        <f t="shared" si="2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список'!A447:M447,0)),"")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список'!A447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список'!A447:N447,0)+1),"")</f>
        <v/>
      </c>
      <c r="K450" s="30"/>
      <c r="L450" s="30"/>
      <c r="M450" s="31" t="str">
        <f t="shared" si="2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список'!A448:M448,0)),"")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список'!A448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список'!A448:N448,0)+1),"")</f>
        <v/>
      </c>
      <c r="K451" s="30"/>
      <c r="L451" s="30"/>
      <c r="M451" s="31" t="str">
        <f t="shared" si="2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список'!A449:M449,0)),"")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список'!A449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список'!A449:N449,0)+1),"")</f>
        <v/>
      </c>
      <c r="K452" s="30"/>
      <c r="L452" s="30"/>
      <c r="M452" s="31" t="str">
        <f t="shared" si="2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список'!A450:M450,0)),"")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список'!A450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список'!A450:N450,0)+1),"")</f>
        <v/>
      </c>
      <c r="K453" s="30"/>
      <c r="L453" s="30"/>
      <c r="M453" s="31" t="str">
        <f t="shared" si="2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список'!A451:M451,0)),"")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список'!A451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список'!A451:N451,0)+1),"")</f>
        <v/>
      </c>
      <c r="K454" s="30"/>
      <c r="L454" s="30"/>
      <c r="M454" s="31" t="str">
        <f t="shared" si="2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список'!A452:M452,0)),"")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список'!A452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список'!A452:N452,0)+1),"")</f>
        <v/>
      </c>
      <c r="K455" s="30"/>
      <c r="L455" s="30"/>
      <c r="M455" s="31" t="str">
        <f t="shared" si="2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список'!A453:M453,0)),"")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список'!A453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список'!A453:N453,0)+1),"")</f>
        <v/>
      </c>
      <c r="K456" s="30"/>
      <c r="L456" s="30"/>
      <c r="M456" s="31" t="str">
        <f t="shared" si="2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список'!A454:M454,0)),"")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список'!A454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список'!A454:N454,0)+1),"")</f>
        <v/>
      </c>
      <c r="K457" s="30"/>
      <c r="L457" s="30"/>
      <c r="M457" s="31" t="str">
        <f t="shared" si="2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список'!A455:M455,0)),"")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список'!A455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список'!A455:N455,0)+1),"")</f>
        <v/>
      </c>
      <c r="K458" s="30"/>
      <c r="L458" s="30"/>
      <c r="M458" s="31" t="str">
        <f t="shared" si="2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список'!A456:M456,0)),"")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список'!A456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список'!A456:N456,0)+1),"")</f>
        <v/>
      </c>
      <c r="K459" s="30"/>
      <c r="L459" s="30"/>
      <c r="M459" s="31" t="str">
        <f t="shared" si="2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список'!A457:M457,0)),"")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список'!A457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список'!A457:N457,0)+1),"")</f>
        <v/>
      </c>
      <c r="K460" s="30"/>
      <c r="L460" s="30"/>
      <c r="M460" s="31" t="str">
        <f t="shared" si="2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список'!A458:M458,0)),"")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список'!A458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список'!A458:N458,0)+1),"")</f>
        <v/>
      </c>
      <c r="K461" s="30"/>
      <c r="L461" s="30"/>
      <c r="M461" s="31" t="str">
        <f t="shared" si="2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список'!A459:M459,0)),"")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список'!A459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список'!A459:N459,0)+1),"")</f>
        <v/>
      </c>
      <c r="K462" s="30"/>
      <c r="L462" s="30"/>
      <c r="M462" s="31" t="str">
        <f t="shared" si="2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список'!A460:M460,0)),"")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список'!A460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список'!A460:N460,0)+1),"")</f>
        <v/>
      </c>
      <c r="K463" s="30"/>
      <c r="L463" s="30"/>
      <c r="M463" s="31" t="str">
        <f t="shared" si="2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список'!A461:M461,0)),"")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список'!A461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список'!A461:N461,0)+1),"")</f>
        <v/>
      </c>
      <c r="K464" s="30"/>
      <c r="L464" s="30"/>
      <c r="M464" s="31" t="str">
        <f t="shared" si="2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список'!A462:M462,0)),"")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список'!A462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список'!A462:N462,0)+1),"")</f>
        <v/>
      </c>
      <c r="K465" s="30"/>
      <c r="L465" s="30"/>
      <c r="M465" s="31" t="str">
        <f t="shared" si="2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список'!A463:M463,0)),"")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список'!A463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список'!A463:N463,0)+1),"")</f>
        <v/>
      </c>
      <c r="K466" s="30"/>
      <c r="L466" s="30"/>
      <c r="M466" s="31" t="str">
        <f t="shared" si="2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список'!A464:M464,0)),"")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список'!A464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список'!A464:N464,0)+1),"")</f>
        <v/>
      </c>
      <c r="K467" s="30"/>
      <c r="L467" s="30"/>
      <c r="M467" s="31" t="str">
        <f t="shared" si="2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список'!A465:M465,0)),"")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список'!A465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список'!A465:N465,0)+1),"")</f>
        <v/>
      </c>
      <c r="K468" s="30"/>
      <c r="L468" s="30"/>
      <c r="M468" s="31" t="str">
        <f t="shared" si="2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список'!A466:M466,0)),"")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список'!A466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список'!A466:N466,0)+1),"")</f>
        <v/>
      </c>
      <c r="K469" s="30"/>
      <c r="L469" s="30"/>
      <c r="M469" s="31" t="str">
        <f t="shared" si="2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список'!A467:M467,0)),"")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список'!A467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список'!A467:N467,0)+1),"")</f>
        <v/>
      </c>
      <c r="K470" s="30"/>
      <c r="L470" s="30"/>
      <c r="M470" s="31" t="str">
        <f t="shared" si="2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список'!A468:M468,0)),"")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список'!A468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список'!A468:N468,0)+1),"")</f>
        <v/>
      </c>
      <c r="K471" s="30"/>
      <c r="L471" s="30"/>
      <c r="M471" s="31" t="str">
        <f t="shared" si="2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список'!A469:M469,0)),"")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список'!A469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список'!A469:N469,0)+1),"")</f>
        <v/>
      </c>
      <c r="K472" s="30"/>
      <c r="L472" s="30"/>
      <c r="M472" s="31" t="str">
        <f t="shared" si="2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список'!A470:M470,0)),"")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список'!A470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список'!A470:N470,0)+1),"")</f>
        <v/>
      </c>
      <c r="K473" s="30"/>
      <c r="L473" s="30"/>
      <c r="M473" s="31" t="str">
        <f t="shared" si="2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список'!A471:M471,0)),"")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список'!A471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список'!A471:N471,0)+1),"")</f>
        <v/>
      </c>
      <c r="K474" s="30"/>
      <c r="L474" s="30"/>
      <c r="M474" s="31" t="str">
        <f t="shared" si="2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список'!A472:M472,0)),"")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список'!A472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список'!A472:N472,0)+1),"")</f>
        <v/>
      </c>
      <c r="K475" s="30"/>
      <c r="L475" s="30"/>
      <c r="M475" s="31" t="str">
        <f t="shared" si="2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список'!A473:M473,0)),"")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список'!A473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список'!A473:N473,0)+1),"")</f>
        <v/>
      </c>
      <c r="K476" s="30"/>
      <c r="L476" s="30"/>
      <c r="M476" s="31" t="str">
        <f t="shared" si="2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список'!A474:M474,0)),"")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список'!A474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список'!A474:N474,0)+1),"")</f>
        <v/>
      </c>
      <c r="K477" s="30"/>
      <c r="L477" s="30"/>
      <c r="M477" s="31" t="str">
        <f t="shared" si="2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список'!A475:M475,0)),"")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список'!A475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список'!A475:N475,0)+1),"")</f>
        <v/>
      </c>
      <c r="K478" s="30"/>
      <c r="L478" s="30"/>
      <c r="M478" s="31" t="str">
        <f t="shared" si="2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список'!A476:M476,0)),"")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список'!A476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список'!A476:N476,0)+1),"")</f>
        <v/>
      </c>
      <c r="K479" s="30"/>
      <c r="L479" s="30"/>
      <c r="M479" s="31" t="str">
        <f t="shared" si="2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список'!A477:M477,0)),"")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список'!A477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список'!A477:N477,0)+1),"")</f>
        <v/>
      </c>
      <c r="K480" s="30"/>
      <c r="L480" s="30"/>
      <c r="M480" s="31" t="str">
        <f t="shared" si="2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список'!A478:M478,0)),"")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список'!A478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список'!A478:N478,0)+1),"")</f>
        <v/>
      </c>
      <c r="K481" s="30"/>
      <c r="L481" s="30"/>
      <c r="M481" s="31" t="str">
        <f t="shared" si="2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список'!A479:M479,0)),"")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список'!A479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список'!A479:N479,0)+1),"")</f>
        <v/>
      </c>
      <c r="K482" s="30"/>
      <c r="L482" s="30"/>
      <c r="M482" s="31" t="str">
        <f t="shared" si="2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список'!A480:M480,0)),"")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список'!A480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список'!A480:N480,0)+1),"")</f>
        <v/>
      </c>
      <c r="K483" s="30"/>
      <c r="L483" s="30"/>
      <c r="M483" s="31" t="str">
        <f t="shared" si="2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список'!A481:M481,0)),"")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список'!A481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список'!A481:N481,0)+1),"")</f>
        <v/>
      </c>
      <c r="K484" s="30"/>
      <c r="L484" s="30"/>
      <c r="M484" s="31" t="str">
        <f t="shared" si="2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список'!A482:M482,0)),"")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список'!A482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список'!A482:N482,0)+1),"")</f>
        <v/>
      </c>
      <c r="K485" s="30"/>
      <c r="L485" s="30"/>
      <c r="M485" s="31" t="str">
        <f t="shared" si="2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список'!A483:M483,0)),"")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список'!A483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список'!A483:N483,0)+1),"")</f>
        <v/>
      </c>
      <c r="K486" s="30"/>
      <c r="L486" s="30"/>
      <c r="M486" s="31" t="str">
        <f t="shared" si="2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список'!A484:M484,0)),"")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список'!A484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список'!A484:N484,0)+1),"")</f>
        <v/>
      </c>
      <c r="K487" s="30"/>
      <c r="L487" s="30"/>
      <c r="M487" s="31" t="str">
        <f t="shared" si="2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список'!A485:M485,0)),"")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список'!A485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список'!A485:N485,0)+1),"")</f>
        <v/>
      </c>
      <c r="K488" s="30"/>
      <c r="L488" s="30"/>
      <c r="M488" s="31" t="str">
        <f t="shared" si="2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список'!A486:M486,0)),"")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список'!A486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список'!A486:N486,0)+1),"")</f>
        <v/>
      </c>
      <c r="K489" s="30"/>
      <c r="L489" s="30"/>
      <c r="M489" s="31" t="str">
        <f t="shared" si="2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список'!A487:M487,0)),"")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список'!A487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список'!A487:N487,0)+1),"")</f>
        <v/>
      </c>
      <c r="K490" s="30"/>
      <c r="L490" s="30"/>
      <c r="M490" s="31" t="str">
        <f t="shared" si="2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список'!A488:M488,0)),"")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список'!A488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список'!A488:N488,0)+1),"")</f>
        <v/>
      </c>
      <c r="K491" s="30"/>
      <c r="L491" s="30"/>
      <c r="M491" s="31" t="str">
        <f t="shared" si="2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список'!A489:M489,0)),"")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список'!A489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список'!A489:N489,0)+1),"")</f>
        <v/>
      </c>
      <c r="K492" s="30"/>
      <c r="L492" s="30"/>
      <c r="M492" s="31" t="str">
        <f t="shared" si="2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список'!A490:M490,0)),"")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список'!A490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список'!A490:N490,0)+1),"")</f>
        <v/>
      </c>
      <c r="K493" s="30"/>
      <c r="L493" s="30"/>
      <c r="M493" s="31" t="str">
        <f t="shared" si="2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список'!A491:M491,0)),"")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список'!A491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список'!A491:N491,0)+1),"")</f>
        <v/>
      </c>
      <c r="K494" s="30"/>
      <c r="L494" s="30"/>
      <c r="M494" s="31" t="str">
        <f t="shared" si="2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список'!A492:M492,0)),"")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список'!A492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список'!A492:N492,0)+1),"")</f>
        <v/>
      </c>
      <c r="K495" s="30"/>
      <c r="L495" s="30"/>
      <c r="M495" s="31" t="str">
        <f t="shared" si="2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список'!A493:M493,0)),"")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список'!A493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список'!A493:N493,0)+1),"")</f>
        <v/>
      </c>
      <c r="K496" s="30"/>
      <c r="L496" s="30"/>
      <c r="M496" s="31" t="str">
        <f t="shared" si="2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список'!A494:M494,0)),"")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список'!A494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список'!A494:N494,0)+1),"")</f>
        <v/>
      </c>
      <c r="K497" s="30"/>
      <c r="L497" s="30"/>
      <c r="M497" s="31" t="str">
        <f t="shared" si="2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список'!A495:M495,0)),"")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список'!A495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список'!A495:N495,0)+1),"")</f>
        <v/>
      </c>
      <c r="K498" s="30"/>
      <c r="L498" s="30"/>
      <c r="M498" s="31" t="str">
        <f t="shared" si="2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список'!A496:M496,0)),"")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список'!A496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список'!A496:N496,0)+1),"")</f>
        <v/>
      </c>
      <c r="K499" s="30"/>
      <c r="L499" s="30"/>
      <c r="M499" s="31" t="str">
        <f t="shared" si="2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список'!A497:M497,0)),"")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список'!A497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список'!A497:N497,0)+1),"")</f>
        <v/>
      </c>
      <c r="K500" s="30"/>
      <c r="L500" s="30"/>
      <c r="M500" s="31" t="str">
        <f t="shared" si="2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список'!A498:M498,0)),"")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список'!A498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список'!A498:N498,0)+1),"")</f>
        <v/>
      </c>
      <c r="K501" s="30"/>
      <c r="L501" s="30"/>
      <c r="M501" s="31" t="str">
        <f t="shared" si="2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список'!A499:M499,0)),"")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список'!A499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список'!A499:N499,0)+1),"")</f>
        <v/>
      </c>
      <c r="K502" s="30"/>
      <c r="L502" s="30"/>
      <c r="M502" s="31" t="str">
        <f t="shared" si="2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список'!A500:M500,0)),"")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список'!A500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список'!A500:N500,0)+1),"")</f>
        <v/>
      </c>
      <c r="K503" s="30"/>
      <c r="L503" s="30"/>
      <c r="M503" s="31" t="str">
        <f t="shared" si="2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список'!A501:M501,0)),"")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список'!A501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список'!A501:N501,0)+1),"")</f>
        <v/>
      </c>
      <c r="K504" s="30"/>
      <c r="L504" s="30"/>
      <c r="M504" s="31" t="str">
        <f t="shared" si="2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список'!A502:M502,0)),"")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список'!A502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список'!A502:N502,0)+1),"")</f>
        <v/>
      </c>
      <c r="K505" s="30"/>
      <c r="L505" s="30"/>
      <c r="M505" s="31" t="str">
        <f t="shared" si="2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список'!A503:M503,0)),"")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список'!A503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список'!A503:N503,0)+1),"")</f>
        <v/>
      </c>
      <c r="K506" s="30"/>
      <c r="L506" s="30"/>
      <c r="M506" s="31" t="str">
        <f t="shared" si="2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список'!A504:M504,0)),"")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список'!A504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список'!A504:N504,0)+1),"")</f>
        <v/>
      </c>
      <c r="K507" s="30"/>
      <c r="L507" s="30"/>
      <c r="M507" s="31" t="str">
        <f t="shared" si="2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список'!A505:M505,0)),"")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список'!A505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список'!A505:N505,0)+1),"")</f>
        <v/>
      </c>
      <c r="K508" s="30"/>
      <c r="L508" s="30"/>
      <c r="M508" s="31" t="str">
        <f t="shared" si="2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список'!A506:M506,0)),"")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список'!A506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список'!A506:N506,0)+1),"")</f>
        <v/>
      </c>
      <c r="K509" s="30"/>
      <c r="L509" s="30"/>
      <c r="M509" s="31" t="str">
        <f t="shared" si="2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список'!A507:M507,0)),"")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список'!A507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список'!A507:N507,0)+1),"")</f>
        <v/>
      </c>
      <c r="K510" s="30"/>
      <c r="L510" s="30"/>
      <c r="M510" s="31" t="str">
        <f t="shared" si="2"/>
        <v/>
      </c>
      <c r="N510" s="28"/>
      <c r="O510" s="32"/>
      <c r="R510" s="33"/>
      <c r="S510" s="33"/>
      <c r="T510" s="33"/>
    </row>
  </sheetData>
  <autoFilter ref="$B$4:$O$510">
    <filterColumn colId="1">
      <filters>
        <filter val="М"/>
      </filters>
    </filterColumn>
    <sortState ref="B4:O510">
      <sortCondition ref="F4:F510"/>
    </sortState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510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hidden="1" min="5" max="5" width="9.25"/>
    <col customWidth="1" min="6" max="6" width="20.13"/>
    <col customWidth="1" min="7" max="7" width="12.25"/>
    <col customWidth="1" min="8" max="8" width="23.88"/>
    <col customWidth="1" min="9" max="9" width="23.25"/>
    <col customWidth="1" hidden="1" min="10" max="10" width="12.25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180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11"/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181</v>
      </c>
      <c r="K3" s="6"/>
      <c r="L3" s="7"/>
      <c r="M3" s="8"/>
      <c r="N3" s="9"/>
      <c r="O3" s="10"/>
    </row>
    <row r="4" ht="28.5" customHeight="1">
      <c r="A4" s="53" t="s">
        <v>5</v>
      </c>
      <c r="B4" s="18" t="s">
        <v>6</v>
      </c>
      <c r="C4" s="19" t="s">
        <v>7</v>
      </c>
      <c r="D4" s="19" t="s">
        <v>8</v>
      </c>
      <c r="E4" s="79" t="s">
        <v>172</v>
      </c>
      <c r="F4" s="21" t="s">
        <v>24</v>
      </c>
      <c r="G4" s="54" t="s">
        <v>173</v>
      </c>
      <c r="H4" s="21" t="s">
        <v>12</v>
      </c>
      <c r="I4" s="21" t="s">
        <v>13</v>
      </c>
      <c r="J4" s="22" t="s">
        <v>182</v>
      </c>
      <c r="K4" s="23" t="s">
        <v>15</v>
      </c>
      <c r="L4" s="23" t="s">
        <v>16</v>
      </c>
      <c r="M4" s="24" t="s">
        <v>17</v>
      </c>
      <c r="N4" s="66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список'!$A$3:$S$996,VLOOKUP(E517,'Общий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>400 м</v>
      </c>
      <c r="C5" s="27" t="str">
        <f>IF(B5="","", IFERROR(VLOOKUP(E5,'Общий список'!$A$3:$AG$996,3,FALSE),""))</f>
        <v>М</v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>Полозов Иван</v>
      </c>
      <c r="G5" s="27" t="str">
        <f>IF(B5="","", IFERROR(VLOOKUP(E5,'Общий список'!$A$3:$AG$996,4,FALSE),""))</f>
        <v>05.05.2007</v>
      </c>
      <c r="H5" s="27" t="str">
        <f>IF(B5="","", IFERROR(VLOOKUP(E5,'Общий список'!$A$3:$AG$996,6,FALSE),""))</f>
        <v>СШОР "ТЕМП" г. Березники</v>
      </c>
      <c r="I5" s="27" t="str">
        <f>IF(B5="","", IFERROR(VLOOKUP(E5,'Общий список'!$A$3:$AG$996,7,FALSE),""))</f>
        <v>Язева Е.А.</v>
      </c>
      <c r="J5" s="27">
        <f t="array" ref="J5">IFERROR(INDEX('Общий список'!$A$3:$O$996,VLOOKUP(E5,'Общий список'!$A$3:$S$996,19,FALSE),MATCH(B5,'Общий список'!A3:N3,0)+1),"")</f>
        <v>53.4</v>
      </c>
      <c r="K5" s="30"/>
      <c r="L5" s="30"/>
      <c r="M5" s="31" t="str">
        <f t="shared" ref="M5:M196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>400 м</v>
      </c>
      <c r="C6" s="27" t="str">
        <f>IF(B6="","", IFERROR(VLOOKUP(E6,'Общий список'!$A$3:$AG$996,3,FALSE),""))</f>
        <v>М</v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>Куимов Матвей</v>
      </c>
      <c r="G6" s="27" t="str">
        <f>IF(B6="","", IFERROR(VLOOKUP(E6,'Общий список'!$A$3:$AG$996,4,FALSE),""))</f>
        <v>01.03.2007</v>
      </c>
      <c r="H6" s="27" t="str">
        <f>IF(B6="","", IFERROR(VLOOKUP(E6,'Общий список'!$A$3:$AG$996,6,FALSE),""))</f>
        <v>СШОР "ТЕМП" г. Березники</v>
      </c>
      <c r="I6" s="27" t="str">
        <f>IF(B6="","", IFERROR(VLOOKUP(E6,'Общий список'!$A$3:$AG$996,7,FALSE),""))</f>
        <v>Язева Е.А.,Мурзин Л.И.</v>
      </c>
      <c r="J6" s="27">
        <f t="array" ref="J6">IFERROR(INDEX('Общий список'!$A$3:$O$996,VLOOKUP(E6,'Общий список'!$A$3:$S$996,19,FALSE),MATCH(B6,'Общий список'!A4:N4,0)+1),"")</f>
        <v>53.5</v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>400 м</v>
      </c>
      <c r="C9" s="27" t="str">
        <f>IF(B9="","", IFERROR(VLOOKUP(E9,'Общий список'!$A$3:$AG$996,3,FALSE),""))</f>
        <v>М</v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>Бородкин Ярослав</v>
      </c>
      <c r="G9" s="27" t="str">
        <f>IF(B9="","", IFERROR(VLOOKUP(E9,'Общий список'!$A$3:$AG$996,4,FALSE),""))</f>
        <v>18.01.2009</v>
      </c>
      <c r="H9" s="27" t="str">
        <f>IF(B9="","", IFERROR(VLOOKUP(E9,'Общий список'!$A$3:$AG$996,6,FALSE),""))</f>
        <v>СШОР "ТЕМП" г. Березники</v>
      </c>
      <c r="I9" s="27" t="str">
        <f>IF(B9="","", IFERROR(VLOOKUP(E9,'Общий список'!$A$3:$AG$996,7,FALSE),""))</f>
        <v>Лунегов В.П.,Швецов Е.Н.</v>
      </c>
      <c r="J9" s="27">
        <f t="array" ref="J9">IFERROR(INDEX('Общий список'!$A$3:$O$996,VLOOKUP(E9,'Общий список'!$A$3:$S$996,19,FALSE),MATCH(B9,'Общий список'!A7:N7,0)+1),"")</f>
        <v>51</v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список'!A11:M11,0)),"")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список'!A11</f>
        <v>9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список'!A11:N11,0)+1),"")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список'!A12:M12,0)),"")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список'!A12</f>
        <v>10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список'!A12:N12,0)+1),"")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список'!A13:M13,0)),"")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список'!A13</f>
        <v>11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список'!A13:N13,0)+1),"")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список'!A14:M14,0)),"")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список'!A14</f>
        <v>13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список'!A14:N14,0)+1),"")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список'!A15:M15,0)),"")</f>
        <v>400 м</v>
      </c>
      <c r="C16" s="27" t="str">
        <f>IF(B16="","", IFERROR(VLOOKUP(E16,'Общий список'!$A$3:$AG$996,3,FALSE),""))</f>
        <v>М</v>
      </c>
      <c r="D16" s="27" t="str">
        <f>IF(B16="","", IFERROR(VLOOKUP(E16,'Общий список'!$A$3:$AG$996,17,FALSE),""))</f>
        <v/>
      </c>
      <c r="E16" s="28">
        <f>'Общий список'!A15</f>
        <v>30</v>
      </c>
      <c r="F16" s="29" t="str">
        <f>IF(B16="","", IFERROR(VLOOKUP(E16,'Общий список'!$A$3:$AG$996,2,FALSE),""))</f>
        <v>Махров Дмитрий </v>
      </c>
      <c r="G16" s="27" t="str">
        <f>IF(B16="","", IFERROR(VLOOKUP(E16,'Общий список'!$A$3:$AG$996,4,FALSE),""))</f>
        <v>04.02.2009</v>
      </c>
      <c r="H16" s="27" t="str">
        <f>IF(B16="","", IFERROR(VLOOKUP(E16,'Общий список'!$A$3:$AG$996,6,FALSE),""))</f>
        <v>СШОР "ТЕМП" г. Березники</v>
      </c>
      <c r="I16" s="27" t="str">
        <f>IF(B16="","", IFERROR(VLOOKUP(E16,'Общий список'!$A$3:$AG$996,7,FALSE),""))</f>
        <v>Лунегов В.П.,Чжао Л.А.</v>
      </c>
      <c r="J16" s="27">
        <f t="array" ref="J16">IFERROR(INDEX('Общий список'!$A$3:$O$996,VLOOKUP(E16,'Общий список'!$A$3:$S$996,19,FALSE),MATCH(B16,'Общий список'!A15:N15,0)+1),"")</f>
        <v>52.1</v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список'!A16:M16,0)),"")</f>
        <v>400 м</v>
      </c>
      <c r="C17" s="27" t="str">
        <f>IF(B17="","", IFERROR(VLOOKUP(E17,'Общий список'!$A$3:$AG$996,3,FALSE),""))</f>
        <v>М</v>
      </c>
      <c r="D17" s="27" t="str">
        <f>IF(B17="","", IFERROR(VLOOKUP(E17,'Общий список'!$A$3:$AG$996,17,FALSE),""))</f>
        <v/>
      </c>
      <c r="E17" s="28">
        <f>'Общий список'!A16</f>
        <v>31</v>
      </c>
      <c r="F17" s="29" t="str">
        <f>IF(B17="","", IFERROR(VLOOKUP(E17,'Общий список'!$A$3:$AG$996,2,FALSE),""))</f>
        <v>Безбог Семён </v>
      </c>
      <c r="G17" s="27" t="str">
        <f>IF(B17="","", IFERROR(VLOOKUP(E17,'Общий список'!$A$3:$AG$996,4,FALSE),""))</f>
        <v>28.01.2008</v>
      </c>
      <c r="H17" s="27" t="str">
        <f>IF(B17="","", IFERROR(VLOOKUP(E17,'Общий список'!$A$3:$AG$996,6,FALSE),""))</f>
        <v>СШОР "ТЕМП" г. Березники</v>
      </c>
      <c r="I17" s="27" t="str">
        <f>IF(B17="","", IFERROR(VLOOKUP(E17,'Общий список'!$A$3:$AG$996,7,FALSE),""))</f>
        <v>Лунегов В.П.,Швецов Е.Н.</v>
      </c>
      <c r="J17" s="27">
        <f t="array" ref="J17">IFERROR(INDEX('Общий список'!$A$3:$O$996,VLOOKUP(E17,'Общий список'!$A$3:$S$996,19,FALSE),MATCH(B17,'Общий список'!A16:N16,0)+1),"")</f>
        <v>50</v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список'!A17:M17,0)),"")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список'!A17</f>
        <v>33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список'!A17:N17,0)+1),"")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список'!A18:M18,0)),"")</f>
        <v>400 м</v>
      </c>
      <c r="C19" s="27" t="str">
        <f>IF(B19="","", IFERROR(VLOOKUP(E19,'Общий список'!$A$3:$AG$996,3,FALSE),""))</f>
        <v>М</v>
      </c>
      <c r="D19" s="27" t="str">
        <f>IF(B19="","", IFERROR(VLOOKUP(E19,'Общий список'!$A$3:$AG$996,17,FALSE),""))</f>
        <v/>
      </c>
      <c r="E19" s="28">
        <f>'Общий список'!A18</f>
        <v>39</v>
      </c>
      <c r="F19" s="29" t="str">
        <f>IF(B19="","", IFERROR(VLOOKUP(E19,'Общий список'!$A$3:$AG$996,2,FALSE),""))</f>
        <v>Павских Артем</v>
      </c>
      <c r="G19" s="27" t="str">
        <f>IF(B19="","", IFERROR(VLOOKUP(E19,'Общий список'!$A$3:$AG$996,4,FALSE),""))</f>
        <v>06.05.2007</v>
      </c>
      <c r="H19" s="27" t="str">
        <f>IF(B19="","", IFERROR(VLOOKUP(E19,'Общий список'!$A$3:$AG$996,6,FALSE),""))</f>
        <v>СШОР "ТЕМП" г. Березники</v>
      </c>
      <c r="I19" s="27" t="str">
        <f>IF(B19="","", IFERROR(VLOOKUP(E19,'Общий список'!$A$3:$AG$996,7,FALSE),""))</f>
        <v>Голев В.Н.,Кениг А.М.</v>
      </c>
      <c r="J19" s="27">
        <f t="array" ref="J19">IFERROR(INDEX('Общий список'!$A$3:$O$996,VLOOKUP(E19,'Общий список'!$A$3:$S$996,19,FALSE),MATCH(B19,'Общий список'!A18:N18,0)+1),"")</f>
        <v>50.37</v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список'!A19:M19,0)),"")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список'!A19</f>
        <v>40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список'!A19:N19,0)+1),"")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список'!A20:M20,0)),"")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список'!A20</f>
        <v>45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список'!A20:N20,0)+1),"")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список'!A21:M21,0)),"")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список'!A21</f>
        <v>55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список'!A21:N21,0)+1),"")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список'!A22:M22,0)),"")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список'!A22</f>
        <v>59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список'!A22:N22,0)+1),"")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список'!A23:M23,0)),"")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список'!A23</f>
        <v>60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список'!A23:N23,0)+1),"")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список'!A25:M25,0)),"")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список'!A25</f>
        <v>74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список'!A25:N25,0)+1),"")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список'!A26:M26,0)),"")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список'!A26</f>
        <v>233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список'!A26:N26,0)+1),"")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список'!A27:M27,0)),"")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список'!A27</f>
        <v>103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список'!A27:N27,0)+1),"")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список'!A28:M28,0)),"")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список'!A28</f>
        <v>104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список'!A28:N28,0)+1),"")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список'!A29:M29,0)),"")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список'!A29</f>
        <v>108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список'!A29:N29,0)+1),"")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список'!A30:M30,0)),"")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список'!A30</f>
        <v>110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список'!A30:N30,0)+1),"")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список'!A31:M31,0)),"")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список'!A31</f>
        <v>114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список'!A31:N31,0)+1),"")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список'!A32:M32,0)),"")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список'!A32</f>
        <v>115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список'!A32:N32,0)+1),"")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список'!A33:M33,0)),"")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список'!A33</f>
        <v>116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список'!A33:N33,0)+1),"")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список'!A34:M34,0)),"")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список'!A34</f>
        <v>144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список'!A34:N34,0)+1),"")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список'!A35:M35,0)),"")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список'!A35</f>
        <v>150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список'!A35:N35,0)+1),"")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список'!A36:M36,0)),"")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список'!A36</f>
        <v>155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список'!A36:N36,0)+1),"")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список'!A37:M37,0)),"")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список'!A37</f>
        <v>156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список'!A37:N37,0)+1),"")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список'!A38:M38,0)),"")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список'!A38</f>
        <v>159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список'!A38:N38,0)+1),"")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список'!A39:M39,0)),"")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список'!A39</f>
        <v>164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список'!A39:N39,0)+1),"")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список'!A40:M40,0)),"")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список'!A40</f>
        <v>172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список'!A40:N40,0)+1),"")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список'!A41:M41,0)),"")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список'!A41</f>
        <v>176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список'!A41:N41,0)+1),"")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список'!A42:M42,0)),"")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список'!A42</f>
        <v>181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список'!A42:N42,0)+1),"")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список'!A43:M43,0)),"")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список'!A43</f>
        <v>184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список'!A43:N43,0)+1),"")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список'!A44:M44,0)),"")</f>
        <v>400 м</v>
      </c>
      <c r="C44" s="27" t="str">
        <f>IF(B44="","", IFERROR(VLOOKUP(E44,'Общий список'!$A$3:$AG$996,3,FALSE),""))</f>
        <v>М</v>
      </c>
      <c r="D44" s="27" t="str">
        <f>IF(B44="","", IFERROR(VLOOKUP(E44,'Общий список'!$A$3:$AG$996,17,FALSE),""))</f>
        <v/>
      </c>
      <c r="E44" s="28">
        <f>'Общий список'!A44</f>
        <v>188</v>
      </c>
      <c r="F44" s="29" t="str">
        <f>IF(B44="","", IFERROR(VLOOKUP(E44,'Общий список'!$A$3:$AG$996,2,FALSE),""))</f>
        <v>Палехов Иван</v>
      </c>
      <c r="G44" s="27" t="str">
        <f>IF(B44="","", IFERROR(VLOOKUP(E44,'Общий список'!$A$3:$AG$996,4,FALSE),""))</f>
        <v>06.06.2006</v>
      </c>
      <c r="H44" s="27" t="str">
        <f>IF(B44="","", IFERROR(VLOOKUP(E44,'Общий список'!$A$3:$AG$996,6,FALSE),""))</f>
        <v>МАУ ДО СШОР Кировского р-на</v>
      </c>
      <c r="I44" s="27" t="str">
        <f>IF(B44="","", IFERROR(VLOOKUP(E44,'Общий список'!$A$3:$AG$996,7,FALSE),""))</f>
        <v>Пономарева О.Ю.</v>
      </c>
      <c r="J44" s="27" t="str">
        <f t="array" ref="J44">IFERROR(INDEX('Общий список'!$A$3:$O$996,VLOOKUP(E44,'Общий список'!$A$3:$S$996,19,FALSE),MATCH(B44,'Общий список'!A44:N44,0)+1),"")</f>
        <v>51.0</v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список'!A45:M45,0)),"")</f>
        <v>400 м</v>
      </c>
      <c r="C45" s="27" t="str">
        <f>IF(B45="","", IFERROR(VLOOKUP(E45,'Общий список'!$A$3:$AG$996,3,FALSE),""))</f>
        <v>М</v>
      </c>
      <c r="D45" s="27" t="str">
        <f>IF(B45="","", IFERROR(VLOOKUP(E45,'Общий список'!$A$3:$AG$996,17,FALSE),""))</f>
        <v/>
      </c>
      <c r="E45" s="28">
        <f>'Общий список'!A45</f>
        <v>189</v>
      </c>
      <c r="F45" s="29" t="str">
        <f>IF(B45="","", IFERROR(VLOOKUP(E45,'Общий список'!$A$3:$AG$996,2,FALSE),""))</f>
        <v>Шестаков Александр</v>
      </c>
      <c r="G45" s="27" t="str">
        <f>IF(B45="","", IFERROR(VLOOKUP(E45,'Общий список'!$A$3:$AG$996,4,FALSE),""))</f>
        <v>05.05.2006</v>
      </c>
      <c r="H45" s="27" t="str">
        <f>IF(B45="","", IFERROR(VLOOKUP(E45,'Общий список'!$A$3:$AG$996,6,FALSE),""))</f>
        <v>МАУ ДО СШОР Кировского р-на</v>
      </c>
      <c r="I45" s="27" t="str">
        <f>IF(B45="","", IFERROR(VLOOKUP(E45,'Общий список'!$A$3:$AG$996,7,FALSE),""))</f>
        <v>Пономарева О.Ю.</v>
      </c>
      <c r="J45" s="27">
        <f t="array" ref="J45">IFERROR(INDEX('Общий список'!$A$3:$O$996,VLOOKUP(E45,'Общий список'!$A$3:$S$996,19,FALSE),MATCH(B45,'Общий список'!A45:N45,0)+1),"")</f>
        <v>52.8</v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список'!A46:M46,0)),"")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список'!A46</f>
        <v>197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список'!A46:N46,0)+1),"")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список'!A47:M47,0)),"")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список'!A47</f>
        <v>200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список'!A47:N47,0)+1),"")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список'!A48:M48,0)),"")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список'!A48</f>
        <v>211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список'!A48:N48,0)+1),"")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список'!A49:M49,0)),"")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список'!A49</f>
        <v>215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список'!A49:N49,0)+1),"")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список'!A50:M50,0)),"")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список'!A50</f>
        <v>216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список'!A50:N50,0)+1),"")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список'!A51:M51,0)),"")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список'!A51</f>
        <v>223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список'!A51:N51,0)+1),"")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список'!A52:M52,0)),"")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список'!A52</f>
        <v>229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список'!A52:N52,0)+1),"")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список'!A53:M53,0)),"")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список'!A53</f>
        <v>234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список'!A53:N53,0)+1),"")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список'!A54:M54,0)),"")</f>
        <v>400 м</v>
      </c>
      <c r="C54" s="27" t="str">
        <f>IF(B54="","", IFERROR(VLOOKUP(E54,'Общий список'!$A$3:$AG$996,3,FALSE),""))</f>
        <v>М</v>
      </c>
      <c r="D54" s="27" t="str">
        <f>IF(B54="","", IFERROR(VLOOKUP(E54,'Общий список'!$A$3:$AG$996,17,FALSE),""))</f>
        <v/>
      </c>
      <c r="E54" s="28">
        <f>'Общий список'!A54</f>
        <v>235</v>
      </c>
      <c r="F54" s="29" t="str">
        <f>IF(B54="","", IFERROR(VLOOKUP(E54,'Общий список'!$A$3:$AG$996,2,FALSE),""))</f>
        <v>Иванов Евгений</v>
      </c>
      <c r="G54" s="27">
        <f>IF(B54="","", IFERROR(VLOOKUP(E54,'Общий список'!$A$3:$AG$996,4,FALSE),""))</f>
        <v>36808</v>
      </c>
      <c r="H54" s="27" t="str">
        <f>IF(B54="","", IFERROR(VLOOKUP(E54,'Общий список'!$A$3:$AG$996,6,FALSE),""))</f>
        <v>г. Пермь "СШОР №1"</v>
      </c>
      <c r="I54" s="27" t="str">
        <f>IF(B54="","", IFERROR(VLOOKUP(E54,'Общий список'!$A$3:$AG$996,7,FALSE),""))</f>
        <v>Силкин А.Ф.</v>
      </c>
      <c r="J54" s="27">
        <f t="array" ref="J54">IFERROR(INDEX('Общий список'!$A$3:$O$996,VLOOKUP(E54,'Общий список'!$A$3:$S$996,19,FALSE),MATCH(B54,'Общий список'!A54:N54,0)+1),"")</f>
        <v>53</v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список'!A55:M55,0)),"")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список'!A55</f>
        <v>237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список'!A55:N55,0)+1),"")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список'!A56:M56,0)),"")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список'!A56</f>
        <v>239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список'!A56:N56,0)+1),"")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список'!A57:M57,0)),"")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список'!A57</f>
        <v>241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список'!A57:N57,0)+1),"")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список'!A58:M58,0)),"")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список'!A58</f>
        <v>242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список'!A58:N58,0)+1),"")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список'!A60:M60,0)),"")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список'!A60</f>
        <v>250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список'!A60:N60,0)+1),"")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список'!A62:M62,0)),"")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список'!A62</f>
        <v>272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список'!A62:N62,0)+1),"")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список'!A63:M63,0)),"")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список'!A63</f>
        <v>273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список'!A63:N63,0)+1),"")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список'!A64:M64,0)),"")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список'!A64</f>
        <v>274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список'!A64:N64,0)+1),"")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список'!A66:M66,0)),"")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список'!A66</f>
        <v>276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список'!A66:N66,0)+1),"")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список'!A67:M67,0)),"")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список'!A67</f>
        <v>277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список'!A67:N67,0)+1),"")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список'!A68:M68,0)),"")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список'!A68</f>
        <v>278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список'!A68:N68,0)+1),"")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список'!A69:M69,0)),"")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список'!A69</f>
        <v>279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список'!A69:N69,0)+1),"")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список'!A70:M70,0)),"")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список'!A70</f>
        <v>282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список'!A70:N70,0)+1),"")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список'!A71:M71,0)),"")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список'!A71</f>
        <v>283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список'!A71:N71,0)+1),"")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список'!A72:M72,0)),"")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список'!A72</f>
        <v>301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список'!A72:N72,0)+1),"")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список'!A73:M73,0)),"")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список'!A73</f>
        <v>302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список'!A73:N73,0)+1),"")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список'!A74:M74,0)),"")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список'!A74</f>
        <v>303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список'!A74:N74,0)+1),"")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список'!A75:M75,0)),"")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список'!A75</f>
        <v>304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список'!A75:N75,0)+1),"")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список'!A76:M76,0)),"")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список'!A76</f>
        <v>305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список'!A76:N76,0)+1),"")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25"/>
      <c r="B74" s="26" t="str">
        <f t="array" ref="B74">IFERROR(INDEX('Общий список'!$A$3:$S$996,VLOOKUP(E74,'Общий список'!$A$3:$S$996,19,FALSE),MATCH($B$1,'Общий список'!A77:M77,0)),"")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список'!A77</f>
        <v>306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список'!A77:N77,0)+1),"")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25"/>
      <c r="B75" s="26" t="str">
        <f t="array" ref="B75">IFERROR(INDEX('Общий список'!$A$3:$S$996,VLOOKUP(E75,'Общий список'!$A$3:$S$996,19,FALSE),MATCH($B$1,'Общий список'!A78:M78,0)),"")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список'!A78</f>
        <v>307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список'!A78:N78,0)+1),"")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список'!A79:M79,0)),"")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список'!A79</f>
        <v>309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список'!A79:N79,0)+1),"")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список'!A80:M80,0)),"")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список'!A80</f>
        <v>310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список'!A80:N80,0)+1),"")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список'!A81:M81,0)),"")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список'!A81</f>
        <v>341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список'!A81:N81,0)+1),"")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список'!A82:M82,0)),"")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список'!A82</f>
        <v>344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список'!A82:N82,0)+1),"")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25"/>
      <c r="B80" s="26" t="str">
        <f t="array" ref="B80">IFERROR(INDEX('Общий список'!$A$3:$S$996,VLOOKUP(E80,'Общий список'!$A$3:$S$996,19,FALSE),MATCH($B$1,'Общий список'!A83:M83,0)),"")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список'!A83</f>
        <v>358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список'!A83:N83,0)+1),"")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25"/>
      <c r="B81" s="26" t="str">
        <f t="array" ref="B81">IFERROR(INDEX('Общий список'!$A$3:$S$996,VLOOKUP(E81,'Общий список'!$A$3:$S$996,19,FALSE),MATCH($B$1,'Общий список'!A84:M84,0)),"")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список'!A84</f>
        <v>359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список'!A84:N84,0)+1),"")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список'!A85:M85,0)),"")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список'!A85</f>
        <v>362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список'!A85:N85,0)+1),"")</f>
        <v/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hidden="1" customHeight="1">
      <c r="A83" s="25"/>
      <c r="B83" s="26" t="str">
        <f t="array" ref="B83">IFERROR(INDEX('Общий список'!$A$3:$S$996,VLOOKUP(E83,'Общий список'!$A$3:$S$996,19,FALSE),MATCH($B$1,'Общий список'!A86:M86,0)),"")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список'!A86</f>
        <v>367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список'!A86:N86,0)+1),"")</f>
        <v/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hidden="1" customHeight="1">
      <c r="A84" s="25"/>
      <c r="B84" s="26" t="str">
        <f t="array" ref="B84">IFERROR(INDEX('Общий список'!$A$3:$S$996,VLOOKUP(E84,'Общий список'!$A$3:$S$996,19,FALSE),MATCH($B$1,'Общий список'!A87:M87,0)),"")</f>
        <v>400 м</v>
      </c>
      <c r="C84" s="27" t="str">
        <f>IF(B84="","", IFERROR(VLOOKUP(E84,'Общий список'!$A$3:$AG$996,3,FALSE),""))</f>
        <v>М</v>
      </c>
      <c r="D84" s="27" t="str">
        <f>IF(B84="","", IFERROR(VLOOKUP(E84,'Общий список'!$A$3:$AG$996,17,FALSE),""))</f>
        <v/>
      </c>
      <c r="E84" s="28">
        <f>'Общий список'!A87</f>
        <v>369</v>
      </c>
      <c r="F84" s="29" t="str">
        <f>IF(B84="","", IFERROR(VLOOKUP(E84,'Общий список'!$A$3:$AG$996,2,FALSE),""))</f>
        <v>Воронцов Савелий</v>
      </c>
      <c r="G84" s="27" t="str">
        <f>IF(B84="","", IFERROR(VLOOKUP(E84,'Общий список'!$A$3:$AG$996,4,FALSE),""))</f>
        <v>06.11.2007</v>
      </c>
      <c r="H84" s="27" t="str">
        <f>IF(B84="","", IFERROR(VLOOKUP(E84,'Общий список'!$A$3:$AG$996,6,FALSE),""))</f>
        <v>г. Пермь "СШОР №1"</v>
      </c>
      <c r="I84" s="27" t="str">
        <f>IF(B84="","", IFERROR(VLOOKUP(E84,'Общий список'!$A$3:$AG$996,7,FALSE),""))</f>
        <v>Савкина Е.И </v>
      </c>
      <c r="J84" s="27">
        <f t="array" ref="J84">IFERROR(INDEX('Общий список'!$A$3:$O$996,VLOOKUP(E84,'Общий список'!$A$3:$S$996,19,FALSE),MATCH(B84,'Общий список'!A87:N87,0)+1),"")</f>
        <v>49.8</v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25"/>
      <c r="B85" s="26" t="str">
        <f t="array" ref="B85">IFERROR(INDEX('Общий список'!$A$3:$S$996,VLOOKUP(E85,'Общий список'!$A$3:$S$996,19,FALSE),MATCH($B$1,'Общий список'!A89:M89,0)),"")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список'!A89</f>
        <v>371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список'!A89:N89,0)+1),"")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25"/>
      <c r="B86" s="26" t="str">
        <f t="array" ref="B86">IFERROR(INDEX('Общий список'!$A$3:$S$996,VLOOKUP(E86,'Общий список'!$A$3:$S$996,19,FALSE),MATCH($B$1,'Общий список'!A91:M91,0)),"")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список'!A91</f>
        <v>374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список'!A91:N91,0)+1),"")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25"/>
      <c r="B87" s="26" t="str">
        <f t="array" ref="B87">IFERROR(INDEX('Общий список'!$A$3:$S$996,VLOOKUP(E87,'Общий список'!$A$3:$S$996,19,FALSE),MATCH($B$1,'Общий список'!A93:M93,0)),"")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список'!A93</f>
        <v>378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список'!A93:N93,0)+1),"")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25"/>
      <c r="B88" s="26" t="str">
        <f t="array" ref="B88">IFERROR(INDEX('Общий список'!$A$3:$S$996,VLOOKUP(E88,'Общий список'!$A$3:$S$996,19,FALSE),MATCH($B$1,'Общий список'!A94:M94,0)),"")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список'!A94</f>
        <v>384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список'!A94:N94,0)+1),"")</f>
        <v/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25"/>
      <c r="B89" s="26" t="str">
        <f t="array" ref="B89">IFERROR(INDEX('Общий список'!$A$3:$S$996,VLOOKUP(E89,'Общий список'!$A$3:$S$996,19,FALSE),MATCH($B$1,'Общий список'!A95:M95,0)),"")</f>
        <v>400 м</v>
      </c>
      <c r="C89" s="27" t="str">
        <f>IF(B89="","", IFERROR(VLOOKUP(E89,'Общий список'!$A$3:$AG$996,3,FALSE),""))</f>
        <v>М</v>
      </c>
      <c r="D89" s="27" t="str">
        <f>IF(B89="","", IFERROR(VLOOKUP(E89,'Общий список'!$A$3:$AG$996,17,FALSE),""))</f>
        <v/>
      </c>
      <c r="E89" s="28">
        <f>'Общий список'!A95</f>
        <v>388</v>
      </c>
      <c r="F89" s="29" t="str">
        <f>IF(B89="","", IFERROR(VLOOKUP(E89,'Общий список'!$A$3:$AG$996,2,FALSE),""))</f>
        <v>Кариев Тимур</v>
      </c>
      <c r="G89" s="27" t="str">
        <f>IF(B89="","", IFERROR(VLOOKUP(E89,'Общий список'!$A$3:$AG$996,4,FALSE),""))</f>
        <v>17.12.2004</v>
      </c>
      <c r="H89" s="27" t="str">
        <f>IF(B89="","", IFERROR(VLOOKUP(E89,'Общий список'!$A$3:$AG$996,6,FALSE),""))</f>
        <v>ГБУДО ПК " СШОР "Старт", г. Пермь</v>
      </c>
      <c r="I89" s="27" t="str">
        <f>IF(B89="","", IFERROR(VLOOKUP(E89,'Общий список'!$A$3:$AG$996,7,FALSE),""))</f>
        <v>Пермякова Н.В</v>
      </c>
      <c r="J89" s="27">
        <f t="array" ref="J89">IFERROR(INDEX('Общий список'!$A$3:$O$996,VLOOKUP(E89,'Общий список'!$A$3:$S$996,19,FALSE),MATCH(B89,'Общий список'!A95:N95,0)+1),"")</f>
        <v>51.8</v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список'!A96:M96,0)),"")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список'!A96</f>
        <v>389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список'!A96:N96,0)+1),"")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список'!A97:M97,0)),"")</f>
        <v>400 м</v>
      </c>
      <c r="C91" s="27" t="str">
        <f>IF(B91="","", IFERROR(VLOOKUP(E91,'Общий список'!$A$3:$AG$996,3,FALSE),""))</f>
        <v>М</v>
      </c>
      <c r="D91" s="27" t="str">
        <f>IF(B91="","", IFERROR(VLOOKUP(E91,'Общий список'!$A$3:$AG$996,17,FALSE),""))</f>
        <v/>
      </c>
      <c r="E91" s="28">
        <f>'Общий список'!A97</f>
        <v>395</v>
      </c>
      <c r="F91" s="29" t="str">
        <f>IF(B91="","", IFERROR(VLOOKUP(E91,'Общий список'!$A$3:$AG$996,2,FALSE),""))</f>
        <v>Ощепков Анатолий</v>
      </c>
      <c r="G91" s="27" t="str">
        <f>IF(B91="","", IFERROR(VLOOKUP(E91,'Общий список'!$A$3:$AG$996,4,FALSE),""))</f>
        <v>19.03.2008</v>
      </c>
      <c r="H91" s="27" t="str">
        <f>IF(B91="","", IFERROR(VLOOKUP(E91,'Общий список'!$A$3:$AG$996,6,FALSE),""))</f>
        <v>МАУ ДО СШ "Вихрь"</v>
      </c>
      <c r="I91" s="27" t="str">
        <f>IF(B91="","", IFERROR(VLOOKUP(E91,'Общий список'!$A$3:$AG$996,7,FALSE),""))</f>
        <v>Пермякова Н.В</v>
      </c>
      <c r="J91" s="27">
        <f t="array" ref="J91">IFERROR(INDEX('Общий список'!$A$3:$O$996,VLOOKUP(E91,'Общий список'!$A$3:$S$996,19,FALSE),MATCH(B91,'Общий список'!A97:N97,0)+1),"")</f>
        <v>51.3</v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список'!A98:M98,0)),"")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список'!A98</f>
        <v>397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список'!A98:N98,0)+1),"")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список'!A99:M99,0)),"")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список'!A99</f>
        <v>399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список'!A99:N99,0)+1),"")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25"/>
      <c r="B94" s="26" t="str">
        <f t="array" ref="B94">IFERROR(INDEX('Общий список'!$A$3:$S$996,VLOOKUP(E94,'Общий список'!$A$3:$S$996,19,FALSE),MATCH($B$1,'Общий список'!A100:M100,0)),"")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список'!A100</f>
        <v>443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список'!A100:N100,0)+1),"")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25"/>
      <c r="B95" s="26" t="str">
        <f t="array" ref="B95">IFERROR(INDEX('Общий список'!$A$3:$S$996,VLOOKUP(E95,'Общий список'!$A$3:$S$996,19,FALSE),MATCH($B$1,'Общий список'!A101:M101,0)),"")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список'!A101</f>
        <v>456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список'!A101:N101,0)+1),"")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список'!A102:M102,0)),"")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список'!A102</f>
        <v>460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список'!A102:N102,0)+1),"")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список'!A103:M103,0)),"")</f>
        <v>400 м</v>
      </c>
      <c r="C97" s="27" t="str">
        <f>IF(B97="","", IFERROR(VLOOKUP(E97,'Общий список'!$A$3:$AG$996,3,FALSE),""))</f>
        <v>М</v>
      </c>
      <c r="D97" s="27" t="str">
        <f>IF(B97="","", IFERROR(VLOOKUP(E97,'Общий список'!$A$3:$AG$996,17,FALSE),""))</f>
        <v/>
      </c>
      <c r="E97" s="28">
        <f>'Общий список'!A103</f>
        <v>465</v>
      </c>
      <c r="F97" s="29" t="str">
        <f>IF(B97="","", IFERROR(VLOOKUP(E97,'Общий список'!$A$3:$AG$996,2,FALSE),""))</f>
        <v>Герман Артëм</v>
      </c>
      <c r="G97" s="27" t="str">
        <f>IF(B97="","", IFERROR(VLOOKUP(E97,'Общий список'!$A$3:$AG$996,4,FALSE),""))</f>
        <v>06.07.2007</v>
      </c>
      <c r="H97" s="27" t="str">
        <f>IF(B97="","", IFERROR(VLOOKUP(E97,'Общий список'!$A$3:$AG$996,6,FALSE),""))</f>
        <v>СШОР "Старт" г. Краснокамск</v>
      </c>
      <c r="I97" s="27" t="str">
        <f>IF(B97="","", IFERROR(VLOOKUP(E97,'Общий список'!$A$3:$AG$996,7,FALSE),""))</f>
        <v>Окулов А.А.</v>
      </c>
      <c r="J97" s="27">
        <f t="array" ref="J97">IFERROR(INDEX('Общий список'!$A$3:$O$996,VLOOKUP(E97,'Общий список'!$A$3:$S$996,19,FALSE),MATCH(B97,'Общий список'!A103:N103,0)+1),"")</f>
        <v>54</v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список'!A104:M104,0)),"")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список'!A104</f>
        <v>470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список'!A104:N104,0)+1),"")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список'!A105:M105,0)),"")</f>
        <v>400 м</v>
      </c>
      <c r="C99" s="27" t="str">
        <f>IF(B99="","", IFERROR(VLOOKUP(E99,'Общий список'!$A$3:$AG$996,3,FALSE),""))</f>
        <v>М</v>
      </c>
      <c r="D99" s="27" t="str">
        <f>IF(B99="","", IFERROR(VLOOKUP(E99,'Общий список'!$A$3:$AG$996,17,FALSE),""))</f>
        <v/>
      </c>
      <c r="E99" s="28">
        <f>'Общий список'!A105</f>
        <v>471</v>
      </c>
      <c r="F99" s="29" t="str">
        <f>IF(B99="","", IFERROR(VLOOKUP(E99,'Общий список'!$A$3:$AG$996,2,FALSE),""))</f>
        <v>Ченцов Владислав</v>
      </c>
      <c r="G99" s="27" t="str">
        <f>IF(B99="","", IFERROR(VLOOKUP(E99,'Общий список'!$A$3:$AG$996,4,FALSE),""))</f>
        <v>12.03.2010</v>
      </c>
      <c r="H99" s="27" t="str">
        <f>IF(B99="","", IFERROR(VLOOKUP(E99,'Общий список'!$A$3:$AG$996,6,FALSE),""))</f>
        <v>г. Пермь "СШОР №1"</v>
      </c>
      <c r="I99" s="27" t="str">
        <f>IF(B99="","", IFERROR(VLOOKUP(E99,'Общий список'!$A$3:$AG$996,7,FALSE),""))</f>
        <v>Бабкина К.Н.</v>
      </c>
      <c r="J99" s="27">
        <f t="array" ref="J99">IFERROR(INDEX('Общий список'!$A$3:$O$996,VLOOKUP(E99,'Общий список'!$A$3:$S$996,19,FALSE),MATCH(B99,'Общий список'!A105:N105,0)+1),"")</f>
        <v>58.3</v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список'!A106:M106,0)),"")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список'!A106</f>
        <v>472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список'!A106:N106,0)+1),"")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список'!A107:M107,0)),"")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список'!A107</f>
        <v>474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список'!A107:N107,0)+1),"")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список'!A108:M108,0)),"")</f>
        <v>400 м</v>
      </c>
      <c r="C102" s="27" t="str">
        <f>IF(B102="","", IFERROR(VLOOKUP(E102,'Общий список'!$A$3:$AG$996,3,FALSE),""))</f>
        <v>М</v>
      </c>
      <c r="D102" s="27" t="str">
        <f>IF(B102="","", IFERROR(VLOOKUP(E102,'Общий список'!$A$3:$AG$996,17,FALSE),""))</f>
        <v/>
      </c>
      <c r="E102" s="28">
        <f>'Общий список'!A108</f>
        <v>475</v>
      </c>
      <c r="F102" s="29" t="str">
        <f>IF(B102="","", IFERROR(VLOOKUP(E102,'Общий список'!$A$3:$AG$996,2,FALSE),""))</f>
        <v>Сыпачев Артём </v>
      </c>
      <c r="G102" s="27" t="str">
        <f>IF(B102="","", IFERROR(VLOOKUP(E102,'Общий список'!$A$3:$AG$996,4,FALSE),""))</f>
        <v>29.12.2006</v>
      </c>
      <c r="H102" s="27" t="str">
        <f>IF(B102="","", IFERROR(VLOOKUP(E102,'Общий список'!$A$3:$AG$996,6,FALSE),""))</f>
        <v>г. Пермь СШ "Спартак"</v>
      </c>
      <c r="I102" s="27" t="str">
        <f>IF(B102="","", IFERROR(VLOOKUP(E102,'Общий список'!$A$3:$AG$996,7,FALSE),""))</f>
        <v>Бабкина К.Н.</v>
      </c>
      <c r="J102" s="27">
        <f t="array" ref="J102">IFERROR(INDEX('Общий список'!$A$3:$O$996,VLOOKUP(E102,'Общий список'!$A$3:$S$996,19,FALSE),MATCH(B102,'Общий список'!A108:N108,0)+1),"")</f>
        <v>52</v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список'!A109:M109,0)),"")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список'!A109</f>
        <v>477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список'!A109:N109,0)+1),"")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список'!A110:M110,0)),"")</f>
        <v>400 м</v>
      </c>
      <c r="C104" s="27" t="str">
        <f>IF(B104="","", IFERROR(VLOOKUP(E104,'Общий список'!$A$3:$AG$996,3,FALSE),""))</f>
        <v>М</v>
      </c>
      <c r="D104" s="27" t="str">
        <f>IF(B104="","", IFERROR(VLOOKUP(E104,'Общий список'!$A$3:$AG$996,17,FALSE),""))</f>
        <v/>
      </c>
      <c r="E104" s="28">
        <f>'Общий список'!A110</f>
        <v>478</v>
      </c>
      <c r="F104" s="29" t="str">
        <f>IF(B104="","", IFERROR(VLOOKUP(E104,'Общий список'!$A$3:$AG$996,2,FALSE),""))</f>
        <v>Кузяев Арсений </v>
      </c>
      <c r="G104" s="27" t="str">
        <f>IF(B104="","", IFERROR(VLOOKUP(E104,'Общий список'!$A$3:$AG$996,4,FALSE),""))</f>
        <v>08.03.2010</v>
      </c>
      <c r="H104" s="27" t="str">
        <f>IF(B104="","", IFERROR(VLOOKUP(E104,'Общий список'!$A$3:$AG$996,6,FALSE),""))</f>
        <v>г. Пермь "СШОР №1"</v>
      </c>
      <c r="I104" s="27" t="str">
        <f>IF(B104="","", IFERROR(VLOOKUP(E104,'Общий список'!$A$3:$AG$996,7,FALSE),""))</f>
        <v>Бабкина К.Н.</v>
      </c>
      <c r="J104" s="27">
        <f t="array" ref="J104">IFERROR(INDEX('Общий список'!$A$3:$O$996,VLOOKUP(E104,'Общий список'!$A$3:$S$996,19,FALSE),MATCH(B104,'Общий список'!A110:N110,0)+1),"")</f>
        <v>55</v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customHeight="1">
      <c r="A105" s="82">
        <v>1.0</v>
      </c>
      <c r="B105" s="83" t="str">
        <f t="array" ref="B105">IFERROR(INDEX('Общий список'!$A$3:$S$996,VLOOKUP(E105,'Общий список'!$A$3:$S$996,19,FALSE),MATCH($B$1,'Общий список'!A92:M92,0)),"")</f>
        <v>400 м</v>
      </c>
      <c r="C105" s="27" t="str">
        <f>IF(B105="","", IFERROR(VLOOKUP(E105,'Общий список'!$A$3:$AG$996,3,FALSE),""))</f>
        <v>Ж</v>
      </c>
      <c r="D105" s="27" t="str">
        <f>IF(B105="","", IFERROR(VLOOKUP(E105,'Общий список'!$A$3:$AG$996,17,FALSE),""))</f>
        <v/>
      </c>
      <c r="E105" s="28">
        <f>'Общий список'!A92</f>
        <v>376</v>
      </c>
      <c r="F105" s="29" t="str">
        <f>IF(B105="","", IFERROR(VLOOKUP(E105,'Общий список'!$A$3:$AG$996,2,FALSE),""))</f>
        <v>Абатурова Елизавета</v>
      </c>
      <c r="G105" s="27" t="str">
        <f>IF(B105="","", IFERROR(VLOOKUP(E105,'Общий список'!$A$3:$AG$996,4,FALSE),""))</f>
        <v>03.03.2006</v>
      </c>
      <c r="H105" s="62" t="str">
        <f>IF(B105="","", IFERROR(VLOOKUP(E105,'Общий список'!$A$3:$AG$996,6,FALSE),""))</f>
        <v>ГБУ ДО ПК "СШОР "Старт", г. Пермь</v>
      </c>
      <c r="I105" s="29" t="str">
        <f>IF(B105="","", IFERROR(VLOOKUP(E105,'Общий список'!$A$3:$AG$996,7,FALSE),""))</f>
        <v>Пермякова Н.В</v>
      </c>
      <c r="J105" s="64">
        <f t="array" ref="J105">IFERROR(INDEX('Общий список'!$A$3:$O$996,VLOOKUP(E105,'Общий список'!$A$3:$S$996,19,FALSE),MATCH(B105,'Общий список'!A92:N92,0)+1),"")</f>
        <v>58.7</v>
      </c>
      <c r="K105" s="31"/>
      <c r="L105" s="31">
        <v>58.83</v>
      </c>
      <c r="M105" s="31">
        <f t="shared" si="1"/>
        <v>58.83</v>
      </c>
      <c r="N105" s="28"/>
      <c r="O105" s="32"/>
      <c r="R105" s="33"/>
      <c r="S105" s="33"/>
      <c r="T105" s="33"/>
    </row>
    <row r="106" ht="15.0" customHeight="1">
      <c r="A106" s="82">
        <v>2.0</v>
      </c>
      <c r="B106" s="83" t="str">
        <f t="array" ref="B106">IFERROR(INDEX('Общий список'!$A$3:$S$996,VLOOKUP(E106,'Общий список'!$A$3:$S$996,19,FALSE),MATCH($B$1,'Общий список'!A129:M129,0)),"")</f>
        <v>400 м</v>
      </c>
      <c r="C106" s="27" t="str">
        <f>IF(B106="","", IFERROR(VLOOKUP(E106,'Общий список'!$A$3:$AG$996,3,FALSE),""))</f>
        <v>Ж</v>
      </c>
      <c r="D106" s="27" t="str">
        <f>IF(B106="","", IFERROR(VLOOKUP(E106,'Общий список'!$A$3:$AG$996,17,FALSE),""))</f>
        <v/>
      </c>
      <c r="E106" s="28">
        <f>'Общий список'!A129</f>
        <v>513</v>
      </c>
      <c r="F106" s="29" t="str">
        <f>IF(B106="","", IFERROR(VLOOKUP(E106,'Общий список'!$A$3:$AG$996,2,FALSE),""))</f>
        <v>Сиренщикова Инна</v>
      </c>
      <c r="G106" s="27" t="str">
        <f>IF(B106="","", IFERROR(VLOOKUP(E106,'Общий список'!$A$3:$AG$996,4,FALSE),""))</f>
        <v>05.03.2008</v>
      </c>
      <c r="H106" s="29" t="str">
        <f>IF(B106="","", IFERROR(VLOOKUP(E106,'Общий список'!$A$3:$AG$996,6,FALSE),""))</f>
        <v>г. Пермь "СШОР №1"</v>
      </c>
      <c r="I106" s="29" t="str">
        <f>IF(B106="","", IFERROR(VLOOKUP(E106,'Общий список'!$A$3:$AG$996,7,FALSE),""))</f>
        <v>Суворова Т.Н., Суворов Н.В.</v>
      </c>
      <c r="J106" s="27">
        <f t="array" ref="J106">IFERROR(INDEX('Общий список'!$A$3:$O$996,VLOOKUP(E106,'Общий список'!$A$3:$S$996,19,FALSE),MATCH(B106,'Общий список'!A129:N129,0)+1),"")</f>
        <v>57.96</v>
      </c>
      <c r="K106" s="31"/>
      <c r="L106" s="31">
        <v>59.55</v>
      </c>
      <c r="M106" s="31">
        <f t="shared" si="1"/>
        <v>59.55</v>
      </c>
      <c r="N106" s="28"/>
      <c r="O106" s="32"/>
      <c r="R106" s="33"/>
      <c r="S106" s="33"/>
      <c r="T106" s="33"/>
    </row>
    <row r="107" ht="15.0" customHeight="1">
      <c r="A107" s="82">
        <v>3.0</v>
      </c>
      <c r="B107" s="83" t="str">
        <f t="array" ref="B107">IFERROR(INDEX('Общий список'!$A$3:$S$996,VLOOKUP(E107,'Общий список'!$A$3:$S$996,19,FALSE),MATCH($B$1,'Общий список'!A134:M134,0)),"")</f>
        <v>400 м</v>
      </c>
      <c r="C107" s="27" t="str">
        <f>IF(B107="","", IFERROR(VLOOKUP(E107,'Общий список'!$A$3:$AG$996,3,FALSE),""))</f>
        <v>Ж</v>
      </c>
      <c r="D107" s="27" t="str">
        <f>IF(B107="","", IFERROR(VLOOKUP(E107,'Общий список'!$A$3:$AG$996,17,FALSE),""))</f>
        <v/>
      </c>
      <c r="E107" s="28">
        <f>'Общий список'!A134</f>
        <v>520</v>
      </c>
      <c r="F107" s="29" t="str">
        <f>IF(B107="","", IFERROR(VLOOKUP(E107,'Общий список'!$A$3:$AG$996,2,FALSE),""))</f>
        <v>Ахмадулина Алина</v>
      </c>
      <c r="G107" s="27" t="str">
        <f>IF(B107="","", IFERROR(VLOOKUP(E107,'Общий список'!$A$3:$AG$996,4,FALSE),""))</f>
        <v>04.04.2004</v>
      </c>
      <c r="H107" s="29" t="str">
        <f>IF(B107="","", IFERROR(VLOOKUP(E107,'Общий список'!$A$3:$AG$996,6,FALSE),""))</f>
        <v>г. Пермь "СШОР №1"</v>
      </c>
      <c r="I107" s="29" t="str">
        <f>IF(B107="","", IFERROR(VLOOKUP(E107,'Общий список'!$A$3:$AG$996,7,FALSE),""))</f>
        <v>Суворова Т.Н, Суворов Н.В.</v>
      </c>
      <c r="J107" s="27">
        <f t="array" ref="J107">IFERROR(INDEX('Общий список'!$A$3:$O$996,VLOOKUP(E107,'Общий список'!$A$3:$S$996,19,FALSE),MATCH(B107,'Общий список'!A134:N134,0)+1),"")</f>
        <v>57.97</v>
      </c>
      <c r="K107" s="31"/>
      <c r="L107" s="31">
        <v>59.6</v>
      </c>
      <c r="M107" s="31">
        <f t="shared" si="1"/>
        <v>59.6</v>
      </c>
      <c r="N107" s="28"/>
      <c r="O107" s="32"/>
      <c r="R107" s="33"/>
      <c r="S107" s="33"/>
      <c r="T107" s="33"/>
    </row>
    <row r="108" ht="15.0" customHeight="1">
      <c r="A108" s="25">
        <v>4.0</v>
      </c>
      <c r="B108" s="26" t="str">
        <f t="array" ref="B108">IFERROR(INDEX('Общий список'!$A$3:$S$996,VLOOKUP(E108,'Общий список'!$A$3:$S$996,19,FALSE),MATCH($B$1,'Общий список'!A135:M135,0)),"")</f>
        <v>400 м</v>
      </c>
      <c r="C108" s="27" t="str">
        <f>IF(B108="","", IFERROR(VLOOKUP(E108,'Общий список'!$A$3:$AG$996,3,FALSE),""))</f>
        <v>Ж</v>
      </c>
      <c r="D108" s="27" t="str">
        <f>IF(B108="","", IFERROR(VLOOKUP(E108,'Общий список'!$A$3:$AG$996,17,FALSE),""))</f>
        <v/>
      </c>
      <c r="E108" s="28">
        <f>'Общий список'!A135</f>
        <v>522</v>
      </c>
      <c r="F108" s="29" t="str">
        <f>IF(B108="","", IFERROR(VLOOKUP(E108,'Общий список'!$A$3:$AG$996,2,FALSE),""))</f>
        <v>Маслова София</v>
      </c>
      <c r="G108" s="27" t="str">
        <f>IF(B108="","", IFERROR(VLOOKUP(E108,'Общий список'!$A$3:$AG$996,4,FALSE),""))</f>
        <v>22.04.2010</v>
      </c>
      <c r="H108" s="29" t="str">
        <f>IF(B108="","", IFERROR(VLOOKUP(E108,'Общий список'!$A$3:$AG$996,6,FALSE),""))</f>
        <v>г. Пермь "СШОР №1"</v>
      </c>
      <c r="I108" s="29" t="str">
        <f>IF(B108="","", IFERROR(VLOOKUP(E108,'Общий список'!$A$3:$AG$996,7,FALSE),""))</f>
        <v>Суворова Т.Н., Барон А.В.</v>
      </c>
      <c r="J108" s="27" t="str">
        <f t="array" ref="J108">IFERROR(INDEX('Общий список'!$A$3:$O$996,VLOOKUP(E108,'Общий список'!$A$3:$S$996,19,FALSE),MATCH(B108,'Общий список'!A135:N135,0)+1),"")</f>
        <v>1.00,68</v>
      </c>
      <c r="K108" s="30"/>
      <c r="L108" s="30">
        <v>59.91</v>
      </c>
      <c r="M108" s="31">
        <f t="shared" si="1"/>
        <v>59.91</v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список'!A113:M113,0)),"")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список'!A113</f>
        <v>483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список'!A113:N113,0)+1),"")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25"/>
      <c r="B110" s="26" t="str">
        <f t="array" ref="B110">IFERROR(INDEX('Общий список'!$A$3:$S$996,VLOOKUP(E110,'Общий список'!$A$3:$S$996,19,FALSE),MATCH($B$1,'Общий список'!A114:M114,0)),"")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список'!A114</f>
        <v>484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список'!A114:N114,0)+1),"")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25"/>
      <c r="B111" s="26" t="str">
        <f t="array" ref="B111">IFERROR(INDEX('Общий список'!$A$3:$S$996,VLOOKUP(E111,'Общий список'!$A$3:$S$996,19,FALSE),MATCH($B$1,'Общий список'!A115:M115,0)),"")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список'!A115</f>
        <v>488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список'!A115:N115,0)+1),"")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hidden="1" customHeight="1">
      <c r="A112" s="25"/>
      <c r="B112" s="26" t="str">
        <f t="array" ref="B112">IFERROR(INDEX('Общий список'!$A$3:$S$996,VLOOKUP(E112,'Общий список'!$A$3:$S$996,19,FALSE),MATCH($B$1,'Общий список'!A116:M116,0)),"")</f>
        <v>400 м</v>
      </c>
      <c r="C112" s="27" t="str">
        <f>IF(B112="","", IFERROR(VLOOKUP(E112,'Общий список'!$A$3:$AG$996,3,FALSE),""))</f>
        <v>М</v>
      </c>
      <c r="D112" s="27" t="str">
        <f>IF(B112="","", IFERROR(VLOOKUP(E112,'Общий список'!$A$3:$AG$996,17,FALSE),""))</f>
        <v/>
      </c>
      <c r="E112" s="28">
        <f>'Общий список'!A116</f>
        <v>490</v>
      </c>
      <c r="F112" s="29" t="str">
        <f>IF(B112="","", IFERROR(VLOOKUP(E112,'Общий список'!$A$3:$AG$996,2,FALSE),""))</f>
        <v>Латанов Федор</v>
      </c>
      <c r="G112" s="27" t="str">
        <f>IF(B112="","", IFERROR(VLOOKUP(E112,'Общий список'!$A$3:$AG$996,4,FALSE),""))</f>
        <v>16.11.2010</v>
      </c>
      <c r="H112" s="27" t="str">
        <f>IF(B112="","", IFERROR(VLOOKUP(E112,'Общий список'!$A$3:$AG$996,6,FALSE),""))</f>
        <v>г. Пермь "СШОР №1"</v>
      </c>
      <c r="I112" s="27" t="str">
        <f>IF(B112="","", IFERROR(VLOOKUP(E112,'Общий список'!$A$3:$AG$996,7,FALSE),""))</f>
        <v>Бабкина К.Н.</v>
      </c>
      <c r="J112" s="27">
        <f t="array" ref="J112">IFERROR(INDEX('Общий список'!$A$3:$O$996,VLOOKUP(E112,'Общий список'!$A$3:$S$996,19,FALSE),MATCH(B112,'Общий список'!A116:N116,0)+1),"")</f>
        <v>57.4</v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25"/>
      <c r="B113" s="26" t="str">
        <f t="array" ref="B113">IFERROR(INDEX('Общий список'!$A$3:$S$996,VLOOKUP(E113,'Общий список'!$A$3:$S$996,19,FALSE),MATCH($B$1,'Общий список'!A117:M117,0)),"")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список'!A117</f>
        <v>491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список'!A117:N117,0)+1),"")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список'!A118:M118,0)),"")</f>
        <v>400 м</v>
      </c>
      <c r="C114" s="27" t="str">
        <f>IF(B114="","", IFERROR(VLOOKUP(E114,'Общий список'!$A$3:$AG$996,3,FALSE),""))</f>
        <v>М</v>
      </c>
      <c r="D114" s="27" t="str">
        <f>IF(B114="","", IFERROR(VLOOKUP(E114,'Общий список'!$A$3:$AG$996,17,FALSE),""))</f>
        <v/>
      </c>
      <c r="E114" s="28">
        <f>'Общий список'!A118</f>
        <v>492</v>
      </c>
      <c r="F114" s="29" t="str">
        <f>IF(B114="","", IFERROR(VLOOKUP(E114,'Общий список'!$A$3:$AG$996,2,FALSE),""))</f>
        <v>Тунев Игорь </v>
      </c>
      <c r="G114" s="27" t="str">
        <f>IF(B114="","", IFERROR(VLOOKUP(E114,'Общий список'!$A$3:$AG$996,4,FALSE),""))</f>
        <v>09.07.2010</v>
      </c>
      <c r="H114" s="27" t="str">
        <f>IF(B114="","", IFERROR(VLOOKUP(E114,'Общий список'!$A$3:$AG$996,6,FALSE),""))</f>
        <v>г. Пермь "СШОР №1"</v>
      </c>
      <c r="I114" s="27" t="str">
        <f>IF(B114="","", IFERROR(VLOOKUP(E114,'Общий список'!$A$3:$AG$996,7,FALSE),""))</f>
        <v>Бабкина К.Н.</v>
      </c>
      <c r="J114" s="27">
        <f t="array" ref="J114">IFERROR(INDEX('Общий список'!$A$3:$O$996,VLOOKUP(E114,'Общий список'!$A$3:$S$996,19,FALSE),MATCH(B114,'Общий список'!A118:N118,0)+1),"")</f>
        <v>56.5</v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список'!A119:M119,0)),"")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список'!A119</f>
        <v>493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список'!A119:N119,0)+1),"")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список'!A120:M120,0)),"")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список'!A120</f>
        <v>499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список'!A120:N120,0)+1),"")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список'!A121:M121,0)),"")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список'!A121</f>
        <v>500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список'!A121:N121,0)+1),"")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список'!A122:M122,0)),"")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список'!A122</f>
        <v>501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список'!A122:N122,0)+1),"")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список'!A123:M123,0)),"")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список'!A123</f>
        <v>502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список'!A123:N123,0)+1),"")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список'!A124:M124,0)),"")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список'!A124</f>
        <v>503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список'!A124:N124,0)+1),"")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список'!A125:M125,0)),"")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список'!A125</f>
        <v>505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список'!A125:N125,0)+1),"")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список'!A126:M126,0)),"")</f>
        <v>400 м</v>
      </c>
      <c r="C122" s="27" t="str">
        <f>IF(B122="","", IFERROR(VLOOKUP(E122,'Общий список'!$A$3:$AG$996,3,FALSE),""))</f>
        <v>М</v>
      </c>
      <c r="D122" s="27" t="str">
        <f>IF(B122="","", IFERROR(VLOOKUP(E122,'Общий список'!$A$3:$AG$996,17,FALSE),""))</f>
        <v/>
      </c>
      <c r="E122" s="28">
        <f>'Общий список'!A126</f>
        <v>509</v>
      </c>
      <c r="F122" s="29" t="str">
        <f>IF(B122="","", IFERROR(VLOOKUP(E122,'Общий список'!$A$3:$AG$996,2,FALSE),""))</f>
        <v>Кочнев Лев</v>
      </c>
      <c r="G122" s="27" t="str">
        <f>IF(B122="","", IFERROR(VLOOKUP(E122,'Общий список'!$A$3:$AG$996,4,FALSE),""))</f>
        <v>06.11.2003</v>
      </c>
      <c r="H122" s="27" t="str">
        <f>IF(B122="","", IFERROR(VLOOKUP(E122,'Общий список'!$A$3:$AG$996,6,FALSE),""))</f>
        <v>СШОР "Старт" г. Пермь, Динамо</v>
      </c>
      <c r="I122" s="27" t="str">
        <f>IF(B122="","", IFERROR(VLOOKUP(E122,'Общий список'!$A$3:$AG$996,7,FALSE),""))</f>
        <v>Суворов Н.В, Язева Е.А, Мурзин Л.И.</v>
      </c>
      <c r="J122" s="27">
        <f t="array" ref="J122">IFERROR(INDEX('Общий список'!$A$3:$O$996,VLOOKUP(E122,'Общий список'!$A$3:$S$996,19,FALSE),MATCH(B122,'Общий список'!A126:N126,0)+1),"")</f>
        <v>50.5</v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список'!A127:M127,0)),"")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список'!A127</f>
        <v>511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список'!A127:N127,0)+1),"")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список'!A128:M128,0)),"")</f>
        <v>400 м</v>
      </c>
      <c r="C124" s="27" t="str">
        <f>IF(B124="","", IFERROR(VLOOKUP(E124,'Общий список'!$A$3:$AG$996,3,FALSE),""))</f>
        <v>М</v>
      </c>
      <c r="D124" s="27" t="str">
        <f>IF(B124="","", IFERROR(VLOOKUP(E124,'Общий список'!$A$3:$AG$996,17,FALSE),""))</f>
        <v/>
      </c>
      <c r="E124" s="28">
        <f>'Общий список'!A128</f>
        <v>512</v>
      </c>
      <c r="F124" s="29" t="str">
        <f>IF(B124="","", IFERROR(VLOOKUP(E124,'Общий список'!$A$3:$AG$996,2,FALSE),""))</f>
        <v>Соболев Захар</v>
      </c>
      <c r="G124" s="27" t="str">
        <f>IF(B124="","", IFERROR(VLOOKUP(E124,'Общий список'!$A$3:$AG$996,4,FALSE),""))</f>
        <v>10.01.2004</v>
      </c>
      <c r="H124" s="27" t="str">
        <f>IF(B124="","", IFERROR(VLOOKUP(E124,'Общий список'!$A$3:$AG$996,6,FALSE),""))</f>
        <v>СШОР "Старт" г. Пермь, Динамо</v>
      </c>
      <c r="I124" s="27" t="str">
        <f>IF(B124="","", IFERROR(VLOOKUP(E124,'Общий список'!$A$3:$AG$996,7,FALSE),""))</f>
        <v>Суворов Н.В.</v>
      </c>
      <c r="J124" s="27">
        <f t="array" ref="J124">IFERROR(INDEX('Общий список'!$A$3:$O$996,VLOOKUP(E124,'Общий список'!$A$3:$S$996,19,FALSE),MATCH(B124,'Общий список'!A128:N128,0)+1),"")</f>
        <v>50</v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customHeight="1">
      <c r="A125" s="25">
        <v>5.0</v>
      </c>
      <c r="B125" s="26" t="str">
        <f t="array" ref="B125">IFERROR(INDEX('Общий список'!$A$3:$S$996,VLOOKUP(E125,'Общий список'!$A$3:$S$996,19,FALSE),MATCH($B$1,'Общий список'!A61:M61,0)),"")</f>
        <v>400 м</v>
      </c>
      <c r="C125" s="27" t="str">
        <f>IF(B125="","", IFERROR(VLOOKUP(E125,'Общий список'!$A$3:$AG$996,3,FALSE),""))</f>
        <v>Ж</v>
      </c>
      <c r="D125" s="27" t="str">
        <f>IF(B125="","", IFERROR(VLOOKUP(E125,'Общий список'!$A$3:$AG$996,17,FALSE),""))</f>
        <v/>
      </c>
      <c r="E125" s="28">
        <f>'Общий список'!A61</f>
        <v>271</v>
      </c>
      <c r="F125" s="29" t="str">
        <f>IF(B125="","", IFERROR(VLOOKUP(E125,'Общий список'!$A$3:$AG$996,2,FALSE),""))</f>
        <v>Максимова Валерия</v>
      </c>
      <c r="G125" s="27" t="str">
        <f>IF(B125="","", IFERROR(VLOOKUP(E125,'Общий список'!$A$3:$AG$996,4,FALSE),""))</f>
        <v>01.10.2008</v>
      </c>
      <c r="H125" s="29" t="str">
        <f>IF(B125="","", IFERROR(VLOOKUP(E125,'Общий список'!$A$3:$AG$996,6,FALSE),""))</f>
        <v>СШОР "Старт" г. Пермь</v>
      </c>
      <c r="I125" s="29" t="str">
        <f>IF(B125="","", IFERROR(VLOOKUP(E125,'Общий список'!$A$3:$AG$996,7,FALSE),""))</f>
        <v>Дойков В.А. , Пермякова Т.Л.</v>
      </c>
      <c r="J125" s="27" t="str">
        <f t="array" ref="J125">IFERROR(INDEX('Общий список'!$A$3:$O$996,VLOOKUP(E125,'Общий список'!$A$3:$S$996,19,FALSE),MATCH(B125,'Общий список'!A61:N61,0)+1),"")</f>
        <v>1.03,5</v>
      </c>
      <c r="K125" s="30"/>
      <c r="L125" s="30">
        <v>59.92</v>
      </c>
      <c r="M125" s="31">
        <f t="shared" si="1"/>
        <v>59.92</v>
      </c>
      <c r="N125" s="28"/>
      <c r="O125" s="32"/>
      <c r="R125" s="33"/>
      <c r="S125" s="33"/>
      <c r="T125" s="33"/>
    </row>
    <row r="126" ht="15.0" customHeight="1">
      <c r="A126" s="25">
        <v>6.0</v>
      </c>
      <c r="B126" s="26" t="str">
        <f t="array" ref="B126">IFERROR(INDEX('Общий список'!$A$3:$S$996,VLOOKUP(E126,'Общий список'!$A$3:$S$996,19,FALSE),MATCH($B$1,'Общий список'!A88:M88,0)),"")</f>
        <v>400 м</v>
      </c>
      <c r="C126" s="27" t="str">
        <f>IF(B126="","", IFERROR(VLOOKUP(E126,'Общий список'!$A$3:$AG$996,3,FALSE),""))</f>
        <v>Ж</v>
      </c>
      <c r="D126" s="27" t="str">
        <f>IF(B126="","", IFERROR(VLOOKUP(E126,'Общий список'!$A$3:$AG$996,17,FALSE),""))</f>
        <v/>
      </c>
      <c r="E126" s="28">
        <f>'Общий список'!A88</f>
        <v>370</v>
      </c>
      <c r="F126" s="29" t="str">
        <f>IF(B126="","", IFERROR(VLOOKUP(E126,'Общий список'!$A$3:$AG$996,2,FALSE),""))</f>
        <v>Кусакина Елизавета </v>
      </c>
      <c r="G126" s="27" t="str">
        <f>IF(B126="","", IFERROR(VLOOKUP(E126,'Общий список'!$A$3:$AG$996,4,FALSE),""))</f>
        <v>26.09.2008</v>
      </c>
      <c r="H126" s="29" t="str">
        <f>IF(B126="","", IFERROR(VLOOKUP(E126,'Общий список'!$A$3:$AG$996,6,FALSE),""))</f>
        <v>г. Пермь "СШОР №1"</v>
      </c>
      <c r="I126" s="29" t="str">
        <f>IF(B126="","", IFERROR(VLOOKUP(E126,'Общий список'!$A$3:$AG$996,7,FALSE),""))</f>
        <v>Савкина Е.И </v>
      </c>
      <c r="J126" s="64" t="str">
        <f t="array" ref="J126">IFERROR(INDEX('Общий список'!$A$3:$O$996,VLOOKUP(E126,'Общий список'!$A$3:$S$996,19,FALSE),MATCH(B126,'Общий список'!A88:N88,0)+1),"")</f>
        <v>1.00,0</v>
      </c>
      <c r="K126" s="30"/>
      <c r="L126" s="30">
        <v>59.99</v>
      </c>
      <c r="M126" s="31">
        <f t="shared" si="1"/>
        <v>59.99</v>
      </c>
      <c r="N126" s="28"/>
      <c r="O126" s="32"/>
      <c r="R126" s="33"/>
      <c r="S126" s="33"/>
      <c r="T126" s="33"/>
    </row>
    <row r="127" ht="15.0" customHeight="1">
      <c r="A127" s="25">
        <v>7.0</v>
      </c>
      <c r="B127" s="26" t="str">
        <f t="array" ref="B127">IFERROR(INDEX('Общий список'!$A$3:$S$996,VLOOKUP(E127,'Общий список'!$A$3:$S$996,19,FALSE),MATCH($B$1,'Общий список'!A140:M140,0)),"")</f>
        <v>400 м</v>
      </c>
      <c r="C127" s="27" t="str">
        <f>IF(B127="","", IFERROR(VLOOKUP(E127,'Общий список'!$A$3:$AG$996,3,FALSE),""))</f>
        <v>Ж</v>
      </c>
      <c r="D127" s="27" t="str">
        <f>IF(B127="","", IFERROR(VLOOKUP(E127,'Общий список'!$A$3:$AG$996,17,FALSE),""))</f>
        <v/>
      </c>
      <c r="E127" s="28">
        <f>'Общий список'!A140</f>
        <v>539</v>
      </c>
      <c r="F127" s="29" t="str">
        <f>IF(B127="","", IFERROR(VLOOKUP(E127,'Общий список'!$A$3:$AG$996,2,FALSE),""))</f>
        <v>Орехова Юлия</v>
      </c>
      <c r="G127" s="27" t="str">
        <f>IF(B127="","", IFERROR(VLOOKUP(E127,'Общий список'!$A$3:$AG$996,4,FALSE),""))</f>
        <v>07.07.1992</v>
      </c>
      <c r="H127" s="29" t="str">
        <f>IF(B127="","", IFERROR(VLOOKUP(E127,'Общий список'!$A$3:$AG$996,6,FALSE),""))</f>
        <v>МАУ ДО СШ "Вихрь"</v>
      </c>
      <c r="I127" s="29" t="str">
        <f>IF(B127="","", IFERROR(VLOOKUP(E127,'Общий список'!$A$3:$AG$996,7,FALSE),""))</f>
        <v>Суворова Т.Н, Суворов Н.В.</v>
      </c>
      <c r="J127" s="27" t="str">
        <f t="array" ref="J127">IFERROR(INDEX('Общий список'!$A$3:$O$996,VLOOKUP(E127,'Общий список'!$A$3:$S$996,19,FALSE),MATCH(B127,'Общий список'!A140:N140,0)+1),"")</f>
        <v>1.00,12</v>
      </c>
      <c r="K127" s="30"/>
      <c r="L127" s="30" t="s">
        <v>183</v>
      </c>
      <c r="M127" s="31" t="str">
        <f t="shared" si="1"/>
        <v>1.00,21</v>
      </c>
      <c r="N127" s="28"/>
      <c r="O127" s="32"/>
      <c r="R127" s="33"/>
      <c r="S127" s="33"/>
      <c r="T127" s="33"/>
    </row>
    <row r="128" ht="15.0" customHeight="1">
      <c r="A128" s="25">
        <v>8.0</v>
      </c>
      <c r="B128" s="26" t="str">
        <f t="array" ref="B128">IFERROR(INDEX('Общий список'!$A$3:$S$996,VLOOKUP(E128,'Общий список'!$A$3:$S$996,19,FALSE),MATCH($B$1,'Общий список'!A111:M111,0)),"")</f>
        <v>400 м</v>
      </c>
      <c r="C128" s="27" t="str">
        <f>IF(B128="","", IFERROR(VLOOKUP(E128,'Общий список'!$A$3:$AG$996,3,FALSE),""))</f>
        <v>Ж</v>
      </c>
      <c r="D128" s="27" t="str">
        <f>IF(B128="","", IFERROR(VLOOKUP(E128,'Общий список'!$A$3:$AG$996,17,FALSE),""))</f>
        <v/>
      </c>
      <c r="E128" s="28">
        <f>'Общий список'!A111</f>
        <v>479</v>
      </c>
      <c r="F128" s="29" t="str">
        <f>IF(B128="","", IFERROR(VLOOKUP(E128,'Общий список'!$A$3:$AG$996,2,FALSE),""))</f>
        <v>Снигирева Ольга</v>
      </c>
      <c r="G128" s="27" t="str">
        <f>IF(B128="","", IFERROR(VLOOKUP(E128,'Общий список'!$A$3:$AG$996,4,FALSE),""))</f>
        <v>13.12.1995</v>
      </c>
      <c r="H128" s="29" t="str">
        <f>IF(B128="","", IFERROR(VLOOKUP(E128,'Общий список'!$A$3:$AG$996,6,FALSE),""))</f>
        <v>г. Пермь "СШОР №1"</v>
      </c>
      <c r="I128" s="29" t="str">
        <f>IF(B128="","", IFERROR(VLOOKUP(E128,'Общий список'!$A$3:$AG$996,7,FALSE),""))</f>
        <v>Бабкина К.Н.</v>
      </c>
      <c r="J128" s="27" t="str">
        <f t="array" ref="J128">IFERROR(INDEX('Общий список'!$A$3:$O$996,VLOOKUP(E128,'Общий список'!$A$3:$S$996,19,FALSE),MATCH(B128,'Общий список'!A111:N111,0)+1),"")</f>
        <v>1.00,00</v>
      </c>
      <c r="K128" s="30"/>
      <c r="L128" s="30" t="s">
        <v>184</v>
      </c>
      <c r="M128" s="31" t="str">
        <f t="shared" si="1"/>
        <v>1.00,87</v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список'!A130:M130,0)),"")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список'!A130</f>
        <v>514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список'!A130:N130,0)+1),"")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список'!A131:M131,0)),"")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список'!A131</f>
        <v>515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список'!A131:N131,0)+1),"")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список'!A132:M132,0)),"")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список'!A132</f>
        <v>517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список'!A132:N132,0)+1),"")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список'!A133:M133,0)),"")</f>
        <v>400 м</v>
      </c>
      <c r="C132" s="27" t="str">
        <f>IF(B132="","", IFERROR(VLOOKUP(E132,'Общий список'!$A$3:$AG$996,3,FALSE),""))</f>
        <v>М</v>
      </c>
      <c r="D132" s="27" t="str">
        <f>IF(B132="","", IFERROR(VLOOKUP(E132,'Общий список'!$A$3:$AG$996,17,FALSE),""))</f>
        <v/>
      </c>
      <c r="E132" s="28">
        <f>'Общий список'!A133</f>
        <v>519</v>
      </c>
      <c r="F132" s="29" t="str">
        <f>IF(B132="","", IFERROR(VLOOKUP(E132,'Общий список'!$A$3:$AG$996,2,FALSE),""))</f>
        <v>Бондаренко Артем</v>
      </c>
      <c r="G132" s="27" t="str">
        <f>IF(B132="","", IFERROR(VLOOKUP(E132,'Общий список'!$A$3:$AG$996,4,FALSE),""))</f>
        <v>28.03.2010</v>
      </c>
      <c r="H132" s="27" t="str">
        <f>IF(B132="","", IFERROR(VLOOKUP(E132,'Общий список'!$A$3:$AG$996,6,FALSE),""))</f>
        <v>г. Пермь "СШОР №1"</v>
      </c>
      <c r="I132" s="27" t="str">
        <f>IF(B132="","", IFERROR(VLOOKUP(E132,'Общий список'!$A$3:$AG$996,7,FALSE),""))</f>
        <v>Суворова Т.Н, Барон А.В.</v>
      </c>
      <c r="J132" s="27">
        <f t="array" ref="J132">IFERROR(INDEX('Общий список'!$A$3:$O$996,VLOOKUP(E132,'Общий список'!$A$3:$S$996,19,FALSE),MATCH(B132,'Общий список'!A133:N133,0)+1),"")</f>
        <v>58.6</v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список'!A136:M136,0)),"")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список'!A136</f>
        <v>523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список'!A136:N136,0)+1),"")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customHeight="1">
      <c r="A134" s="25">
        <v>9.0</v>
      </c>
      <c r="B134" s="26" t="str">
        <f t="array" ref="B134">IFERROR(INDEX('Общий список'!$A$3:$S$996,VLOOKUP(E134,'Общий список'!$A$3:$S$996,19,FALSE),MATCH($B$1,'Общий список'!A138:M138,0)),"")</f>
        <v>400 м</v>
      </c>
      <c r="C134" s="27" t="str">
        <f>IF(B134="","", IFERROR(VLOOKUP(E134,'Общий список'!$A$3:$AG$996,3,FALSE),""))</f>
        <v>Ж</v>
      </c>
      <c r="D134" s="27" t="str">
        <f>IF(B134="","", IFERROR(VLOOKUP(E134,'Общий список'!$A$3:$AG$996,17,FALSE),""))</f>
        <v/>
      </c>
      <c r="E134" s="28">
        <f>'Общий список'!A138</f>
        <v>527</v>
      </c>
      <c r="F134" s="29" t="str">
        <f>IF(B134="","", IFERROR(VLOOKUP(E134,'Общий список'!$A$3:$AG$996,2,FALSE),""))</f>
        <v>Сесюнина Анастасия</v>
      </c>
      <c r="G134" s="27" t="str">
        <f>IF(B134="","", IFERROR(VLOOKUP(E134,'Общий список'!$A$3:$AG$996,4,FALSE),""))</f>
        <v>04.02.2003</v>
      </c>
      <c r="H134" s="29" t="str">
        <f>IF(B134="","", IFERROR(VLOOKUP(E134,'Общий список'!$A$3:$AG$996,6,FALSE),""))</f>
        <v>г. Пермь "СШОР №1"</v>
      </c>
      <c r="I134" s="34" t="str">
        <f>IF(B134="","", IFERROR(VLOOKUP(E134,'Общий список'!$A$3:$AG$996,7,FALSE),""))</f>
        <v>Суворова Т.Н, Новожилов С.В.</v>
      </c>
      <c r="J134" s="27" t="str">
        <f t="array" ref="J134">IFERROR(INDEX('Общий список'!$A$3:$O$996,VLOOKUP(E134,'Общий список'!$A$3:$S$996,19,FALSE),MATCH(B134,'Общий список'!A138:N138,0)+1),"")</f>
        <v>1.00,1</v>
      </c>
      <c r="K134" s="30"/>
      <c r="L134" s="30" t="s">
        <v>185</v>
      </c>
      <c r="M134" s="31" t="str">
        <f t="shared" si="1"/>
        <v>1.01,26</v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список'!A139:M139,0)),"")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список'!A139</f>
        <v>528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список'!A139:N139,0)+1),"")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customHeight="1">
      <c r="A136" s="25">
        <v>10.0</v>
      </c>
      <c r="B136" s="26" t="str">
        <f t="array" ref="B136">IFERROR(INDEX('Общий список'!$A$3:$S$996,VLOOKUP(E136,'Общий список'!$A$3:$S$996,19,FALSE),MATCH($B$1,'Общий список'!A186:M186,0)),"")</f>
        <v>400 м</v>
      </c>
      <c r="C136" s="27" t="str">
        <f>IF(B136="","", IFERROR(VLOOKUP(E136,'Общий список'!$A$3:$AG$996,3,FALSE),""))</f>
        <v>Ж</v>
      </c>
      <c r="D136" s="27" t="str">
        <f>IF(B136="","", IFERROR(VLOOKUP(E136,'Общий список'!$A$3:$AG$996,17,FALSE),""))</f>
        <v/>
      </c>
      <c r="E136" s="28">
        <f>'Общий список'!A186</f>
        <v>776</v>
      </c>
      <c r="F136" s="29" t="str">
        <f>IF(B136="","", IFERROR(VLOOKUP(E136,'Общий список'!$A$3:$AG$996,2,FALSE),""))</f>
        <v>Дружинина Полина</v>
      </c>
      <c r="G136" s="27" t="str">
        <f>IF(B136="","", IFERROR(VLOOKUP(E136,'Общий список'!$A$3:$AG$996,4,FALSE),""))</f>
        <v>10.02.09</v>
      </c>
      <c r="H136" s="29" t="str">
        <f>IF(B136="","", IFERROR(VLOOKUP(E136,'Общий список'!$A$3:$AG$996,6,FALSE),""))</f>
        <v>СШОР "СТАРТ" г. Соликамск</v>
      </c>
      <c r="I136" s="29" t="str">
        <f>IF(B136="","", IFERROR(VLOOKUP(E136,'Общий список'!$A$3:$AG$996,7,FALSE),""))</f>
        <v>Мисюрев А.С.</v>
      </c>
      <c r="J136" s="27">
        <f t="array" ref="J136">IFERROR(INDEX('Общий список'!$A$3:$O$996,VLOOKUP(E136,'Общий список'!$A$3:$S$996,19,FALSE),MATCH(B136,'Общий список'!A186:N186,0)+1),"")</f>
        <v>59</v>
      </c>
      <c r="K136" s="30"/>
      <c r="L136" s="30" t="s">
        <v>186</v>
      </c>
      <c r="M136" s="31" t="str">
        <f t="shared" si="1"/>
        <v>1.01,75</v>
      </c>
      <c r="N136" s="28"/>
      <c r="O136" s="32"/>
      <c r="R136" s="33"/>
      <c r="S136" s="33"/>
      <c r="T136" s="33"/>
    </row>
    <row r="137" ht="15.0" customHeight="1">
      <c r="A137" s="25">
        <v>11.0</v>
      </c>
      <c r="B137" s="26" t="str">
        <f t="array" ref="B137">IFERROR(INDEX('Общий список'!$A$3:$S$996,VLOOKUP(E137,'Общий список'!$A$3:$S$996,19,FALSE),MATCH($B$1,'Общий список'!A175:M175,0)),"")</f>
        <v>400 м</v>
      </c>
      <c r="C137" s="27" t="str">
        <f>IF(B137="","", IFERROR(VLOOKUP(E137,'Общий список'!$A$3:$AG$996,3,FALSE),""))</f>
        <v>Ж</v>
      </c>
      <c r="D137" s="27" t="str">
        <f>IF(B137="","", IFERROR(VLOOKUP(E137,'Общий список'!$A$3:$AG$996,17,FALSE),""))</f>
        <v/>
      </c>
      <c r="E137" s="28">
        <f>'Общий список'!A175</f>
        <v>682</v>
      </c>
      <c r="F137" s="29" t="str">
        <f>IF(B137="","", IFERROR(VLOOKUP(E137,'Общий список'!$A$3:$AG$996,2,FALSE),""))</f>
        <v>Подчезерцева Варвара</v>
      </c>
      <c r="G137" s="27" t="str">
        <f>IF(B137="","", IFERROR(VLOOKUP(E137,'Общий список'!$A$3:$AG$996,4,FALSE),""))</f>
        <v>15.02.2011</v>
      </c>
      <c r="H137" s="29" t="str">
        <f>IF(B137="","", IFERROR(VLOOKUP(E137,'Общий список'!$A$3:$AG$996,6,FALSE),""))</f>
        <v>МБУДО "СШ" г. Лысьва</v>
      </c>
      <c r="I137" s="29" t="str">
        <f>IF(B137="","", IFERROR(VLOOKUP(E137,'Общий список'!$A$3:$AG$996,7,FALSE),""))</f>
        <v>Сыстеров А.Н.</v>
      </c>
      <c r="J137" s="64" t="str">
        <f t="array" ref="J137">IFERROR(INDEX('Общий список'!$A$3:$O$996,VLOOKUP(E137,'Общий список'!$A$3:$S$996,19,FALSE),MATCH(B137,'Общий список'!A175:N175,0)+1),"")</f>
        <v>1.02,4</v>
      </c>
      <c r="K137" s="30"/>
      <c r="L137" s="30" t="s">
        <v>187</v>
      </c>
      <c r="M137" s="31" t="str">
        <f t="shared" si="1"/>
        <v>1.02,06</v>
      </c>
      <c r="N137" s="28"/>
      <c r="O137" s="32"/>
      <c r="R137" s="33"/>
      <c r="S137" s="33"/>
      <c r="T137" s="33"/>
    </row>
    <row r="138" ht="15.0" customHeight="1">
      <c r="A138" s="25">
        <v>12.0</v>
      </c>
      <c r="B138" s="26" t="str">
        <f t="array" ref="B138">IFERROR(INDEX('Общий список'!$A$3:$S$996,VLOOKUP(E138,'Общий список'!$A$3:$S$996,19,FALSE),MATCH($B$1,'Общий список'!A59:M59,0)),"")</f>
        <v>400 м</v>
      </c>
      <c r="C138" s="27" t="str">
        <f>IF(B138="","", IFERROR(VLOOKUP(E138,'Общий список'!$A$3:$AG$996,3,FALSE),""))</f>
        <v>Ж</v>
      </c>
      <c r="D138" s="27" t="str">
        <f>IF(B138="","", IFERROR(VLOOKUP(E138,'Общий список'!$A$3:$AG$996,17,FALSE),""))</f>
        <v/>
      </c>
      <c r="E138" s="28">
        <f>'Общий список'!A59</f>
        <v>243</v>
      </c>
      <c r="F138" s="29" t="str">
        <f>IF(B138="","", IFERROR(VLOOKUP(E138,'Общий список'!$A$3:$AG$996,2,FALSE),""))</f>
        <v>Климовских Софья</v>
      </c>
      <c r="G138" s="27" t="str">
        <f>IF(B138="","", IFERROR(VLOOKUP(E138,'Общий список'!$A$3:$AG$996,4,FALSE),""))</f>
        <v>18.11.2008</v>
      </c>
      <c r="H138" s="29" t="str">
        <f>IF(B138="","", IFERROR(VLOOKUP(E138,'Общий список'!$A$3:$AG$996,6,FALSE),""))</f>
        <v>г. Пермь "СШОР №1"</v>
      </c>
      <c r="I138" s="29" t="str">
        <f>IF(B138="","", IFERROR(VLOOKUP(E138,'Общий список'!$A$3:$AG$996,7,FALSE),""))</f>
        <v>Силкин А.Ф.</v>
      </c>
      <c r="J138" s="27" t="str">
        <f t="array" ref="J138">IFERROR(INDEX('Общий список'!$A$3:$O$996,VLOOKUP(E138,'Общий список'!$A$3:$S$996,19,FALSE),MATCH(B138,'Общий список'!A59:N59,0)+1),"")</f>
        <v>1.02,0</v>
      </c>
      <c r="K138" s="30"/>
      <c r="L138" s="30" t="s">
        <v>188</v>
      </c>
      <c r="M138" s="31" t="str">
        <f t="shared" si="1"/>
        <v>1.02,10</v>
      </c>
      <c r="N138" s="28"/>
      <c r="O138" s="32"/>
      <c r="R138" s="33"/>
      <c r="S138" s="33"/>
      <c r="T138" s="33"/>
    </row>
    <row r="139" ht="15.0" customHeight="1">
      <c r="A139" s="25">
        <v>13.0</v>
      </c>
      <c r="B139" s="26" t="str">
        <f t="array" ref="B139">IFERROR(INDEX('Общий список'!$A$3:$S$996,VLOOKUP(E139,'Общий список'!$A$3:$S$996,19,FALSE),MATCH($B$1,'Общий список'!A198:M198,0)),"")</f>
        <v>400 м</v>
      </c>
      <c r="C139" s="27" t="str">
        <f>IF(B139="","", IFERROR(VLOOKUP(E139,'Общий список'!$A$3:$AG$996,3,FALSE),""))</f>
        <v>Ж</v>
      </c>
      <c r="D139" s="27" t="str">
        <f>IF(B139="","", IFERROR(VLOOKUP(E139,'Общий список'!$A$3:$AG$996,17,FALSE),""))</f>
        <v/>
      </c>
      <c r="E139" s="28">
        <f>'Общий список'!A198</f>
        <v>813</v>
      </c>
      <c r="F139" s="29" t="str">
        <f>IF(B139="","", IFERROR(VLOOKUP(E139,'Общий список'!$A$3:$AG$996,2,FALSE),""))</f>
        <v>Логачева Екатерина </v>
      </c>
      <c r="G139" s="27" t="str">
        <f>IF(B139="","", IFERROR(VLOOKUP(E139,'Общий список'!$A$3:$AG$996,4,FALSE),""))</f>
        <v>14.10.2007</v>
      </c>
      <c r="H139" s="29" t="str">
        <f>IF(B139="","", IFERROR(VLOOKUP(E139,'Общий список'!$A$3:$AG$996,6,FALSE),""))</f>
        <v>ДЮСШ г.Кудымкар </v>
      </c>
      <c r="I139" s="29" t="str">
        <f>IF(B139="","", IFERROR(VLOOKUP(E139,'Общий список'!$A$3:$AG$996,7,FALSE),""))</f>
        <v>Четин.Л.Е</v>
      </c>
      <c r="J139" s="27">
        <f t="array" ref="J139">IFERROR(INDEX('Общий список'!$A$3:$O$996,VLOOKUP(E139,'Общий список'!$A$3:$S$996,19,FALSE),MATCH(B139,'Общий список'!A198:N198,0)+1),"")</f>
        <v>59.7</v>
      </c>
      <c r="K139" s="30"/>
      <c r="L139" s="30" t="s">
        <v>189</v>
      </c>
      <c r="M139" s="31" t="str">
        <f t="shared" si="1"/>
        <v>1.02,44</v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список'!A142:M142,0)),"")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список'!A142</f>
        <v>550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список'!A142:N142,0)+1),"")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список'!A143:M143,0)),"")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список'!A143</f>
        <v>582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список'!A143:N143,0)+1),"")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список'!A144:M144,0)),"")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список'!A144</f>
        <v>583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список'!A144:N144,0)+1),"")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список'!A146:M146,0)),"")</f>
        <v>400 м</v>
      </c>
      <c r="C143" s="27" t="str">
        <f>IF(B143="","", IFERROR(VLOOKUP(E143,'Общий список'!$A$3:$AG$996,3,FALSE),""))</f>
        <v>М</v>
      </c>
      <c r="D143" s="27" t="str">
        <f>IF(B143="","", IFERROR(VLOOKUP(E143,'Общий список'!$A$3:$AG$996,17,FALSE),""))</f>
        <v/>
      </c>
      <c r="E143" s="28">
        <f>'Общий список'!A146</f>
        <v>585</v>
      </c>
      <c r="F143" s="29" t="str">
        <f>IF(B143="","", IFERROR(VLOOKUP(E143,'Общий список'!$A$3:$AG$996,2,FALSE),""))</f>
        <v>Чеботков Данил</v>
      </c>
      <c r="G143" s="27" t="str">
        <f>IF(B143="","", IFERROR(VLOOKUP(E143,'Общий список'!$A$3:$AG$996,4,FALSE),""))</f>
        <v>09.08.08</v>
      </c>
      <c r="H143" s="27" t="str">
        <f>IF(B143="","", IFERROR(VLOOKUP(E143,'Общий список'!$A$3:$AG$996,6,FALSE),""))</f>
        <v>КОРПК</v>
      </c>
      <c r="I143" s="27" t="str">
        <f>IF(B143="","", IFERROR(VLOOKUP(E143,'Общий список'!$A$3:$AG$996,7,FALSE),""))</f>
        <v>Попов А.С., Минина С.Д.</v>
      </c>
      <c r="J143" s="27">
        <f t="array" ref="J143">IFERROR(INDEX('Общий список'!$A$3:$O$996,VLOOKUP(E143,'Общий список'!$A$3:$S$996,19,FALSE),MATCH(B143,'Общий список'!A146:N146,0)+1),"")</f>
        <v>54.3</v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список'!A147:M147,0)),"")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список'!A147</f>
        <v>586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список'!A147:N147,0)+1),"")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список'!A148:M148,0)),"")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список'!A148</f>
        <v>587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список'!A148:N148,0)+1),"")</f>
        <v/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список'!A149:M149,0)),"")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список'!A149</f>
        <v>588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список'!A149:N149,0)+1),"")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список'!A150:M150,0)),"")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список'!A150</f>
        <v>589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список'!A150:N150,0)+1),"")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список'!A152:M152,0)),"")</f>
        <v>400 м</v>
      </c>
      <c r="C148" s="27" t="str">
        <f>IF(B148="","", IFERROR(VLOOKUP(E148,'Общий список'!$A$3:$AG$996,3,FALSE),""))</f>
        <v>М</v>
      </c>
      <c r="D148" s="27" t="str">
        <f>IF(B148="","", IFERROR(VLOOKUP(E148,'Общий список'!$A$3:$AG$996,17,FALSE),""))</f>
        <v/>
      </c>
      <c r="E148" s="28">
        <f>'Общий список'!A152</f>
        <v>594</v>
      </c>
      <c r="F148" s="29" t="str">
        <f>IF(B148="","", IFERROR(VLOOKUP(E148,'Общий список'!$A$3:$AG$996,2,FALSE),""))</f>
        <v>Филинов Ян</v>
      </c>
      <c r="G148" s="27" t="str">
        <f>IF(B148="","", IFERROR(VLOOKUP(E148,'Общий список'!$A$3:$AG$996,4,FALSE),""))</f>
        <v>19.02.2008</v>
      </c>
      <c r="H148" s="27" t="str">
        <f>IF(B148="","", IFERROR(VLOOKUP(E148,'Общий список'!$A$3:$AG$996,6,FALSE),""))</f>
        <v>г. Пермь "СШОР №1"</v>
      </c>
      <c r="I148" s="27" t="str">
        <f>IF(B148="","", IFERROR(VLOOKUP(E148,'Общий список'!$A$3:$AG$996,7,FALSE),""))</f>
        <v>Ковалев М.Н.</v>
      </c>
      <c r="J148" s="27">
        <f t="array" ref="J148">IFERROR(INDEX('Общий список'!$A$3:$O$996,VLOOKUP(E148,'Общий список'!$A$3:$S$996,19,FALSE),MATCH(B148,'Общий список'!A152:N152,0)+1),"")</f>
        <v>57.3</v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список'!A153:M153,0)),"")</f>
        <v>400 м</v>
      </c>
      <c r="C149" s="27" t="str">
        <f>IF(B149="","", IFERROR(VLOOKUP(E149,'Общий список'!$A$3:$AG$996,3,FALSE),""))</f>
        <v>М</v>
      </c>
      <c r="D149" s="27" t="str">
        <f>IF(B149="","", IFERROR(VLOOKUP(E149,'Общий список'!$A$3:$AG$996,17,FALSE),""))</f>
        <v/>
      </c>
      <c r="E149" s="28">
        <f>'Общий список'!A153</f>
        <v>595</v>
      </c>
      <c r="F149" s="29" t="str">
        <f>IF(B149="","", IFERROR(VLOOKUP(E149,'Общий список'!$A$3:$AG$996,2,FALSE),""))</f>
        <v>Некрасов Артем</v>
      </c>
      <c r="G149" s="27" t="str">
        <f>IF(B149="","", IFERROR(VLOOKUP(E149,'Общий список'!$A$3:$AG$996,4,FALSE),""))</f>
        <v>24.02.2007</v>
      </c>
      <c r="H149" s="27" t="str">
        <f>IF(B149="","", IFERROR(VLOOKUP(E149,'Общий список'!$A$3:$AG$996,6,FALSE),""))</f>
        <v>г. Пермь "СШОР №1"</v>
      </c>
      <c r="I149" s="27" t="str">
        <f>IF(B149="","", IFERROR(VLOOKUP(E149,'Общий список'!$A$3:$AG$996,7,FALSE),""))</f>
        <v>Ковалев М.Н., Голев В. Н.</v>
      </c>
      <c r="J149" s="27">
        <f t="array" ref="J149">IFERROR(INDEX('Общий список'!$A$3:$O$996,VLOOKUP(E149,'Общий список'!$A$3:$S$996,19,FALSE),MATCH(B149,'Общий список'!A153:N153,0)+1),"")</f>
        <v>56.7</v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customHeight="1">
      <c r="A150" s="25">
        <v>14.0</v>
      </c>
      <c r="B150" s="26" t="str">
        <f t="array" ref="B150">IFERROR(INDEX('Общий список'!$A$3:$S$996,VLOOKUP(E150,'Общий список'!$A$3:$S$996,19,FALSE),MATCH($B$1,'Общий список'!A65:M65,0)),"")</f>
        <v>400 м</v>
      </c>
      <c r="C150" s="27" t="str">
        <f>IF(B150="","", IFERROR(VLOOKUP(E150,'Общий список'!$A$3:$AG$996,3,FALSE),""))</f>
        <v>Ж</v>
      </c>
      <c r="D150" s="27" t="str">
        <f>IF(B150="","", IFERROR(VLOOKUP(E150,'Общий список'!$A$3:$AG$996,17,FALSE),""))</f>
        <v/>
      </c>
      <c r="E150" s="28">
        <f>'Общий список'!A65</f>
        <v>275</v>
      </c>
      <c r="F150" s="29" t="str">
        <f>IF(B150="","", IFERROR(VLOOKUP(E150,'Общий список'!$A$3:$AG$996,2,FALSE),""))</f>
        <v>Кобелева Светлана</v>
      </c>
      <c r="G150" s="27" t="str">
        <f>IF(B150="","", IFERROR(VLOOKUP(E150,'Общий список'!$A$3:$AG$996,4,FALSE),""))</f>
        <v>22.01.2005</v>
      </c>
      <c r="H150" s="29" t="str">
        <f>IF(B150="","", IFERROR(VLOOKUP(E150,'Общий список'!$A$3:$AG$996,6,FALSE),""))</f>
        <v>СШОР "Старт" г. Пермь</v>
      </c>
      <c r="I150" s="70" t="str">
        <f>IF(B150="","", IFERROR(VLOOKUP(E150,'Общий список'!$A$3:$AG$996,7,FALSE),""))</f>
        <v>Дойков В.А. Пермякова Т.Л. Пономарева О.Ю. </v>
      </c>
      <c r="J150" s="27" t="str">
        <f t="array" ref="J150">IFERROR(INDEX('Общий список'!$A$3:$O$996,VLOOKUP(E150,'Общий список'!$A$3:$S$996,19,FALSE),MATCH(B150,'Общий список'!A65:N65,0)+1),"")</f>
        <v>1.04,0</v>
      </c>
      <c r="K150" s="30"/>
      <c r="L150" s="30" t="s">
        <v>190</v>
      </c>
      <c r="M150" s="31" t="str">
        <f t="shared" si="1"/>
        <v>1.02,7</v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список'!A157:M157,0)),"")</f>
        <v>400 м</v>
      </c>
      <c r="C151" s="27" t="str">
        <f>IF(B151="","", IFERROR(VLOOKUP(E151,'Общий список'!$A$3:$AG$996,3,FALSE),""))</f>
        <v>М</v>
      </c>
      <c r="D151" s="27" t="str">
        <f>IF(B151="","", IFERROR(VLOOKUP(E151,'Общий список'!$A$3:$AG$996,17,FALSE),""))</f>
        <v/>
      </c>
      <c r="E151" s="28">
        <f>'Общий список'!A157</f>
        <v>600</v>
      </c>
      <c r="F151" s="29" t="str">
        <f>IF(B151="","", IFERROR(VLOOKUP(E151,'Общий список'!$A$3:$AG$996,2,FALSE),""))</f>
        <v>Иванов Ярослав</v>
      </c>
      <c r="G151" s="27" t="str">
        <f>IF(B151="","", IFERROR(VLOOKUP(E151,'Общий список'!$A$3:$AG$996,4,FALSE),""))</f>
        <v>15.03.2003</v>
      </c>
      <c r="H151" s="27" t="str">
        <f>IF(B151="","", IFERROR(VLOOKUP(E151,'Общий список'!$A$3:$AG$996,6,FALSE),""))</f>
        <v>г. Пермь "СШОР №1"</v>
      </c>
      <c r="I151" s="27" t="str">
        <f>IF(B151="","", IFERROR(VLOOKUP(E151,'Общий список'!$A$3:$AG$996,7,FALSE),""))</f>
        <v>Ковалев М.Н.</v>
      </c>
      <c r="J151" s="27">
        <f t="array" ref="J151">IFERROR(INDEX('Общий список'!$A$3:$O$996,VLOOKUP(E151,'Общий список'!$A$3:$S$996,19,FALSE),MATCH(B151,'Общий список'!A157:N157,0)+1),"")</f>
        <v>50.3</v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список'!A158:M158,0)),"")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список'!A158</f>
        <v>611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список'!A158:N158,0)+1),"")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список'!A159:M159,0)),"")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список'!A159</f>
        <v>612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список'!A159:N159,0)+1),"")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25"/>
      <c r="B154" s="26" t="str">
        <f t="array" ref="B154">IFERROR(INDEX('Общий список'!$A$3:$S$996,VLOOKUP(E154,'Общий список'!$A$3:$S$996,19,FALSE),MATCH($B$1,'Общий список'!A160:M160,0)),"")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список'!A160</f>
        <v>613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список'!A160:N160,0)+1),"")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25"/>
      <c r="B155" s="26" t="str">
        <f t="array" ref="B155">IFERROR(INDEX('Общий список'!$A$3:$S$996,VLOOKUP(E155,'Общий список'!$A$3:$S$996,19,FALSE),MATCH($B$1,'Общий список'!A161:M161,0)),"")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список'!A161</f>
        <v>614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список'!A161:N161,0)+1),"")</f>
        <v/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hidden="1" customHeight="1">
      <c r="A156" s="25"/>
      <c r="B156" s="26" t="str">
        <f t="array" ref="B156">IFERROR(INDEX('Общий список'!$A$3:$S$996,VLOOKUP(E156,'Общий список'!$A$3:$S$996,19,FALSE),MATCH($B$1,'Общий список'!A162:M162,0)),"")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список'!A162</f>
        <v>615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список'!A162:N162,0)+1),"")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список'!A163:M163,0)),"")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список'!A163</f>
        <v>644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список'!A163:N163,0)+1),"")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список'!A164:M164,0)),"")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список'!A164</f>
        <v>656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список'!A164:N164,0)+1),"")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список'!A165:M165,0)),"")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список'!A165</f>
        <v>657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список'!A165:N165,0)+1),"")</f>
        <v/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список'!A166:M166,0)),"")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список'!A166</f>
        <v>658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список'!A166:N166,0)+1),"")</f>
        <v/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25"/>
      <c r="B161" s="26" t="str">
        <f t="array" ref="B161">IFERROR(INDEX('Общий список'!$A$3:$S$996,VLOOKUP(E161,'Общий список'!$A$3:$S$996,19,FALSE),MATCH($B$1,'Общий список'!A167:M167,0)),"")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список'!A167</f>
        <v>659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список'!A167:N167,0)+1),"")</f>
        <v/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hidden="1" customHeight="1">
      <c r="A162" s="25"/>
      <c r="B162" s="26" t="str">
        <f t="array" ref="B162">IFERROR(INDEX('Общий список'!$A$3:$S$996,VLOOKUP(E162,'Общий список'!$A$3:$S$996,19,FALSE),MATCH($B$1,'Общий список'!A168:M168,0)),"")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список'!A168</f>
        <v>660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список'!A168:N168,0)+1),"")</f>
        <v/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hidden="1" customHeight="1">
      <c r="A163" s="25"/>
      <c r="B163" s="26" t="str">
        <f t="array" ref="B163">IFERROR(INDEX('Общий список'!$A$3:$S$996,VLOOKUP(E163,'Общий список'!$A$3:$S$996,19,FALSE),MATCH($B$1,'Общий список'!A169:M169,0)),"")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список'!A169</f>
        <v>661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список'!A169:N169,0)+1),"")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список'!A170:M170,0)),"")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список'!A170</f>
        <v>662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список'!A170:N170,0)+1),"")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список'!A171:M171,0)),"")</f>
        <v>400 м</v>
      </c>
      <c r="C165" s="27" t="str">
        <f>IF(B165="","", IFERROR(VLOOKUP(E165,'Общий список'!$A$3:$AG$996,3,FALSE),""))</f>
        <v>М</v>
      </c>
      <c r="D165" s="27" t="str">
        <f>IF(B165="","", IFERROR(VLOOKUP(E165,'Общий список'!$A$3:$AG$996,17,FALSE),""))</f>
        <v/>
      </c>
      <c r="E165" s="28">
        <f>'Общий список'!A171</f>
        <v>663</v>
      </c>
      <c r="F165" s="29" t="str">
        <f>IF(B165="","", IFERROR(VLOOKUP(E165,'Общий список'!$A$3:$AG$996,2,FALSE),""))</f>
        <v>Сизов Анатолий </v>
      </c>
      <c r="G165" s="27" t="str">
        <f>IF(B165="","", IFERROR(VLOOKUP(E165,'Общий список'!$A$3:$AG$996,4,FALSE),""))</f>
        <v>02.091992</v>
      </c>
      <c r="H165" s="27" t="str">
        <f>IF(B165="","", IFERROR(VLOOKUP(E165,'Общий список'!$A$3:$AG$996,6,FALSE),""))</f>
        <v>Динамо </v>
      </c>
      <c r="I165" s="27" t="str">
        <f>IF(B165="","", IFERROR(VLOOKUP(E165,'Общий список'!$A$3:$AG$996,7,FALSE),""))</f>
        <v>Богданов Л.А.</v>
      </c>
      <c r="J165" s="27">
        <f t="array" ref="J165">IFERROR(INDEX('Общий список'!$A$3:$O$996,VLOOKUP(E165,'Общий список'!$A$3:$S$996,19,FALSE),MATCH(B165,'Общий список'!A171:N171,0)+1),"")</f>
        <v>50.5</v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список'!A172:M172,0)),"")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список'!A172</f>
        <v>670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список'!A172:N172,0)+1),"")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список'!A173:M173,0)),"")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список'!A173</f>
        <v>679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список'!A173:N173,0)+1),"")</f>
        <v/>
      </c>
      <c r="K167" s="30"/>
      <c r="L167" s="30"/>
      <c r="M167" s="31" t="str">
        <f t="shared" si="1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список'!A174:M174,0)),"")</f>
        <v>400 м</v>
      </c>
      <c r="C168" s="27" t="str">
        <f>IF(B168="","", IFERROR(VLOOKUP(E168,'Общий список'!$A$3:$AG$996,3,FALSE),""))</f>
        <v>М</v>
      </c>
      <c r="D168" s="27" t="str">
        <f>IF(B168="","", IFERROR(VLOOKUP(E168,'Общий список'!$A$3:$AG$996,17,FALSE),""))</f>
        <v/>
      </c>
      <c r="E168" s="28">
        <f>'Общий список'!A174</f>
        <v>681</v>
      </c>
      <c r="F168" s="29" t="str">
        <f>IF(B168="","", IFERROR(VLOOKUP(E168,'Общий список'!$A$3:$AG$996,2,FALSE),""))</f>
        <v>Коваленко Илья</v>
      </c>
      <c r="G168" s="27" t="str">
        <f>IF(B168="","", IFERROR(VLOOKUP(E168,'Общий список'!$A$3:$AG$996,4,FALSE),""))</f>
        <v>27.10.2008</v>
      </c>
      <c r="H168" s="27" t="str">
        <f>IF(B168="","", IFERROR(VLOOKUP(E168,'Общий список'!$A$3:$AG$996,6,FALSE),""))</f>
        <v>МБУДО "СШ" г. Лысьва</v>
      </c>
      <c r="I168" s="27" t="str">
        <f>IF(B168="","", IFERROR(VLOOKUP(E168,'Общий список'!$A$3:$AG$996,7,FALSE),""))</f>
        <v>Сыстеров А.Н.</v>
      </c>
      <c r="J168" s="27">
        <f t="array" ref="J168">IFERROR(INDEX('Общий список'!$A$3:$O$996,VLOOKUP(E168,'Общий список'!$A$3:$S$996,19,FALSE),MATCH(B168,'Общий список'!A174:N174,0)+1),"")</f>
        <v>52.2</v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customHeight="1">
      <c r="A169" s="25">
        <v>15.0</v>
      </c>
      <c r="B169" s="26" t="str">
        <f t="array" ref="B169">IFERROR(INDEX('Общий список'!$A$3:$S$996,VLOOKUP(E169,'Общий список'!$A$3:$S$996,19,FALSE),MATCH($B$1,'Общий список'!A145:M145,0)),"")</f>
        <v>400 м</v>
      </c>
      <c r="C169" s="27" t="str">
        <f>IF(B169="","", IFERROR(VLOOKUP(E169,'Общий список'!$A$3:$AG$996,3,FALSE),""))</f>
        <v>Ж</v>
      </c>
      <c r="D169" s="27" t="str">
        <f>IF(B169="","", IFERROR(VLOOKUP(E169,'Общий список'!$A$3:$AG$996,17,FALSE),""))</f>
        <v/>
      </c>
      <c r="E169" s="28">
        <f>'Общий список'!A145</f>
        <v>584</v>
      </c>
      <c r="F169" s="29" t="str">
        <f>IF(B169="","", IFERROR(VLOOKUP(E169,'Общий список'!$A$3:$AG$996,2,FALSE),""))</f>
        <v>Терентьева Наталья</v>
      </c>
      <c r="G169" s="27" t="str">
        <f>IF(B169="","", IFERROR(VLOOKUP(E169,'Общий список'!$A$3:$AG$996,4,FALSE),""))</f>
        <v>01.07.2006</v>
      </c>
      <c r="H169" s="29" t="str">
        <f>IF(B169="","", IFERROR(VLOOKUP(E169,'Общий список'!$A$3:$AG$996,6,FALSE),""))</f>
        <v>КОРПК</v>
      </c>
      <c r="I169" s="29" t="str">
        <f>IF(B169="","", IFERROR(VLOOKUP(E169,'Общий список'!$A$3:$AG$996,7,FALSE),""))</f>
        <v>Попов А.С., Сыстеров А.Н</v>
      </c>
      <c r="J169" s="27">
        <f t="array" ref="J169">IFERROR(INDEX('Общий список'!$A$3:$O$996,VLOOKUP(E169,'Общий список'!$A$3:$S$996,19,FALSE),MATCH(B169,'Общий список'!A145:N145,0)+1),"")</f>
        <v>61.22</v>
      </c>
      <c r="K169" s="30"/>
      <c r="L169" s="30" t="s">
        <v>191</v>
      </c>
      <c r="M169" s="31" t="str">
        <f t="shared" si="1"/>
        <v>1.02,84</v>
      </c>
      <c r="N169" s="28"/>
      <c r="O169" s="32"/>
      <c r="R169" s="33"/>
      <c r="S169" s="33"/>
      <c r="T169" s="33"/>
    </row>
    <row r="170" ht="15.0" customHeight="1">
      <c r="A170" s="25">
        <v>16.0</v>
      </c>
      <c r="B170" s="26" t="str">
        <f t="array" ref="B170">IFERROR(INDEX('Общий список'!$A$3:$S$996,VLOOKUP(E170,'Общий список'!$A$3:$S$996,19,FALSE),MATCH($B$1,'Общий список'!A137:M137,0)),"")</f>
        <v>400 м</v>
      </c>
      <c r="C170" s="27" t="str">
        <f>IF(B170="","", IFERROR(VLOOKUP(E170,'Общий список'!$A$3:$AG$996,3,FALSE),""))</f>
        <v>Ж</v>
      </c>
      <c r="D170" s="27" t="str">
        <f>IF(B170="","", IFERROR(VLOOKUP(E170,'Общий список'!$A$3:$AG$996,17,FALSE),""))</f>
        <v/>
      </c>
      <c r="E170" s="28">
        <f>'Общий список'!A137</f>
        <v>525</v>
      </c>
      <c r="F170" s="29" t="str">
        <f>IF(B170="","", IFERROR(VLOOKUP(E170,'Общий список'!$A$3:$AG$996,2,FALSE),""))</f>
        <v>Плотникова Юлия</v>
      </c>
      <c r="G170" s="27" t="str">
        <f>IF(B170="","", IFERROR(VLOOKUP(E170,'Общий список'!$A$3:$AG$996,4,FALSE),""))</f>
        <v>11.11.2004</v>
      </c>
      <c r="H170" s="29" t="str">
        <f>IF(B170="","", IFERROR(VLOOKUP(E170,'Общий список'!$A$3:$AG$996,6,FALSE),""))</f>
        <v>г. Пермь "СШОР №1"</v>
      </c>
      <c r="I170" s="29" t="str">
        <f>IF(B170="","", IFERROR(VLOOKUP(E170,'Общий список'!$A$3:$AG$996,7,FALSE),""))</f>
        <v>Суворова Т.Н.</v>
      </c>
      <c r="J170" s="64" t="str">
        <f t="array" ref="J170">IFERROR(INDEX('Общий список'!$A$3:$O$996,VLOOKUP(E170,'Общий список'!$A$3:$S$996,19,FALSE),MATCH(B170,'Общий список'!A137:N137,0)+1),"")</f>
        <v>1.01,0</v>
      </c>
      <c r="K170" s="30"/>
      <c r="L170" s="30" t="s">
        <v>192</v>
      </c>
      <c r="M170" s="31" t="str">
        <f t="shared" si="1"/>
        <v>1.02,87</v>
      </c>
      <c r="N170" s="28"/>
      <c r="O170" s="32"/>
      <c r="R170" s="33"/>
      <c r="S170" s="33"/>
      <c r="T170" s="33"/>
    </row>
    <row r="171" ht="15.0" customHeight="1">
      <c r="A171" s="25">
        <v>17.0</v>
      </c>
      <c r="B171" s="26" t="str">
        <f t="array" ref="B171">IFERROR(INDEX('Общий список'!$A$3:$S$996,VLOOKUP(E171,'Общий список'!$A$3:$S$996,19,FALSE),MATCH($B$1,'Общий список'!A141:M141,0)),"")</f>
        <v>400 м</v>
      </c>
      <c r="C171" s="27" t="str">
        <f>IF(B171="","", IFERROR(VLOOKUP(E171,'Общий список'!$A$3:$AG$996,3,FALSE),""))</f>
        <v>Ж</v>
      </c>
      <c r="D171" s="27" t="str">
        <f>IF(B171="","", IFERROR(VLOOKUP(E171,'Общий список'!$A$3:$AG$996,17,FALSE),""))</f>
        <v/>
      </c>
      <c r="E171" s="28">
        <f>'Общий список'!A141</f>
        <v>545</v>
      </c>
      <c r="F171" s="29" t="str">
        <f>IF(B171="","", IFERROR(VLOOKUP(E171,'Общий список'!$A$3:$AG$996,2,FALSE),""))</f>
        <v>Северова Мария</v>
      </c>
      <c r="G171" s="27" t="str">
        <f>IF(B171="","", IFERROR(VLOOKUP(E171,'Общий список'!$A$3:$AG$996,4,FALSE),""))</f>
        <v>01.09.2007</v>
      </c>
      <c r="H171" s="29" t="str">
        <f>IF(B171="","", IFERROR(VLOOKUP(E171,'Общий список'!$A$3:$AG$996,6,FALSE),""))</f>
        <v>г. Пермь "СШОР №1"</v>
      </c>
      <c r="I171" s="29" t="str">
        <f>IF(B171="","", IFERROR(VLOOKUP(E171,'Общий список'!$A$3:$AG$996,7,FALSE),""))</f>
        <v>Суворова Т.Н., Барон А.В.</v>
      </c>
      <c r="J171" s="27" t="str">
        <f t="array" ref="J171">IFERROR(INDEX('Общий список'!$A$3:$O$996,VLOOKUP(E171,'Общий список'!$A$3:$S$996,19,FALSE),MATCH(B171,'Общий список'!A141:N141,0)+1),"")</f>
        <v>1.02,3</v>
      </c>
      <c r="K171" s="30"/>
      <c r="L171" s="30" t="s">
        <v>193</v>
      </c>
      <c r="M171" s="31" t="str">
        <f t="shared" si="1"/>
        <v>1.03,06</v>
      </c>
      <c r="N171" s="28"/>
      <c r="O171" s="32"/>
      <c r="R171" s="33"/>
      <c r="S171" s="33"/>
      <c r="T171" s="33"/>
    </row>
    <row r="172" ht="15.0" customHeight="1">
      <c r="A172" s="25">
        <v>18.0</v>
      </c>
      <c r="B172" s="26" t="str">
        <f t="array" ref="B172">IFERROR(INDEX('Общий список'!$A$3:$S$996,VLOOKUP(E172,'Общий список'!$A$3:$S$996,19,FALSE),MATCH($B$1,'Общий список'!A176:M176,0)),"")</f>
        <v>400 м</v>
      </c>
      <c r="C172" s="27" t="str">
        <f>IF(B172="","", IFERROR(VLOOKUP(E172,'Общий список'!$A$3:$AG$996,3,FALSE),""))</f>
        <v>Ж</v>
      </c>
      <c r="D172" s="27" t="str">
        <f>IF(B172="","", IFERROR(VLOOKUP(E172,'Общий список'!$A$3:$AG$996,17,FALSE),""))</f>
        <v/>
      </c>
      <c r="E172" s="28">
        <f>'Общий список'!A176</f>
        <v>683</v>
      </c>
      <c r="F172" s="29" t="str">
        <f>IF(B172="","", IFERROR(VLOOKUP(E172,'Общий список'!$A$3:$AG$996,2,FALSE),""))</f>
        <v>Житина Анна</v>
      </c>
      <c r="G172" s="27" t="str">
        <f>IF(B172="","", IFERROR(VLOOKUP(E172,'Общий список'!$A$3:$AG$996,4,FALSE),""))</f>
        <v>16.06.2011</v>
      </c>
      <c r="H172" s="29" t="str">
        <f>IF(B172="","", IFERROR(VLOOKUP(E172,'Общий список'!$A$3:$AG$996,6,FALSE),""))</f>
        <v>МБУДО "СШ" г. Лысьва</v>
      </c>
      <c r="I172" s="29" t="str">
        <f>IF(B172="","", IFERROR(VLOOKUP(E172,'Общий список'!$A$3:$AG$996,7,FALSE),""))</f>
        <v>Сыстеров А.Н.</v>
      </c>
      <c r="J172" s="27" t="str">
        <f t="array" ref="J172">IFERROR(INDEX('Общий список'!$A$3:$O$996,VLOOKUP(E172,'Общий список'!$A$3:$S$996,19,FALSE),MATCH(B172,'Общий список'!A176:N176,0)+1),"")</f>
        <v>1.01,8</v>
      </c>
      <c r="K172" s="30"/>
      <c r="L172" s="30" t="s">
        <v>194</v>
      </c>
      <c r="M172" s="31" t="str">
        <f t="shared" si="1"/>
        <v>1.03,65</v>
      </c>
      <c r="N172" s="28"/>
      <c r="O172" s="32"/>
      <c r="R172" s="33"/>
      <c r="S172" s="33"/>
      <c r="T172" s="33"/>
    </row>
    <row r="173" ht="15.0" customHeight="1">
      <c r="A173" s="25">
        <v>19.0</v>
      </c>
      <c r="B173" s="26" t="str">
        <f t="array" ref="B173">IFERROR(INDEX('Общий список'!$A$3:$S$996,VLOOKUP(E173,'Общий список'!$A$3:$S$996,19,FALSE),MATCH($B$1,'Общий список'!A156:M156,0)),"")</f>
        <v>400 м</v>
      </c>
      <c r="C173" s="27" t="str">
        <f>IF(B173="","", IFERROR(VLOOKUP(E173,'Общий список'!$A$3:$AG$996,3,FALSE),""))</f>
        <v>Ж</v>
      </c>
      <c r="D173" s="27" t="str">
        <f>IF(B173="","", IFERROR(VLOOKUP(E173,'Общий список'!$A$3:$AG$996,17,FALSE),""))</f>
        <v/>
      </c>
      <c r="E173" s="28">
        <f>'Общий список'!A156</f>
        <v>599</v>
      </c>
      <c r="F173" s="29" t="str">
        <f>IF(B173="","", IFERROR(VLOOKUP(E173,'Общий список'!$A$3:$AG$996,2,FALSE),""))</f>
        <v>Мехтиева Кристина</v>
      </c>
      <c r="G173" s="27" t="str">
        <f>IF(B173="","", IFERROR(VLOOKUP(E173,'Общий список'!$A$3:$AG$996,4,FALSE),""))</f>
        <v>15.12.2000</v>
      </c>
      <c r="H173" s="29" t="str">
        <f>IF(B173="","", IFERROR(VLOOKUP(E173,'Общий список'!$A$3:$AG$996,6,FALSE),""))</f>
        <v>г. Пермь "СШОР №1"</v>
      </c>
      <c r="I173" s="29" t="str">
        <f>IF(B173="","", IFERROR(VLOOKUP(E173,'Общий список'!$A$3:$AG$996,7,FALSE),""))</f>
        <v>Ковалев М.Н.</v>
      </c>
      <c r="J173" s="27" t="str">
        <f t="array" ref="J173">IFERROR(INDEX('Общий список'!$A$3:$O$996,VLOOKUP(E173,'Общий список'!$A$3:$S$996,19,FALSE),MATCH(B173,'Общий список'!A156:N156,0)+1),"")</f>
        <v>1.04,0</v>
      </c>
      <c r="K173" s="30"/>
      <c r="L173" s="30" t="s">
        <v>195</v>
      </c>
      <c r="M173" s="31" t="str">
        <f t="shared" si="1"/>
        <v>1.03,75</v>
      </c>
      <c r="N173" s="28"/>
      <c r="O173" s="32"/>
      <c r="R173" s="33"/>
      <c r="S173" s="33"/>
      <c r="T173" s="33"/>
    </row>
    <row r="174" ht="15.0" customHeight="1">
      <c r="A174" s="25">
        <v>20.0</v>
      </c>
      <c r="B174" s="26" t="str">
        <f t="array" ref="B174">IFERROR(INDEX('Общий список'!$A$3:$S$996,VLOOKUP(E174,'Общий список'!$A$3:$S$996,19,FALSE),MATCH($B$1,'Общий список'!A112:M112,0)),"")</f>
        <v>400 м</v>
      </c>
      <c r="C174" s="27" t="str">
        <f>IF(B174="","", IFERROR(VLOOKUP(E174,'Общий список'!$A$3:$AG$996,3,FALSE),""))</f>
        <v>Ж</v>
      </c>
      <c r="D174" s="27" t="str">
        <f>IF(B174="","", IFERROR(VLOOKUP(E174,'Общий список'!$A$3:$AG$996,17,FALSE),""))</f>
        <v/>
      </c>
      <c r="E174" s="28">
        <f>'Общий список'!A112</f>
        <v>480</v>
      </c>
      <c r="F174" s="29" t="str">
        <f>IF(B174="","", IFERROR(VLOOKUP(E174,'Общий список'!$A$3:$AG$996,2,FALSE),""))</f>
        <v>Мазунина Евгения </v>
      </c>
      <c r="G174" s="27" t="str">
        <f>IF(B174="","", IFERROR(VLOOKUP(E174,'Общий список'!$A$3:$AG$996,4,FALSE),""))</f>
        <v>15.05.1999</v>
      </c>
      <c r="H174" s="29" t="str">
        <f>IF(B174="","", IFERROR(VLOOKUP(E174,'Общий список'!$A$3:$AG$996,6,FALSE),""))</f>
        <v>г. Пермь СШ "Спартак"</v>
      </c>
      <c r="I174" s="29" t="str">
        <f>IF(B174="","", IFERROR(VLOOKUP(E174,'Общий список'!$A$3:$AG$996,7,FALSE),""))</f>
        <v>Бабкина К.Н.</v>
      </c>
      <c r="J174" s="27" t="str">
        <f t="array" ref="J174">IFERROR(INDEX('Общий список'!$A$3:$O$996,VLOOKUP(E174,'Общий список'!$A$3:$S$996,19,FALSE),MATCH(B174,'Общий список'!A112:N112,0)+1),"")</f>
        <v>1.05,2</v>
      </c>
      <c r="K174" s="30"/>
      <c r="L174" s="30" t="s">
        <v>196</v>
      </c>
      <c r="M174" s="31" t="str">
        <f t="shared" si="1"/>
        <v>1.03,80</v>
      </c>
      <c r="N174" s="28"/>
      <c r="O174" s="32"/>
      <c r="R174" s="33"/>
      <c r="S174" s="33"/>
      <c r="T174" s="33"/>
    </row>
    <row r="175" ht="15.0" customHeight="1">
      <c r="A175" s="25">
        <v>21.0</v>
      </c>
      <c r="B175" s="26" t="str">
        <f t="array" ref="B175">IFERROR(INDEX('Общий список'!$A$3:$S$996,VLOOKUP(E175,'Общий список'!$A$3:$S$996,19,FALSE),MATCH($B$1,'Общий список'!A90:M90,0)),"")</f>
        <v>400 м</v>
      </c>
      <c r="C175" s="27" t="str">
        <f>IF(B175="","", IFERROR(VLOOKUP(E175,'Общий список'!$A$3:$AG$996,3,FALSE),""))</f>
        <v>Ж</v>
      </c>
      <c r="D175" s="27" t="str">
        <f>IF(B175="","", IFERROR(VLOOKUP(E175,'Общий список'!$A$3:$AG$996,17,FALSE),""))</f>
        <v/>
      </c>
      <c r="E175" s="28">
        <f>'Общий список'!A90</f>
        <v>373</v>
      </c>
      <c r="F175" s="29" t="str">
        <f>IF(B175="","", IFERROR(VLOOKUP(E175,'Общий список'!$A$3:$AG$996,2,FALSE),""))</f>
        <v>Александрова Ирина</v>
      </c>
      <c r="G175" s="27" t="str">
        <f>IF(B175="","", IFERROR(VLOOKUP(E175,'Общий список'!$A$3:$AG$996,4,FALSE),""))</f>
        <v>17.08.2008</v>
      </c>
      <c r="H175" s="29" t="str">
        <f>IF(B175="","", IFERROR(VLOOKUP(E175,'Общий список'!$A$3:$AG$996,6,FALSE),""))</f>
        <v>г. Пермь "СШОР №1"</v>
      </c>
      <c r="I175" s="29" t="str">
        <f>IF(B175="","", IFERROR(VLOOKUP(E175,'Общий список'!$A$3:$AG$996,7,FALSE),""))</f>
        <v>Савкина Е.И </v>
      </c>
      <c r="J175" s="64" t="str">
        <f t="array" ref="J175">IFERROR(INDEX('Общий список'!$A$3:$O$996,VLOOKUP(E175,'Общий список'!$A$3:$S$996,19,FALSE),MATCH(B175,'Общий список'!A90:N90,0)+1),"")</f>
        <v>1.03,8</v>
      </c>
      <c r="K175" s="30"/>
      <c r="L175" s="30" t="s">
        <v>197</v>
      </c>
      <c r="M175" s="31" t="str">
        <f t="shared" si="1"/>
        <v>1.04,11</v>
      </c>
      <c r="N175" s="28"/>
      <c r="O175" s="32"/>
      <c r="R175" s="33"/>
      <c r="S175" s="33"/>
      <c r="T175" s="33"/>
    </row>
    <row r="176" ht="15.0" customHeight="1">
      <c r="A176" s="25">
        <v>22.0</v>
      </c>
      <c r="B176" s="26" t="str">
        <f t="array" ref="B176">IFERROR(INDEX('Общий список'!$A$3:$S$996,VLOOKUP(E176,'Общий список'!$A$3:$S$996,19,FALSE),MATCH($B$1,'Общий список'!A189:M189,0)),"")</f>
        <v>400 м</v>
      </c>
      <c r="C176" s="27" t="str">
        <f>IF(B176="","", IFERROR(VLOOKUP(E176,'Общий список'!$A$3:$AG$996,3,FALSE),""))</f>
        <v>Ж</v>
      </c>
      <c r="D176" s="27" t="str">
        <f>IF(B176="","", IFERROR(VLOOKUP(E176,'Общий список'!$A$3:$AG$996,17,FALSE),""))</f>
        <v/>
      </c>
      <c r="E176" s="28">
        <f>'Общий список'!A189</f>
        <v>803</v>
      </c>
      <c r="F176" s="29" t="str">
        <f>IF(B176="","", IFERROR(VLOOKUP(E176,'Общий список'!$A$3:$AG$996,2,FALSE),""))</f>
        <v>Сайкинова Софья </v>
      </c>
      <c r="G176" s="27" t="str">
        <f>IF(B176="","", IFERROR(VLOOKUP(E176,'Общий список'!$A$3:$AG$996,4,FALSE),""))</f>
        <v>08.01.2009</v>
      </c>
      <c r="H176" s="29" t="str">
        <f>IF(B176="","", IFERROR(VLOOKUP(E176,'Общий список'!$A$3:$AG$996,6,FALSE),""))</f>
        <v>ДЮСШ г.Кудымкар </v>
      </c>
      <c r="I176" s="29" t="str">
        <f>IF(B176="","", IFERROR(VLOOKUP(E176,'Общий список'!$A$3:$AG$996,7,FALSE),""))</f>
        <v>Сятчихин Е.С.</v>
      </c>
      <c r="J176" s="27" t="str">
        <f t="array" ref="J176">IFERROR(INDEX('Общий список'!$A$3:$O$996,VLOOKUP(E176,'Общий список'!$A$3:$S$996,19,FALSE),MATCH(B176,'Общий список'!A189:N189,0)+1),"")</f>
        <v>1.03,00</v>
      </c>
      <c r="K176" s="30"/>
      <c r="L176" s="30" t="s">
        <v>198</v>
      </c>
      <c r="M176" s="31" t="str">
        <f t="shared" si="1"/>
        <v>1.04,99</v>
      </c>
      <c r="N176" s="28"/>
      <c r="O176" s="32"/>
      <c r="R176" s="33"/>
      <c r="S176" s="33"/>
      <c r="T176" s="33"/>
    </row>
    <row r="177" ht="15.0" customHeight="1">
      <c r="A177" s="25">
        <v>23.0</v>
      </c>
      <c r="B177" s="26" t="str">
        <f t="array" ref="B177">IFERROR(INDEX('Общий список'!$A$3:$S$996,VLOOKUP(E177,'Общий список'!$A$3:$S$996,19,FALSE),MATCH($B$1,'Общий список'!A218:M218,0)),"")</f>
        <v>400 м</v>
      </c>
      <c r="C177" s="27" t="str">
        <f>IF(B177="","", IFERROR(VLOOKUP(E177,'Общий список'!$A$3:$AG$996,3,FALSE),""))</f>
        <v>Ж</v>
      </c>
      <c r="D177" s="27" t="str">
        <f>IF(B177="","", IFERROR(VLOOKUP(E177,'Общий список'!$A$3:$AG$996,17,FALSE),""))</f>
        <v/>
      </c>
      <c r="E177" s="28">
        <f>'Общий список'!A218</f>
        <v>2039</v>
      </c>
      <c r="F177" s="29" t="str">
        <f>IF(B177="","", IFERROR(VLOOKUP(E177,'Общий список'!$A$3:$AG$996,2,FALSE),""))</f>
        <v>Родина Анна</v>
      </c>
      <c r="G177" s="27" t="str">
        <f>IF(B177="","", IFERROR(VLOOKUP(E177,'Общий список'!$A$3:$AG$996,4,FALSE),""))</f>
        <v>29.09.1997</v>
      </c>
      <c r="H177" s="29" t="str">
        <f>IF(B177="","", IFERROR(VLOOKUP(E177,'Общий список'!$A$3:$AG$996,6,FALSE),""))</f>
        <v>Клуб RunTrain</v>
      </c>
      <c r="I177" s="29" t="str">
        <f>IF(B177="","", IFERROR(VLOOKUP(E177,'Общий список'!$A$3:$AG$996,7,FALSE),""))</f>
        <v>Грядковский И.С</v>
      </c>
      <c r="J177" s="27" t="str">
        <f t="array" ref="J177">IFERROR(INDEX('Общий список'!$A$3:$O$996,VLOOKUP(E177,'Общий список'!$A$3:$S$996,19,FALSE),MATCH(B177,'Общий список'!A218:N218,0)+1),"")</f>
        <v>1.03,00</v>
      </c>
      <c r="K177" s="30"/>
      <c r="L177" s="30" t="s">
        <v>199</v>
      </c>
      <c r="M177" s="31" t="str">
        <f t="shared" si="1"/>
        <v>1.05,0</v>
      </c>
      <c r="N177" s="28"/>
      <c r="O177" s="32"/>
      <c r="R177" s="33"/>
      <c r="S177" s="33"/>
      <c r="T177" s="33"/>
    </row>
    <row r="178" ht="15.0" customHeight="1">
      <c r="A178" s="25">
        <v>24.0</v>
      </c>
      <c r="B178" s="26" t="str">
        <f t="array" ref="B178">IFERROR(INDEX('Общий список'!$A$3:$S$996,VLOOKUP(E178,'Общий список'!$A$3:$S$996,19,FALSE),MATCH($B$1,'Общий список'!A10:M10,0)),"")</f>
        <v>400 м</v>
      </c>
      <c r="C178" s="27" t="str">
        <f>IF(B178="","", IFERROR(VLOOKUP(E178,'Общий список'!$A$3:$AG$996,3,FALSE),""))</f>
        <v>Ж</v>
      </c>
      <c r="D178" s="27" t="str">
        <f>IF(B178="","", IFERROR(VLOOKUP(E178,'Общий список'!$A$3:$AG$996,17,FALSE),""))</f>
        <v/>
      </c>
      <c r="E178" s="28">
        <f>'Общий список'!A10</f>
        <v>8</v>
      </c>
      <c r="F178" s="29" t="str">
        <f>IF(B178="","", IFERROR(VLOOKUP(E178,'Общий список'!$A$3:$AG$996,2,FALSE),""))</f>
        <v>Юхимец Леся</v>
      </c>
      <c r="G178" s="27" t="str">
        <f>IF(B178="","", IFERROR(VLOOKUP(E178,'Общий список'!$A$3:$AG$996,4,FALSE),""))</f>
        <v>05.04.1972</v>
      </c>
      <c r="H178" s="34" t="str">
        <f>IF(B178="","", IFERROR(VLOOKUP(E178,'Общий список'!$A$3:$AG$996,6,FALSE),""))</f>
        <v>СШОР "ТЕМП" г. Березники</v>
      </c>
      <c r="I178" s="29" t="str">
        <f>IF(B178="","", IFERROR(VLOOKUP(E178,'Общий список'!$A$3:$AG$996,7,FALSE),""))</f>
        <v>Чжао Л.А.,Косинов А.Н. </v>
      </c>
      <c r="J178" s="27" t="str">
        <f t="array" ref="J178">IFERROR(INDEX('Общий список'!$A$3:$O$996,VLOOKUP(E178,'Общий список'!$A$3:$S$996,19,FALSE),MATCH(B178,'Общий список'!A10:N10,0)+1),"")</f>
        <v>1.04,0</v>
      </c>
      <c r="K178" s="30"/>
      <c r="L178" s="30" t="s">
        <v>200</v>
      </c>
      <c r="M178" s="31" t="str">
        <f t="shared" si="1"/>
        <v>1.06,36</v>
      </c>
      <c r="N178" s="28"/>
      <c r="O178" s="32"/>
      <c r="R178" s="33"/>
      <c r="S178" s="33"/>
      <c r="T178" s="33"/>
    </row>
    <row r="179" ht="15.0" customHeight="1">
      <c r="A179" s="25">
        <v>25.0</v>
      </c>
      <c r="B179" s="26" t="str">
        <f t="array" ref="B179">IFERROR(INDEX('Общий список'!$A$3:$S$996,VLOOKUP(E179,'Общий список'!$A$3:$S$996,19,FALSE),MATCH($B$1,'Общий список'!A154:M154,0)),"")</f>
        <v>400 м</v>
      </c>
      <c r="C179" s="27" t="str">
        <f>IF(B179="","", IFERROR(VLOOKUP(E179,'Общий список'!$A$3:$AG$996,3,FALSE),""))</f>
        <v>Ж</v>
      </c>
      <c r="D179" s="27" t="str">
        <f>IF(B179="","", IFERROR(VLOOKUP(E179,'Общий список'!$A$3:$AG$996,17,FALSE),""))</f>
        <v/>
      </c>
      <c r="E179" s="28">
        <f>'Общий список'!A154</f>
        <v>597</v>
      </c>
      <c r="F179" s="29" t="str">
        <f>IF(B179="","", IFERROR(VLOOKUP(E179,'Общий список'!$A$3:$AG$996,2,FALSE),""))</f>
        <v>Бажина Полина</v>
      </c>
      <c r="G179" s="27" t="str">
        <f>IF(B179="","", IFERROR(VLOOKUP(E179,'Общий список'!$A$3:$AG$996,4,FALSE),""))</f>
        <v>07.12.2006</v>
      </c>
      <c r="H179" s="29" t="str">
        <f>IF(B179="","", IFERROR(VLOOKUP(E179,'Общий список'!$A$3:$AG$996,6,FALSE),""))</f>
        <v>г. Пермь "СШОР №1"</v>
      </c>
      <c r="I179" s="29" t="str">
        <f>IF(B179="","", IFERROR(VLOOKUP(E179,'Общий список'!$A$3:$AG$996,7,FALSE),""))</f>
        <v>Ковалев М.Н.</v>
      </c>
      <c r="J179" s="64" t="str">
        <f t="array" ref="J179">IFERROR(INDEX('Общий список'!$A$3:$O$996,VLOOKUP(E179,'Общий список'!$A$3:$S$996,19,FALSE),MATCH(B179,'Общий список'!A154:N154,0)+1),"")</f>
        <v>1.04,8</v>
      </c>
      <c r="K179" s="30"/>
      <c r="L179" s="30" t="s">
        <v>201</v>
      </c>
      <c r="M179" s="31" t="str">
        <f t="shared" si="1"/>
        <v>1.07,86</v>
      </c>
      <c r="N179" s="28"/>
      <c r="O179" s="32"/>
      <c r="R179" s="33"/>
      <c r="S179" s="33"/>
      <c r="T179" s="33"/>
    </row>
    <row r="180" ht="15.0" customHeight="1">
      <c r="A180" s="25">
        <v>26.0</v>
      </c>
      <c r="B180" s="26" t="str">
        <f t="array" ref="B180">IFERROR(INDEX('Общий список'!$A$3:$S$996,VLOOKUP(E180,'Общий список'!$A$3:$S$996,19,FALSE),MATCH($B$1,'Общий список'!A177:M177,0)),"")</f>
        <v>400 м</v>
      </c>
      <c r="C180" s="27" t="str">
        <f>IF(B180="","", IFERROR(VLOOKUP(E180,'Общий список'!$A$3:$AG$996,3,FALSE),""))</f>
        <v>Ж</v>
      </c>
      <c r="D180" s="27" t="str">
        <f>IF(B180="","", IFERROR(VLOOKUP(E180,'Общий список'!$A$3:$AG$996,17,FALSE),""))</f>
        <v/>
      </c>
      <c r="E180" s="28">
        <f>'Общий список'!A177</f>
        <v>684</v>
      </c>
      <c r="F180" s="29" t="str">
        <f>IF(B180="","", IFERROR(VLOOKUP(E180,'Общий список'!$A$3:$AG$996,2,FALSE),""))</f>
        <v>Киселёва Олеся</v>
      </c>
      <c r="G180" s="27" t="str">
        <f>IF(B180="","", IFERROR(VLOOKUP(E180,'Общий список'!$A$3:$AG$996,4,FALSE),""))</f>
        <v>29.10.2008</v>
      </c>
      <c r="H180" s="29" t="str">
        <f>IF(B180="","", IFERROR(VLOOKUP(E180,'Общий список'!$A$3:$AG$996,6,FALSE),""))</f>
        <v>МБУДО "СШ" г. Лысьва</v>
      </c>
      <c r="I180" s="29" t="str">
        <f>IF(B180="","", IFERROR(VLOOKUP(E180,'Общий список'!$A$3:$AG$996,7,FALSE),""))</f>
        <v>Сыстеров А.Н.</v>
      </c>
      <c r="J180" s="27" t="str">
        <f t="array" ref="J180">IFERROR(INDEX('Общий список'!$A$3:$O$996,VLOOKUP(E180,'Общий список'!$A$3:$S$996,19,FALSE),MATCH(B180,'Общий список'!A177:N177,0)+1),"")</f>
        <v>1.04,1</v>
      </c>
      <c r="K180" s="30"/>
      <c r="L180" s="30" t="s">
        <v>202</v>
      </c>
      <c r="M180" s="31" t="str">
        <f t="shared" si="1"/>
        <v>1.08,72</v>
      </c>
      <c r="N180" s="28"/>
      <c r="O180" s="32"/>
      <c r="R180" s="33"/>
      <c r="S180" s="33"/>
      <c r="T180" s="33"/>
    </row>
    <row r="181" ht="15.0" customHeight="1">
      <c r="A181" s="25">
        <v>27.0</v>
      </c>
      <c r="B181" s="26" t="str">
        <f t="array" ref="B181">IFERROR(INDEX('Общий список'!$A$3:$S$996,VLOOKUP(E181,'Общий список'!$A$3:$S$996,19,FALSE),MATCH($B$1,'Общий список'!A191:M191,0)),"")</f>
        <v>400 м</v>
      </c>
      <c r="C181" s="27" t="str">
        <f>IF(B181="","", IFERROR(VLOOKUP(E181,'Общий список'!$A$3:$AG$996,3,FALSE),""))</f>
        <v>Ж</v>
      </c>
      <c r="D181" s="27" t="str">
        <f>IF(B181="","", IFERROR(VLOOKUP(E181,'Общий список'!$A$3:$AG$996,17,FALSE),""))</f>
        <v/>
      </c>
      <c r="E181" s="28">
        <f>'Общий список'!A191</f>
        <v>805</v>
      </c>
      <c r="F181" s="29" t="str">
        <f>IF(B181="","", IFERROR(VLOOKUP(E181,'Общий список'!$A$3:$AG$996,2,FALSE),""))</f>
        <v>Крохалева Анна </v>
      </c>
      <c r="G181" s="27" t="str">
        <f>IF(B181="","", IFERROR(VLOOKUP(E181,'Общий список'!$A$3:$AG$996,4,FALSE),""))</f>
        <v>01.12.2011</v>
      </c>
      <c r="H181" s="29" t="str">
        <f>IF(B181="","", IFERROR(VLOOKUP(E181,'Общий список'!$A$3:$AG$996,6,FALSE),""))</f>
        <v> ДЮСШ г . Кудымкар </v>
      </c>
      <c r="I181" s="29" t="str">
        <f>IF(B181="","", IFERROR(VLOOKUP(E181,'Общий список'!$A$3:$AG$996,7,FALSE),""))</f>
        <v>Сятчихин Е.С</v>
      </c>
      <c r="J181" s="27" t="str">
        <f t="array" ref="J181">IFERROR(INDEX('Общий список'!$A$3:$O$996,VLOOKUP(E181,'Общий список'!$A$3:$S$996,19,FALSE),MATCH(B181,'Общий список'!A191:N191,0)+1),"")</f>
        <v>1.08,40</v>
      </c>
      <c r="K181" s="30"/>
      <c r="L181" s="30" t="s">
        <v>203</v>
      </c>
      <c r="M181" s="31" t="str">
        <f t="shared" si="1"/>
        <v>1.09,31</v>
      </c>
      <c r="N181" s="28"/>
      <c r="O181" s="32"/>
      <c r="R181" s="33"/>
      <c r="S181" s="33"/>
      <c r="T181" s="33"/>
    </row>
    <row r="182" ht="15.0" customHeight="1">
      <c r="A182" s="25">
        <v>28.0</v>
      </c>
      <c r="B182" s="26" t="str">
        <f t="array" ref="B182">IFERROR(INDEX('Общий список'!$A$3:$S$996,VLOOKUP(E182,'Общий список'!$A$3:$S$996,19,FALSE),MATCH($B$1,'Общий список'!A199:M199,0)),"")</f>
        <v>400 м</v>
      </c>
      <c r="C182" s="27" t="str">
        <f>IF(B182="","", IFERROR(VLOOKUP(E182,'Общий список'!$A$3:$AG$996,3,FALSE),""))</f>
        <v>Ж</v>
      </c>
      <c r="D182" s="27" t="str">
        <f>IF(B182="","", IFERROR(VLOOKUP(E182,'Общий список'!$A$3:$AG$996,17,FALSE),""))</f>
        <v/>
      </c>
      <c r="E182" s="28">
        <f>'Общий список'!A199</f>
        <v>815</v>
      </c>
      <c r="F182" s="29" t="str">
        <f>IF(B182="","", IFERROR(VLOOKUP(E182,'Общий список'!$A$3:$AG$996,2,FALSE),""))</f>
        <v>Доровикова Виктория </v>
      </c>
      <c r="G182" s="27" t="str">
        <f>IF(B182="","", IFERROR(VLOOKUP(E182,'Общий список'!$A$3:$AG$996,4,FALSE),""))</f>
        <v>10.08.2010</v>
      </c>
      <c r="H182" s="29" t="str">
        <f>IF(B182="","", IFERROR(VLOOKUP(E182,'Общий список'!$A$3:$AG$996,6,FALSE),""))</f>
        <v>ДЮСШ г.Кудымкар </v>
      </c>
      <c r="I182" s="29" t="str">
        <f>IF(B182="","", IFERROR(VLOOKUP(E182,'Общий список'!$A$3:$AG$996,7,FALSE),""))</f>
        <v>Четин Л.Е </v>
      </c>
      <c r="J182" s="27" t="str">
        <f t="array" ref="J182">IFERROR(INDEX('Общий список'!$A$3:$O$996,VLOOKUP(E182,'Общий список'!$A$3:$S$996,19,FALSE),MATCH(B182,'Общий список'!A199:N199,0)+1),"")</f>
        <v>1.05,80</v>
      </c>
      <c r="K182" s="30"/>
      <c r="L182" s="30" t="s">
        <v>204</v>
      </c>
      <c r="M182" s="31" t="str">
        <f t="shared" si="1"/>
        <v>1.09,46</v>
      </c>
      <c r="N182" s="28"/>
      <c r="O182" s="32"/>
      <c r="R182" s="33"/>
      <c r="S182" s="33"/>
      <c r="T182" s="33"/>
    </row>
    <row r="183" ht="15.0" customHeight="1">
      <c r="A183" s="25">
        <v>29.0</v>
      </c>
      <c r="B183" s="26" t="str">
        <f t="array" ref="B183">IFERROR(INDEX('Общий список'!$A$3:$S$996,VLOOKUP(E183,'Общий список'!$A$3:$S$996,19,FALSE),MATCH($B$1,'Общий список'!A24:M24,0)),"")</f>
        <v>400 м</v>
      </c>
      <c r="C183" s="27" t="str">
        <f>IF(B183="","", IFERROR(VLOOKUP(E183,'Общий список'!$A$3:$AG$996,3,FALSE),""))</f>
        <v>Ж</v>
      </c>
      <c r="D183" s="27" t="str">
        <f>IF(B183="","", IFERROR(VLOOKUP(E183,'Общий список'!$A$3:$AG$996,17,FALSE),""))</f>
        <v/>
      </c>
      <c r="E183" s="28">
        <f>'Общий список'!A24</f>
        <v>73</v>
      </c>
      <c r="F183" s="29" t="str">
        <f>IF(B183="","", IFERROR(VLOOKUP(E183,'Общий список'!$A$3:$AG$996,2,FALSE),""))</f>
        <v>Мальцева Полина </v>
      </c>
      <c r="G183" s="27" t="str">
        <f>IF(B183="","", IFERROR(VLOOKUP(E183,'Общий список'!$A$3:$AG$996,4,FALSE),""))</f>
        <v>28.08.2004</v>
      </c>
      <c r="H183" s="34" t="str">
        <f>IF(B183="","", IFERROR(VLOOKUP(E183,'Общий список'!$A$3:$AG$996,6,FALSE),""))</f>
        <v>МАУ ДО СШОР "Олимпиец"</v>
      </c>
      <c r="I183" s="29" t="str">
        <f>IF(B183="","", IFERROR(VLOOKUP(E183,'Общий список'!$A$3:$AG$996,7,FALSE),""))</f>
        <v>Букатин Ю.Г., Букатина Т.И.</v>
      </c>
      <c r="J183" s="27" t="str">
        <f t="array" ref="J183">IFERROR(INDEX('Общий список'!$A$3:$O$996,VLOOKUP(E183,'Общий список'!$A$3:$S$996,19,FALSE),MATCH(B183,'Общий список'!A24:N24,0)+1),"")</f>
        <v>1.08,00</v>
      </c>
      <c r="K183" s="30"/>
      <c r="L183" s="30" t="s">
        <v>205</v>
      </c>
      <c r="M183" s="31" t="str">
        <f t="shared" si="1"/>
        <v>1.09,67</v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список'!A178:M178,0)),"")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список'!A178</f>
        <v>689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список'!A178:N178,0)+1),"")</f>
        <v/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список'!A179:M179,0)),"")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список'!A179</f>
        <v>690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список'!A179:N179,0)+1),"")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список'!A180:M180,0)),"")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список'!A180</f>
        <v>691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список'!A180:N180,0)+1),"")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список'!A181:M181,0)),"")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список'!A181</f>
        <v>692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список'!A181:N181,0)+1),"")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список'!A182:M182,0)),"")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список'!A182</f>
        <v>693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список'!A182:N182,0)+1),"")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список'!A183:M183,0)),"")</f>
        <v>400 м</v>
      </c>
      <c r="C189" s="27" t="str">
        <f>IF(B189="","", IFERROR(VLOOKUP(E189,'Общий список'!$A$3:$AG$996,3,FALSE),""))</f>
        <v>М</v>
      </c>
      <c r="D189" s="27" t="str">
        <f>IF(B189="","", IFERROR(VLOOKUP(E189,'Общий список'!$A$3:$AG$996,17,FALSE),""))</f>
        <v/>
      </c>
      <c r="E189" s="28">
        <f>'Общий список'!A183</f>
        <v>722</v>
      </c>
      <c r="F189" s="29" t="str">
        <f>IF(B189="","", IFERROR(VLOOKUP(E189,'Общий список'!$A$3:$AG$996,2,FALSE),""))</f>
        <v>Фарафуллин Тимур </v>
      </c>
      <c r="G189" s="27" t="str">
        <f>IF(B189="","", IFERROR(VLOOKUP(E189,'Общий список'!$A$3:$AG$996,4,FALSE),""))</f>
        <v>19.01.2009г.р </v>
      </c>
      <c r="H189" s="27" t="str">
        <f>IF(B189="","", IFERROR(VLOOKUP(E189,'Общий список'!$A$3:$AG$996,6,FALSE),""))</f>
        <v>МАУ ДО СШ "Рекорд"</v>
      </c>
      <c r="I189" s="27" t="str">
        <f>IF(B189="","", IFERROR(VLOOKUP(E189,'Общий список'!$A$3:$AG$996,7,FALSE),""))</f>
        <v>Пинкус А.Е </v>
      </c>
      <c r="J189" s="27">
        <f t="array" ref="J189">IFERROR(INDEX('Общий список'!$A$3:$O$996,VLOOKUP(E189,'Общий список'!$A$3:$S$996,19,FALSE),MATCH(B189,'Общий список'!A183:N183,0)+1),"")</f>
        <v>52</v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hidden="1" customHeight="1">
      <c r="A190" s="25"/>
      <c r="B190" s="26" t="str">
        <f t="array" ref="B190">IFERROR(INDEX('Общий список'!$A$3:$S$996,VLOOKUP(E190,'Общий список'!$A$3:$S$996,19,FALSE),MATCH($B$1,'Общий список'!A184:M184,0)),"")</f>
        <v>400 м</v>
      </c>
      <c r="C190" s="27" t="str">
        <f>IF(B190="","", IFERROR(VLOOKUP(E190,'Общий список'!$A$3:$AG$996,3,FALSE),""))</f>
        <v>М</v>
      </c>
      <c r="D190" s="27" t="str">
        <f>IF(B190="","", IFERROR(VLOOKUP(E190,'Общий список'!$A$3:$AG$996,17,FALSE),""))</f>
        <v/>
      </c>
      <c r="E190" s="28">
        <f>'Общий список'!A184</f>
        <v>774</v>
      </c>
      <c r="F190" s="29" t="str">
        <f>IF(B190="","", IFERROR(VLOOKUP(E190,'Общий список'!$A$3:$AG$996,2,FALSE),""))</f>
        <v>Велижанинов Илья</v>
      </c>
      <c r="G190" s="27" t="str">
        <f>IF(B190="","", IFERROR(VLOOKUP(E190,'Общий список'!$A$3:$AG$996,4,FALSE),""))</f>
        <v>11.12.08</v>
      </c>
      <c r="H190" s="27" t="str">
        <f>IF(B190="","", IFERROR(VLOOKUP(E190,'Общий список'!$A$3:$AG$996,6,FALSE),""))</f>
        <v>СШОР "СТАРТ" г. Соликамск</v>
      </c>
      <c r="I190" s="27" t="str">
        <f>IF(B190="","", IFERROR(VLOOKUP(E190,'Общий список'!$A$3:$AG$996,7,FALSE),""))</f>
        <v>Мисюрев А.С.</v>
      </c>
      <c r="J190" s="27">
        <f t="array" ref="J190">IFERROR(INDEX('Общий список'!$A$3:$O$996,VLOOKUP(E190,'Общий список'!$A$3:$S$996,19,FALSE),MATCH(B190,'Общий список'!A184:N184,0)+1),"")</f>
        <v>52.6</v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hidden="1" customHeight="1">
      <c r="A191" s="25"/>
      <c r="B191" s="26" t="str">
        <f t="array" ref="B191">IFERROR(INDEX('Общий список'!$A$3:$S$996,VLOOKUP(E191,'Общий список'!$A$3:$S$996,19,FALSE),MATCH($B$1,'Общий список'!A185:M185,0)),"")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список'!A185</f>
        <v>775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список'!A185:N185,0)+1),"")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hidden="1" customHeight="1">
      <c r="A192" s="25"/>
      <c r="B192" s="26" t="str">
        <f t="array" ref="B192">IFERROR(INDEX('Общий список'!$A$3:$S$996,VLOOKUP(E192,'Общий список'!$A$3:$S$996,19,FALSE),MATCH($B$1,'Общий список'!A187:M187,0)),"")</f>
        <v>400 м</v>
      </c>
      <c r="C192" s="27" t="str">
        <f>IF(B192="","", IFERROR(VLOOKUP(E192,'Общий список'!$A$3:$AG$996,3,FALSE),""))</f>
        <v>М</v>
      </c>
      <c r="D192" s="27" t="str">
        <f>IF(B192="","", IFERROR(VLOOKUP(E192,'Общий список'!$A$3:$AG$996,17,FALSE),""))</f>
        <v/>
      </c>
      <c r="E192" s="28">
        <f>'Общий список'!A187</f>
        <v>801</v>
      </c>
      <c r="F192" s="29" t="str">
        <f>IF(B192="","", IFERROR(VLOOKUP(E192,'Общий список'!$A$3:$AG$996,2,FALSE),""))</f>
        <v>Ужегов Даниил </v>
      </c>
      <c r="G192" s="27" t="str">
        <f>IF(B192="","", IFERROR(VLOOKUP(E192,'Общий список'!$A$3:$AG$996,4,FALSE),""))</f>
        <v>17.07.2008</v>
      </c>
      <c r="H192" s="27" t="str">
        <f>IF(B192="","", IFERROR(VLOOKUP(E192,'Общий список'!$A$3:$AG$996,6,FALSE),""))</f>
        <v>ДЮСШ г. Кудымкар </v>
      </c>
      <c r="I192" s="27" t="str">
        <f>IF(B192="","", IFERROR(VLOOKUP(E192,'Общий список'!$A$3:$AG$996,7,FALSE),""))</f>
        <v>Сятчихин Е.С.</v>
      </c>
      <c r="J192" s="27">
        <f t="array" ref="J192">IFERROR(INDEX('Общий список'!$A$3:$O$996,VLOOKUP(E192,'Общий список'!$A$3:$S$996,19,FALSE),MATCH(B192,'Общий список'!A187:N187,0)+1),"")</f>
        <v>52.1</v>
      </c>
      <c r="K192" s="30"/>
      <c r="L192" s="30"/>
      <c r="M192" s="31" t="str">
        <f t="shared" si="1"/>
        <v/>
      </c>
      <c r="N192" s="28"/>
      <c r="O192" s="32"/>
      <c r="R192" s="33"/>
      <c r="S192" s="33"/>
      <c r="T192" s="33"/>
    </row>
    <row r="193" ht="15.0" hidden="1" customHeight="1">
      <c r="A193" s="25"/>
      <c r="B193" s="26" t="str">
        <f t="array" ref="B193">IFERROR(INDEX('Общий список'!$A$3:$S$996,VLOOKUP(E193,'Общий список'!$A$3:$S$996,19,FALSE),MATCH($B$1,'Общий список'!A188:M188,0)),"")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список'!A188</f>
        <v>802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список'!A188:N188,0)+1),"")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список'!A190:M190,0)),"")</f>
        <v>400 м</v>
      </c>
      <c r="C194" s="27" t="str">
        <f>IF(B194="","", IFERROR(VLOOKUP(E194,'Общий список'!$A$3:$AG$996,3,FALSE),""))</f>
        <v>М</v>
      </c>
      <c r="D194" s="27" t="str">
        <f>IF(B194="","", IFERROR(VLOOKUP(E194,'Общий список'!$A$3:$AG$996,17,FALSE),""))</f>
        <v/>
      </c>
      <c r="E194" s="28">
        <f>'Общий список'!A190</f>
        <v>804</v>
      </c>
      <c r="F194" s="29" t="str">
        <f>IF(B194="","", IFERROR(VLOOKUP(E194,'Общий список'!$A$3:$AG$996,2,FALSE),""))</f>
        <v>Останин Георгий </v>
      </c>
      <c r="G194" s="27" t="str">
        <f>IF(B194="","", IFERROR(VLOOKUP(E194,'Общий список'!$A$3:$AG$996,4,FALSE),""))</f>
        <v>27.10.11</v>
      </c>
      <c r="H194" s="27" t="str">
        <f>IF(B194="","", IFERROR(VLOOKUP(E194,'Общий список'!$A$3:$AG$996,6,FALSE),""))</f>
        <v>ДЮСШ г. Кудымкар</v>
      </c>
      <c r="I194" s="27" t="str">
        <f>IF(B194="","", IFERROR(VLOOKUP(E194,'Общий список'!$A$3:$AG$996,7,FALSE),""))</f>
        <v>Сятчихин Е.С.</v>
      </c>
      <c r="J194" s="27" t="str">
        <f t="array" ref="J194">IFERROR(INDEX('Общий список'!$A$3:$O$996,VLOOKUP(E194,'Общий список'!$A$3:$S$996,19,FALSE),MATCH(B194,'Общий список'!A190:N190,0)+1),"")</f>
        <v>01.02,00</v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customHeight="1">
      <c r="A195" s="25">
        <v>30.0</v>
      </c>
      <c r="B195" s="26" t="str">
        <f t="array" ref="B195">IFERROR(INDEX('Общий список'!$A$3:$S$996,VLOOKUP(E195,'Общий список'!$A$3:$S$996,19,FALSE),MATCH($B$1,'Общий список'!A155:M155,0)),"")</f>
        <v>400 м</v>
      </c>
      <c r="C195" s="27" t="str">
        <f>IF(B195="","", IFERROR(VLOOKUP(E195,'Общий список'!$A$3:$AG$996,3,FALSE),""))</f>
        <v>Ж</v>
      </c>
      <c r="D195" s="27" t="str">
        <f>IF(B195="","", IFERROR(VLOOKUP(E195,'Общий список'!$A$3:$AG$996,17,FALSE),""))</f>
        <v/>
      </c>
      <c r="E195" s="28">
        <f>'Общий список'!A155</f>
        <v>598</v>
      </c>
      <c r="F195" s="29" t="str">
        <f>IF(B195="","", IFERROR(VLOOKUP(E195,'Общий список'!$A$3:$AG$996,2,FALSE),""))</f>
        <v>Якимова Татьяна</v>
      </c>
      <c r="G195" s="27" t="str">
        <f>IF(B195="","", IFERROR(VLOOKUP(E195,'Общий список'!$A$3:$AG$996,4,FALSE),""))</f>
        <v>08.09.2005</v>
      </c>
      <c r="H195" s="29" t="str">
        <f>IF(B195="","", IFERROR(VLOOKUP(E195,'Общий список'!$A$3:$AG$996,6,FALSE),""))</f>
        <v>г. Пермь "СШОР №1"</v>
      </c>
      <c r="I195" s="29" t="str">
        <f>IF(B195="","", IFERROR(VLOOKUP(E195,'Общий список'!$A$3:$AG$996,7,FALSE),""))</f>
        <v>Ковалев М.Н. </v>
      </c>
      <c r="J195" s="64" t="str">
        <f t="array" ref="J195">IFERROR(INDEX('Общий список'!$A$3:$O$996,VLOOKUP(E195,'Общий список'!$A$3:$S$996,19,FALSE),MATCH(B195,'Общий список'!A155:N155,0)+1),"")</f>
        <v>1.05,7</v>
      </c>
      <c r="K195" s="30"/>
      <c r="L195" s="30" t="s">
        <v>206</v>
      </c>
      <c r="M195" s="31" t="str">
        <f t="shared" si="1"/>
        <v>1.11,80</v>
      </c>
      <c r="N195" s="28"/>
      <c r="O195" s="32"/>
      <c r="R195" s="33"/>
      <c r="S195" s="33"/>
      <c r="T195" s="33"/>
    </row>
    <row r="196" ht="15.0" customHeight="1">
      <c r="A196" s="25">
        <v>31.0</v>
      </c>
      <c r="B196" s="26" t="str">
        <f t="array" ref="B196">IFERROR(INDEX('Общий список'!$A$3:$S$996,VLOOKUP(E196,'Общий список'!$A$3:$S$996,19,FALSE),MATCH($B$1,'Общий список'!A196:M196,0)),"")</f>
        <v>400 м</v>
      </c>
      <c r="C196" s="27" t="str">
        <f>IF(B196="","", IFERROR(VLOOKUP(E196,'Общий список'!$A$3:$AG$996,3,FALSE),""))</f>
        <v>Ж</v>
      </c>
      <c r="D196" s="27" t="str">
        <f>IF(B196="","", IFERROR(VLOOKUP(E196,'Общий список'!$A$3:$AG$996,17,FALSE),""))</f>
        <v/>
      </c>
      <c r="E196" s="28">
        <f>'Общий список'!A196</f>
        <v>811</v>
      </c>
      <c r="F196" s="29" t="str">
        <f>IF(B196="","", IFERROR(VLOOKUP(E196,'Общий список'!$A$3:$AG$996,2,FALSE),""))</f>
        <v>Климова Юлия </v>
      </c>
      <c r="G196" s="27" t="str">
        <f>IF(B196="","", IFERROR(VLOOKUP(E196,'Общий список'!$A$3:$AG$996,4,FALSE),""))</f>
        <v>25.11.2008</v>
      </c>
      <c r="H196" s="29" t="str">
        <f>IF(B196="","", IFERROR(VLOOKUP(E196,'Общий список'!$A$3:$AG$996,6,FALSE),""))</f>
        <v>ДЮСШ г.Кудымкар </v>
      </c>
      <c r="I196" s="29" t="str">
        <f>IF(B196="","", IFERROR(VLOOKUP(E196,'Общий список'!$A$3:$AG$996,7,FALSE),""))</f>
        <v>Четин.Л.Е</v>
      </c>
      <c r="J196" s="27" t="str">
        <f t="array" ref="J196">IFERROR(INDEX('Общий список'!$A$3:$O$996,VLOOKUP(E196,'Общий список'!$A$3:$S$996,19,FALSE),MATCH(B196,'Общий список'!A196:N196,0)+1),"")</f>
        <v>1.04,7</v>
      </c>
      <c r="K196" s="30"/>
      <c r="L196" s="30" t="s">
        <v>207</v>
      </c>
      <c r="M196" s="31" t="str">
        <f t="shared" si="1"/>
        <v>1.14,24</v>
      </c>
      <c r="N196" s="28"/>
      <c r="O196" s="32"/>
      <c r="R196" s="33"/>
      <c r="S196" s="33"/>
      <c r="T196" s="33"/>
    </row>
    <row r="197" ht="15.0" customHeight="1">
      <c r="A197" s="25"/>
      <c r="B197" s="26"/>
      <c r="C197" s="27"/>
      <c r="D197" s="27"/>
      <c r="E197" s="36" t="s">
        <v>20</v>
      </c>
      <c r="F197" s="37"/>
      <c r="G197" s="37"/>
      <c r="H197" s="37"/>
      <c r="I197" s="37"/>
      <c r="J197" s="38"/>
      <c r="K197" s="30"/>
      <c r="L197" s="30"/>
      <c r="M197" s="31"/>
      <c r="N197" s="28"/>
      <c r="O197" s="32"/>
      <c r="R197" s="33"/>
      <c r="S197" s="33"/>
      <c r="T197" s="33"/>
    </row>
    <row r="198" ht="15.0" customHeight="1">
      <c r="A198" s="25"/>
      <c r="B198" s="26"/>
      <c r="C198" s="27"/>
      <c r="D198" s="27"/>
      <c r="E198" s="36" t="s">
        <v>34</v>
      </c>
      <c r="F198" s="37"/>
      <c r="G198" s="37"/>
      <c r="H198" s="37"/>
      <c r="I198" s="37"/>
      <c r="J198" s="38"/>
      <c r="K198" s="30"/>
      <c r="L198" s="30"/>
      <c r="M198" s="31"/>
      <c r="N198" s="28"/>
      <c r="O198" s="32"/>
      <c r="R198" s="33"/>
      <c r="S198" s="33"/>
      <c r="T198" s="33"/>
    </row>
    <row r="199" ht="15.0" customHeight="1">
      <c r="A199" s="25"/>
      <c r="B199" s="26"/>
      <c r="C199" s="27"/>
      <c r="D199" s="27"/>
      <c r="E199" s="36" t="s">
        <v>35</v>
      </c>
      <c r="F199" s="37"/>
      <c r="G199" s="37"/>
      <c r="H199" s="37"/>
      <c r="I199" s="37"/>
      <c r="J199" s="38"/>
      <c r="K199" s="30"/>
      <c r="L199" s="30"/>
      <c r="M199" s="31"/>
      <c r="N199" s="28"/>
      <c r="O199" s="32"/>
      <c r="R199" s="33"/>
      <c r="S199" s="33"/>
      <c r="T199" s="33"/>
    </row>
    <row r="200" ht="15.0" hidden="1" customHeight="1">
      <c r="A200" s="25"/>
      <c r="B200" s="26" t="str">
        <f t="array" ref="B200">IFERROR(INDEX('Общий список'!$A$3:$S$996,VLOOKUP(E200,'Общий список'!$A$3:$S$996,19,FALSE),MATCH($B$1,'Общий список'!A192:M192,0)),"")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список'!A192</f>
        <v>806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список'!A192:N192,0)+1),"")</f>
        <v/>
      </c>
      <c r="K200" s="30"/>
      <c r="L200" s="30"/>
      <c r="M200" s="31" t="str">
        <f t="shared" ref="M200:M204" si="2">IF(L200=0,K200,L200)</f>
        <v/>
      </c>
      <c r="N200" s="28"/>
      <c r="O200" s="32"/>
      <c r="R200" s="33"/>
      <c r="S200" s="33"/>
      <c r="T200" s="33"/>
    </row>
    <row r="201" ht="15.0" hidden="1" customHeight="1">
      <c r="A201" s="25"/>
      <c r="B201" s="26" t="str">
        <f t="array" ref="B201">IFERROR(INDEX('Общий список'!$A$3:$S$996,VLOOKUP(E201,'Общий список'!$A$3:$S$996,19,FALSE),MATCH($B$1,'Общий список'!A193:M193,0)),"")</f>
        <v>400 м</v>
      </c>
      <c r="C201" s="27" t="str">
        <f>IF(B201="","", IFERROR(VLOOKUP(E201,'Общий список'!$A$3:$AG$996,3,FALSE),""))</f>
        <v>М</v>
      </c>
      <c r="D201" s="27" t="str">
        <f>IF(B201="","", IFERROR(VLOOKUP(E201,'Общий список'!$A$3:$AG$996,17,FALSE),""))</f>
        <v/>
      </c>
      <c r="E201" s="28">
        <f>'Общий список'!A193</f>
        <v>807</v>
      </c>
      <c r="F201" s="29" t="str">
        <f>IF(B201="","", IFERROR(VLOOKUP(E201,'Общий список'!$A$3:$AG$996,2,FALSE),""))</f>
        <v>Климов Артем</v>
      </c>
      <c r="G201" s="27" t="str">
        <f>IF(B201="","", IFERROR(VLOOKUP(E201,'Общий список'!$A$3:$AG$996,4,FALSE),""))</f>
        <v>24.02.2008</v>
      </c>
      <c r="H201" s="27" t="str">
        <f>IF(B201="","", IFERROR(VLOOKUP(E201,'Общий список'!$A$3:$AG$996,6,FALSE),""))</f>
        <v>ДЮСШ г.Кудымкар</v>
      </c>
      <c r="I201" s="27" t="str">
        <f>IF(B201="","", IFERROR(VLOOKUP(E201,'Общий список'!$A$3:$AG$996,7,FALSE),""))</f>
        <v>Сятчихин Е.С.</v>
      </c>
      <c r="J201" s="27" t="str">
        <f t="array" ref="J201">IFERROR(INDEX('Общий список'!$A$3:$O$996,VLOOKUP(E201,'Общий список'!$A$3:$S$996,19,FALSE),MATCH(B201,'Общий список'!A193:N193,0)+1),"")</f>
        <v>56.6</v>
      </c>
      <c r="K201" s="30"/>
      <c r="L201" s="30"/>
      <c r="M201" s="31" t="str">
        <f t="shared" si="2"/>
        <v/>
      </c>
      <c r="N201" s="28"/>
      <c r="O201" s="32"/>
      <c r="R201" s="33"/>
      <c r="S201" s="33"/>
      <c r="T201" s="33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список'!A194:M194,0)),"")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список'!A194</f>
        <v>809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список'!A194:N194,0)+1),"")</f>
        <v/>
      </c>
      <c r="K202" s="30"/>
      <c r="L202" s="30"/>
      <c r="M202" s="31" t="str">
        <f t="shared" si="2"/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список'!A195:M195,0)),"")</f>
        <v>400 м</v>
      </c>
      <c r="C203" s="27" t="str">
        <f>IF(B203="","", IFERROR(VLOOKUP(E203,'Общий список'!$A$3:$AG$996,3,FALSE),""))</f>
        <v>М</v>
      </c>
      <c r="D203" s="27" t="str">
        <f>IF(B203="","", IFERROR(VLOOKUP(E203,'Общий список'!$A$3:$AG$996,17,FALSE),""))</f>
        <v/>
      </c>
      <c r="E203" s="28">
        <f>'Общий список'!A195</f>
        <v>810</v>
      </c>
      <c r="F203" s="29" t="str">
        <f>IF(B203="","", IFERROR(VLOOKUP(E203,'Общий список'!$A$3:$AG$996,2,FALSE),""))</f>
        <v>Зубков Роман </v>
      </c>
      <c r="G203" s="27" t="str">
        <f>IF(B203="","", IFERROR(VLOOKUP(E203,'Общий список'!$A$3:$AG$996,4,FALSE),""))</f>
        <v>14.10.2008</v>
      </c>
      <c r="H203" s="27" t="str">
        <f>IF(B203="","", IFERROR(VLOOKUP(E203,'Общий список'!$A$3:$AG$996,6,FALSE),""))</f>
        <v>ДЮСШ г.Кудымкар </v>
      </c>
      <c r="I203" s="27" t="str">
        <f>IF(B203="","", IFERROR(VLOOKUP(E203,'Общий список'!$A$3:$AG$996,7,FALSE),""))</f>
        <v>Четин.Л.Е</v>
      </c>
      <c r="J203" s="27">
        <f t="array" ref="J203">IFERROR(INDEX('Общий список'!$A$3:$O$996,VLOOKUP(E203,'Общий список'!$A$3:$S$996,19,FALSE),MATCH(B203,'Общий список'!A195:N195,0)+1),"")</f>
        <v>52.9</v>
      </c>
      <c r="K203" s="30"/>
      <c r="L203" s="30"/>
      <c r="M203" s="31" t="str">
        <f t="shared" si="2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список'!A197:M197,0)),"")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список'!A197</f>
        <v>812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список'!A197:N197,0)+1),"")</f>
        <v/>
      </c>
      <c r="K204" s="30"/>
      <c r="L204" s="30"/>
      <c r="M204" s="31" t="str">
        <f t="shared" si="2"/>
        <v/>
      </c>
      <c r="N204" s="28"/>
      <c r="O204" s="32"/>
      <c r="R204" s="33"/>
      <c r="S204" s="33"/>
      <c r="T204" s="33"/>
    </row>
    <row r="205" ht="15.0" customHeight="1">
      <c r="A205" s="25"/>
      <c r="B205" s="26"/>
      <c r="C205" s="27"/>
      <c r="D205" s="27"/>
      <c r="E205" s="36" t="s">
        <v>36</v>
      </c>
      <c r="F205" s="37"/>
      <c r="G205" s="37"/>
      <c r="H205" s="37"/>
      <c r="I205" s="37"/>
      <c r="J205" s="38"/>
      <c r="K205" s="30"/>
      <c r="L205" s="30"/>
      <c r="M205" s="31"/>
      <c r="N205" s="28"/>
      <c r="O205" s="32"/>
      <c r="R205" s="33"/>
      <c r="S205" s="33"/>
      <c r="T205" s="33"/>
    </row>
    <row r="206" ht="15.0" customHeight="1">
      <c r="A206" s="25"/>
      <c r="B206" s="26"/>
      <c r="C206" s="27"/>
      <c r="D206" s="27"/>
      <c r="E206" s="36" t="s">
        <v>37</v>
      </c>
      <c r="F206" s="37"/>
      <c r="G206" s="37"/>
      <c r="H206" s="37"/>
      <c r="I206" s="37"/>
      <c r="J206" s="38"/>
      <c r="K206" s="30"/>
      <c r="L206" s="30"/>
      <c r="M206" s="31"/>
      <c r="N206" s="28"/>
      <c r="O206" s="32"/>
      <c r="R206" s="33"/>
      <c r="S206" s="33"/>
      <c r="T206" s="33"/>
    </row>
    <row r="207" ht="15.0" customHeight="1">
      <c r="A207" s="25"/>
      <c r="B207" s="26"/>
      <c r="C207" s="27"/>
      <c r="D207" s="27"/>
      <c r="E207" s="36" t="s">
        <v>38</v>
      </c>
      <c r="F207" s="37"/>
      <c r="G207" s="37"/>
      <c r="H207" s="37"/>
      <c r="I207" s="37"/>
      <c r="J207" s="38"/>
      <c r="K207" s="30"/>
      <c r="L207" s="30"/>
      <c r="M207" s="31"/>
      <c r="N207" s="28"/>
      <c r="O207" s="32"/>
      <c r="R207" s="33"/>
      <c r="S207" s="33"/>
      <c r="T207" s="33"/>
    </row>
    <row r="208" ht="15.0" hidden="1" customHeight="1">
      <c r="A208" s="25"/>
      <c r="B208" s="26" t="str">
        <f t="array" ref="B208">IFERROR(INDEX('Общий список'!$A$3:$S$996,VLOOKUP(E208,'Общий список'!$A$3:$S$996,19,FALSE),MATCH($B$1,'Общий список'!A200:M200,0)),"")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список'!A200</f>
        <v>858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список'!A200:N200,0)+1),"")</f>
        <v/>
      </c>
      <c r="K208" s="30"/>
      <c r="L208" s="30"/>
      <c r="M208" s="31" t="str">
        <f t="shared" ref="M208:M225" si="3">IF(L208=0,K208,L208)</f>
        <v/>
      </c>
      <c r="N208" s="28"/>
      <c r="O208" s="32"/>
      <c r="R208" s="33"/>
      <c r="S208" s="33"/>
      <c r="T208" s="33"/>
    </row>
    <row r="209" ht="15.0" hidden="1" customHeight="1">
      <c r="A209" s="25"/>
      <c r="B209" s="26" t="str">
        <f t="array" ref="B209">IFERROR(INDEX('Общий список'!$A$3:$S$996,VLOOKUP(E209,'Общий список'!$A$3:$S$996,19,FALSE),MATCH($B$1,'Общий список'!A201:M201,0)),"")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список'!A201</f>
        <v>885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список'!A201:N201,0)+1),"")</f>
        <v/>
      </c>
      <c r="K209" s="30"/>
      <c r="L209" s="30"/>
      <c r="M209" s="31" t="str">
        <f t="shared" si="3"/>
        <v/>
      </c>
      <c r="N209" s="28"/>
      <c r="O209" s="32"/>
      <c r="R209" s="33"/>
      <c r="S209" s="33"/>
      <c r="T209" s="33"/>
    </row>
    <row r="210" ht="15.0" hidden="1" customHeight="1">
      <c r="A210" s="25"/>
      <c r="B210" s="26" t="str">
        <f t="array" ref="B210">IFERROR(INDEX('Общий список'!$A$3:$S$996,VLOOKUP(E210,'Общий список'!$A$3:$S$996,19,FALSE),MATCH($B$1,'Общий список'!A202:M202,0)),"")</f>
        <v>400 м</v>
      </c>
      <c r="C210" s="27" t="str">
        <f>IF(B210="","", IFERROR(VLOOKUP(E210,'Общий список'!$A$3:$AG$996,3,FALSE),""))</f>
        <v>М</v>
      </c>
      <c r="D210" s="27" t="str">
        <f>IF(B210="","", IFERROR(VLOOKUP(E210,'Общий список'!$A$3:$AG$996,17,FALSE),""))</f>
        <v/>
      </c>
      <c r="E210" s="28">
        <f>'Общий список'!A202</f>
        <v>886</v>
      </c>
      <c r="F210" s="29" t="str">
        <f>IF(B210="","", IFERROR(VLOOKUP(E210,'Общий список'!$A$3:$AG$996,2,FALSE),""))</f>
        <v>Пьянков Лев</v>
      </c>
      <c r="G210" s="27">
        <f>IF(B210="","", IFERROR(VLOOKUP(E210,'Общий список'!$A$3:$AG$996,4,FALSE),""))</f>
        <v>2009</v>
      </c>
      <c r="H210" s="27" t="str">
        <f>IF(B210="","", IFERROR(VLOOKUP(E210,'Общий список'!$A$3:$AG$996,6,FALSE),""))</f>
        <v>ЦСП по адаптивным видам спорта</v>
      </c>
      <c r="I210" s="27" t="str">
        <f>IF(B210="","", IFERROR(VLOOKUP(E210,'Общий список'!$A$3:$AG$996,7,FALSE),""))</f>
        <v>Валевич Д.Ф</v>
      </c>
      <c r="J210" s="27">
        <f t="array" ref="J210">IFERROR(INDEX('Общий список'!$A$3:$O$996,VLOOKUP(E210,'Общий список'!$A$3:$S$996,19,FALSE),MATCH(B210,'Общий список'!A202:N202,0)+1),"")</f>
        <v>56</v>
      </c>
      <c r="K210" s="30"/>
      <c r="L210" s="30"/>
      <c r="M210" s="31" t="str">
        <f t="shared" si="3"/>
        <v/>
      </c>
      <c r="N210" s="28"/>
      <c r="O210" s="32"/>
      <c r="R210" s="33"/>
      <c r="S210" s="33"/>
      <c r="T210" s="33"/>
    </row>
    <row r="211" ht="15.0" hidden="1" customHeight="1">
      <c r="A211" s="25"/>
      <c r="B211" s="26" t="str">
        <f t="array" ref="B211">IFERROR(INDEX('Общий список'!$A$3:$S$996,VLOOKUP(E211,'Общий список'!$A$3:$S$996,19,FALSE),MATCH($B$1,'Общий список'!A203:M203,0)),"")</f>
        <v>400 м</v>
      </c>
      <c r="C211" s="27" t="str">
        <f>IF(B211="","", IFERROR(VLOOKUP(E211,'Общий список'!$A$3:$AG$996,3,FALSE),""))</f>
        <v>М</v>
      </c>
      <c r="D211" s="27" t="str">
        <f>IF(B211="","", IFERROR(VLOOKUP(E211,'Общий список'!$A$3:$AG$996,17,FALSE),""))</f>
        <v/>
      </c>
      <c r="E211" s="28">
        <f>'Общий список'!A203</f>
        <v>887</v>
      </c>
      <c r="F211" s="29" t="str">
        <f>IF(B211="","", IFERROR(VLOOKUP(E211,'Общий список'!$A$3:$AG$996,2,FALSE),""))</f>
        <v>Вяткин Данила</v>
      </c>
      <c r="G211" s="27">
        <f>IF(B211="","", IFERROR(VLOOKUP(E211,'Общий список'!$A$3:$AG$996,4,FALSE),""))</f>
        <v>2006</v>
      </c>
      <c r="H211" s="27" t="str">
        <f>IF(B211="","", IFERROR(VLOOKUP(E211,'Общий список'!$A$3:$AG$996,6,FALSE),""))</f>
        <v>ЦСП по адаптивным видам спорта</v>
      </c>
      <c r="I211" s="27" t="str">
        <f>IF(B211="","", IFERROR(VLOOKUP(E211,'Общий список'!$A$3:$AG$996,7,FALSE),""))</f>
        <v>Валевич Д.Ф</v>
      </c>
      <c r="J211" s="27" t="str">
        <f t="array" ref="J211">IFERROR(INDEX('Общий список'!$A$3:$O$996,VLOOKUP(E211,'Общий список'!$A$3:$S$996,19,FALSE),MATCH(B211,'Общий список'!A203:N203,0)+1),"")</f>
        <v>1.00</v>
      </c>
      <c r="K211" s="30"/>
      <c r="L211" s="30"/>
      <c r="M211" s="31" t="str">
        <f t="shared" si="3"/>
        <v/>
      </c>
      <c r="N211" s="28"/>
      <c r="O211" s="32"/>
      <c r="R211" s="33"/>
      <c r="S211" s="33"/>
      <c r="T211" s="33"/>
    </row>
    <row r="212" ht="15.0" hidden="1" customHeight="1">
      <c r="A212" s="25"/>
      <c r="B212" s="26" t="str">
        <f t="array" ref="B212">IFERROR(INDEX('Общий список'!$A$3:$S$996,VLOOKUP(E212,'Общий список'!$A$3:$S$996,19,FALSE),MATCH($B$1,'Общий список'!A204:M204,0)),"")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список'!A204</f>
        <v>888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список'!A204:N204,0)+1),"")</f>
        <v/>
      </c>
      <c r="K212" s="30"/>
      <c r="L212" s="30"/>
      <c r="M212" s="31" t="str">
        <f t="shared" si="3"/>
        <v/>
      </c>
      <c r="N212" s="28"/>
      <c r="O212" s="32"/>
      <c r="R212" s="33"/>
      <c r="S212" s="33"/>
      <c r="T212" s="33"/>
    </row>
    <row r="213" ht="15.0" hidden="1" customHeight="1">
      <c r="A213" s="25"/>
      <c r="B213" s="26" t="str">
        <f t="array" ref="B213">IFERROR(INDEX('Общий список'!$A$3:$S$996,VLOOKUP(E213,'Общий список'!$A$3:$S$996,19,FALSE),MATCH($B$1,'Общий список'!A205:M205,0)),"")</f>
        <v>400 м</v>
      </c>
      <c r="C213" s="27" t="str">
        <f>IF(B213="","", IFERROR(VLOOKUP(E213,'Общий список'!$A$3:$AG$996,3,FALSE),""))</f>
        <v>М</v>
      </c>
      <c r="D213" s="27" t="str">
        <f>IF(B213="","", IFERROR(VLOOKUP(E213,'Общий список'!$A$3:$AG$996,17,FALSE),""))</f>
        <v/>
      </c>
      <c r="E213" s="28">
        <f>'Общий список'!A205</f>
        <v>899</v>
      </c>
      <c r="F213" s="29" t="str">
        <f>IF(B213="","", IFERROR(VLOOKUP(E213,'Общий список'!$A$3:$AG$996,2,FALSE),""))</f>
        <v>Хлебников Сергей</v>
      </c>
      <c r="G213" s="27" t="str">
        <f>IF(B213="","", IFERROR(VLOOKUP(E213,'Общий список'!$A$3:$AG$996,4,FALSE),""))</f>
        <v>14.10.2009</v>
      </c>
      <c r="H213" s="27" t="str">
        <f>IF(B213="","", IFERROR(VLOOKUP(E213,'Общий список'!$A$3:$AG$996,6,FALSE),""))</f>
        <v>МАУ ДО СШ "Рекорд"</v>
      </c>
      <c r="I213" s="27" t="str">
        <f>IF(B213="","", IFERROR(VLOOKUP(E213,'Общий список'!$A$3:$AG$996,7,FALSE),""))</f>
        <v>Анютина Е.В.</v>
      </c>
      <c r="J213" s="27">
        <f t="array" ref="J213">IFERROR(INDEX('Общий список'!$A$3:$O$996,VLOOKUP(E213,'Общий список'!$A$3:$S$996,19,FALSE),MATCH(B213,'Общий список'!A205:N205,0)+1),"")</f>
        <v>53.5</v>
      </c>
      <c r="K213" s="30"/>
      <c r="L213" s="30"/>
      <c r="M213" s="31" t="str">
        <f t="shared" si="3"/>
        <v/>
      </c>
      <c r="N213" s="28"/>
      <c r="O213" s="32"/>
      <c r="R213" s="33"/>
      <c r="S213" s="33"/>
      <c r="T213" s="33"/>
    </row>
    <row r="214" ht="15.0" hidden="1" customHeight="1">
      <c r="A214" s="25"/>
      <c r="B214" s="26" t="str">
        <f t="array" ref="B214">IFERROR(INDEX('Общий список'!$A$3:$S$996,VLOOKUP(E214,'Общий список'!$A$3:$S$996,19,FALSE),MATCH($B$1,'Общий список'!A206:M206,0)),"")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список'!A206</f>
        <v>907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список'!A206:N206,0)+1),"")</f>
        <v/>
      </c>
      <c r="K214" s="30"/>
      <c r="L214" s="30"/>
      <c r="M214" s="31" t="str">
        <f t="shared" si="3"/>
        <v/>
      </c>
      <c r="N214" s="28"/>
      <c r="O214" s="32"/>
      <c r="R214" s="33"/>
      <c r="S214" s="33"/>
      <c r="T214" s="33"/>
    </row>
    <row r="215" ht="15.0" hidden="1" customHeight="1">
      <c r="A215" s="25"/>
      <c r="B215" s="26" t="str">
        <f t="array" ref="B215">IFERROR(INDEX('Общий список'!$A$3:$S$996,VLOOKUP(E215,'Общий список'!$A$3:$S$996,19,FALSE),MATCH($B$1,'Общий список'!A207:M207,0)),"")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список'!A207</f>
        <v>908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список'!A207:N207,0)+1),"")</f>
        <v/>
      </c>
      <c r="K215" s="30"/>
      <c r="L215" s="30"/>
      <c r="M215" s="31" t="str">
        <f t="shared" si="3"/>
        <v/>
      </c>
      <c r="N215" s="28"/>
      <c r="O215" s="32"/>
      <c r="R215" s="33"/>
      <c r="S215" s="33"/>
      <c r="T215" s="33"/>
    </row>
    <row r="216" ht="15.0" hidden="1" customHeight="1">
      <c r="A216" s="25"/>
      <c r="B216" s="26" t="str">
        <f t="array" ref="B216">IFERROR(INDEX('Общий список'!$A$3:$S$996,VLOOKUP(E216,'Общий список'!$A$3:$S$996,19,FALSE),MATCH($B$1,'Общий список'!A208:M208,0)),"")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список'!A208</f>
        <v>910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список'!A208:N208,0)+1),"")</f>
        <v/>
      </c>
      <c r="K216" s="30"/>
      <c r="L216" s="30"/>
      <c r="M216" s="31" t="str">
        <f t="shared" si="3"/>
        <v/>
      </c>
      <c r="N216" s="28"/>
      <c r="O216" s="32"/>
      <c r="R216" s="33"/>
      <c r="S216" s="33"/>
      <c r="T216" s="33"/>
    </row>
    <row r="217" ht="15.0" hidden="1" customHeight="1">
      <c r="A217" s="25"/>
      <c r="B217" s="26" t="str">
        <f t="array" ref="B217">IFERROR(INDEX('Общий список'!$A$3:$S$996,VLOOKUP(E217,'Общий список'!$A$3:$S$996,19,FALSE),MATCH($B$1,'Общий список'!A209:M209,0)),"")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список'!A209</f>
        <v>952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список'!A209:N209,0)+1),"")</f>
        <v/>
      </c>
      <c r="K217" s="30"/>
      <c r="L217" s="30"/>
      <c r="M217" s="31" t="str">
        <f t="shared" si="3"/>
        <v/>
      </c>
      <c r="N217" s="28"/>
      <c r="O217" s="32"/>
      <c r="R217" s="33"/>
      <c r="S217" s="33"/>
      <c r="T217" s="33"/>
    </row>
    <row r="218" ht="15.0" hidden="1" customHeight="1">
      <c r="A218" s="25"/>
      <c r="B218" s="26" t="str">
        <f t="array" ref="B218">IFERROR(INDEX('Общий список'!$A$3:$S$996,VLOOKUP(E218,'Общий список'!$A$3:$S$996,19,FALSE),MATCH($B$1,'Общий список'!A210:M210,0)),"")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список'!A210</f>
        <v>961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список'!A210:N210,0)+1),"")</f>
        <v/>
      </c>
      <c r="K218" s="30"/>
      <c r="L218" s="30"/>
      <c r="M218" s="31" t="str">
        <f t="shared" si="3"/>
        <v/>
      </c>
      <c r="N218" s="28"/>
      <c r="O218" s="32"/>
      <c r="R218" s="33"/>
      <c r="S218" s="33"/>
      <c r="T218" s="33"/>
    </row>
    <row r="219" ht="15.0" hidden="1" customHeight="1">
      <c r="A219" s="25"/>
      <c r="B219" s="26" t="str">
        <f t="array" ref="B219">IFERROR(INDEX('Общий список'!$A$3:$S$996,VLOOKUP(E219,'Общий список'!$A$3:$S$996,19,FALSE),MATCH($B$1,'Общий список'!A211:M211,0)),"")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список'!A211</f>
        <v>966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список'!A211:N211,0)+1),"")</f>
        <v/>
      </c>
      <c r="K219" s="30"/>
      <c r="L219" s="30"/>
      <c r="M219" s="31" t="str">
        <f t="shared" si="3"/>
        <v/>
      </c>
      <c r="N219" s="28"/>
      <c r="O219" s="32"/>
      <c r="R219" s="33"/>
      <c r="S219" s="33"/>
      <c r="T219" s="33"/>
    </row>
    <row r="220" ht="15.0" hidden="1" customHeight="1">
      <c r="A220" s="25"/>
      <c r="B220" s="26" t="str">
        <f t="array" ref="B220">IFERROR(INDEX('Общий список'!$A$3:$S$996,VLOOKUP(E220,'Общий список'!$A$3:$S$996,19,FALSE),MATCH($B$1,'Общий список'!A212:M212,0)),"")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список'!A212</f>
        <v>1013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список'!A212:N212,0)+1),"")</f>
        <v/>
      </c>
      <c r="K220" s="30"/>
      <c r="L220" s="30"/>
      <c r="M220" s="31" t="str">
        <f t="shared" si="3"/>
        <v/>
      </c>
      <c r="N220" s="28"/>
      <c r="O220" s="32"/>
      <c r="R220" s="33"/>
      <c r="S220" s="33"/>
      <c r="T220" s="33"/>
    </row>
    <row r="221" ht="15.0" hidden="1" customHeight="1">
      <c r="A221" s="25"/>
      <c r="B221" s="26" t="str">
        <f t="array" ref="B221">IFERROR(INDEX('Общий список'!$A$3:$S$996,VLOOKUP(E221,'Общий список'!$A$3:$S$996,19,FALSE),MATCH($B$1,'Общий список'!A213:M213,0)),"")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список'!A213</f>
        <v>1040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список'!A213:N213,0)+1),"")</f>
        <v/>
      </c>
      <c r="K221" s="30"/>
      <c r="L221" s="30"/>
      <c r="M221" s="31" t="str">
        <f t="shared" si="3"/>
        <v/>
      </c>
      <c r="N221" s="28"/>
      <c r="O221" s="32"/>
      <c r="R221" s="33"/>
      <c r="S221" s="33"/>
      <c r="T221" s="33"/>
    </row>
    <row r="222" ht="15.0" hidden="1" customHeight="1">
      <c r="A222" s="25"/>
      <c r="B222" s="26" t="str">
        <f t="array" ref="B222">IFERROR(INDEX('Общий список'!$A$3:$S$996,VLOOKUP(E222,'Общий список'!$A$3:$S$996,19,FALSE),MATCH($B$1,'Общий список'!A214:M214,0)),"")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список'!A214</f>
        <v>1107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список'!A214:N214,0)+1),"")</f>
        <v/>
      </c>
      <c r="K222" s="30"/>
      <c r="L222" s="30"/>
      <c r="M222" s="31" t="str">
        <f t="shared" si="3"/>
        <v/>
      </c>
      <c r="N222" s="28"/>
      <c r="O222" s="32"/>
      <c r="R222" s="33"/>
      <c r="S222" s="33"/>
      <c r="T222" s="33"/>
    </row>
    <row r="223" ht="15.0" hidden="1" customHeight="1">
      <c r="A223" s="25"/>
      <c r="B223" s="26" t="str">
        <f t="array" ref="B223">IFERROR(INDEX('Общий список'!$A$3:$S$996,VLOOKUP(E223,'Общий список'!$A$3:$S$996,19,FALSE),MATCH($B$1,'Общий список'!A215:M215,0)),"")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список'!A215</f>
        <v>1657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список'!A215:N215,0)+1),"")</f>
        <v/>
      </c>
      <c r="K223" s="30"/>
      <c r="L223" s="30"/>
      <c r="M223" s="31" t="str">
        <f t="shared" si="3"/>
        <v/>
      </c>
      <c r="N223" s="28"/>
      <c r="O223" s="32"/>
      <c r="R223" s="33"/>
      <c r="S223" s="33"/>
      <c r="T223" s="33"/>
    </row>
    <row r="224" ht="15.0" hidden="1" customHeight="1">
      <c r="A224" s="25"/>
      <c r="B224" s="26" t="str">
        <f t="array" ref="B224">IFERROR(INDEX('Общий список'!$A$3:$S$996,VLOOKUP(E224,'Общий список'!$A$3:$S$996,19,FALSE),MATCH($B$1,'Общий список'!A216:M216,0)),"")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список'!A216</f>
        <v>1838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список'!A216:N216,0)+1),"")</f>
        <v/>
      </c>
      <c r="K224" s="30"/>
      <c r="L224" s="30"/>
      <c r="M224" s="31" t="str">
        <f t="shared" si="3"/>
        <v/>
      </c>
      <c r="N224" s="28"/>
      <c r="O224" s="32"/>
      <c r="R224" s="33"/>
      <c r="S224" s="33"/>
      <c r="T224" s="33"/>
    </row>
    <row r="225" ht="15.0" hidden="1" customHeight="1">
      <c r="A225" s="25"/>
      <c r="B225" s="26" t="str">
        <f t="array" ref="B225">IFERROR(INDEX('Общий список'!$A$3:$S$996,VLOOKUP(E225,'Общий список'!$A$3:$S$996,19,FALSE),MATCH($B$1,'Общий список'!A217:M217,0)),"")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список'!A217</f>
        <v>1961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список'!A217:N217,0)+1),"")</f>
        <v/>
      </c>
      <c r="K225" s="30"/>
      <c r="L225" s="30"/>
      <c r="M225" s="31" t="str">
        <f t="shared" si="3"/>
        <v/>
      </c>
      <c r="N225" s="28"/>
      <c r="O225" s="32"/>
      <c r="R225" s="33"/>
      <c r="S225" s="33"/>
      <c r="T225" s="33"/>
    </row>
    <row r="226" ht="15.0" customHeight="1">
      <c r="A226" s="25"/>
      <c r="B226" s="26"/>
      <c r="C226" s="27"/>
      <c r="D226" s="27"/>
      <c r="E226" s="36" t="s">
        <v>39</v>
      </c>
      <c r="F226" s="37"/>
      <c r="G226" s="37"/>
      <c r="H226" s="37"/>
      <c r="I226" s="37"/>
      <c r="J226" s="38"/>
      <c r="K226" s="30"/>
      <c r="L226" s="30"/>
      <c r="M226" s="31"/>
      <c r="N226" s="28"/>
      <c r="O226" s="32"/>
      <c r="R226" s="33"/>
      <c r="S226" s="33"/>
      <c r="T226" s="33"/>
    </row>
    <row r="227" ht="15.0" customHeight="1">
      <c r="A227" s="25"/>
      <c r="B227" s="26"/>
      <c r="C227" s="27"/>
      <c r="D227" s="27"/>
      <c r="E227" s="36" t="s">
        <v>40</v>
      </c>
      <c r="F227" s="37"/>
      <c r="G227" s="37"/>
      <c r="H227" s="37"/>
      <c r="I227" s="37"/>
      <c r="J227" s="38"/>
      <c r="K227" s="30"/>
      <c r="L227" s="30"/>
      <c r="M227" s="31"/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список'!A219:M219,0)),"")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список'!A219</f>
        <v>2282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список'!A219:N219,0)+1),"")</f>
        <v/>
      </c>
      <c r="K228" s="30"/>
      <c r="L228" s="30"/>
      <c r="M228" s="31" t="str">
        <f t="shared" ref="M228:M516" si="4">IF(L228=0,K228,L228)</f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список'!A220:M220,0)),"")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список'!A220</f>
        <v>2328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список'!A220:N220,0)+1),"")</f>
        <v/>
      </c>
      <c r="K229" s="30"/>
      <c r="L229" s="30"/>
      <c r="M229" s="31" t="str">
        <f t="shared" si="4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список'!A221:M221,0)),"")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список'!A221</f>
        <v>3069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список'!A221:N221,0)+1),"")</f>
        <v/>
      </c>
      <c r="K230" s="30"/>
      <c r="L230" s="30"/>
      <c r="M230" s="31" t="str">
        <f t="shared" si="4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список'!A222:M222,0)),"")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список'!A222</f>
        <v>3993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список'!A222:N222,0)+1),"")</f>
        <v/>
      </c>
      <c r="K231" s="30"/>
      <c r="L231" s="30"/>
      <c r="M231" s="31" t="str">
        <f t="shared" si="4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список'!A223:M223,0)),"")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>
        <f>'Общий список'!A223</f>
        <v>5158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список'!A223:N223,0)+1),"")</f>
        <v/>
      </c>
      <c r="K232" s="30"/>
      <c r="L232" s="30"/>
      <c r="M232" s="31" t="str">
        <f t="shared" si="4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список'!A224:M224,0)),"")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>
        <f>'Общий список'!A224</f>
        <v>5530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список'!A224:N224,0)+1),"")</f>
        <v/>
      </c>
      <c r="K233" s="30"/>
      <c r="L233" s="30"/>
      <c r="M233" s="31" t="str">
        <f t="shared" si="4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список'!A225:M225,0)),"")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>
        <f>'Общий список'!A225</f>
        <v>6349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список'!A225:N225,0)+1),"")</f>
        <v/>
      </c>
      <c r="K234" s="30"/>
      <c r="L234" s="30"/>
      <c r="M234" s="31" t="str">
        <f t="shared" si="4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список'!A226:M226,0)),"")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>
        <f>'Общий список'!A226</f>
        <v>7506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список'!A226:N226,0)+1),"")</f>
        <v/>
      </c>
      <c r="K235" s="30"/>
      <c r="L235" s="30"/>
      <c r="M235" s="31" t="str">
        <f t="shared" si="4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список'!A227:M227,0)),"")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>
        <f>'Общий список'!A227</f>
        <v>7777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список'!A227:N227,0)+1),"")</f>
        <v/>
      </c>
      <c r="K236" s="30"/>
      <c r="L236" s="30"/>
      <c r="M236" s="31" t="str">
        <f t="shared" si="4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список'!A228:M228,0)),"")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>
        <f>'Общий список'!A228</f>
        <v>7837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список'!A228:N228,0)+1),"")</f>
        <v/>
      </c>
      <c r="K237" s="30"/>
      <c r="L237" s="30"/>
      <c r="M237" s="31" t="str">
        <f t="shared" si="4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список'!A229:M229,0)),"")</f>
        <v>400 м</v>
      </c>
      <c r="C238" s="27" t="str">
        <f>IF(B238="","", IFERROR(VLOOKUP(E238,'Общий список'!$A$3:$AG$996,3,FALSE),""))</f>
        <v>М</v>
      </c>
      <c r="D238" s="27" t="str">
        <f>IF(B238="","", IFERROR(VLOOKUP(E238,'Общий список'!$A$3:$AG$996,17,FALSE),""))</f>
        <v/>
      </c>
      <c r="E238" s="28" t="str">
        <f>'Общий список'!A229</f>
        <v>887а</v>
      </c>
      <c r="F238" s="29" t="str">
        <f>IF(B238="","", IFERROR(VLOOKUP(E238,'Общий список'!$A$3:$AG$996,2,FALSE),""))</f>
        <v>Шишкин Илья</v>
      </c>
      <c r="G238" s="27" t="str">
        <f>IF(B238="","", IFERROR(VLOOKUP(E238,'Общий список'!$A$3:$AG$996,4,FALSE),""))</f>
        <v>30.05.2008</v>
      </c>
      <c r="H238" s="27" t="str">
        <f>IF(B238="","", IFERROR(VLOOKUP(E238,'Общий список'!$A$3:$AG$996,6,FALSE),""))</f>
        <v>МАУ ДО СШ "Рекорд"</v>
      </c>
      <c r="I238" s="27" t="str">
        <f>IF(B238="","", IFERROR(VLOOKUP(E238,'Общий список'!$A$3:$AG$996,7,FALSE),""))</f>
        <v>Анютина Е.В.</v>
      </c>
      <c r="J238" s="27">
        <f t="array" ref="J238">IFERROR(INDEX('Общий список'!$A$3:$O$996,VLOOKUP(E238,'Общий список'!$A$3:$S$996,19,FALSE),MATCH(B238,'Общий список'!A229:N229,0)+1),"")</f>
        <v>54.3</v>
      </c>
      <c r="K238" s="30"/>
      <c r="L238" s="30"/>
      <c r="M238" s="31" t="str">
        <f t="shared" si="4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список'!A230:M230,0)),"")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список'!A230</f>
        <v>306а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список'!A230:N230,0)+1),"")</f>
        <v/>
      </c>
      <c r="K239" s="30"/>
      <c r="L239" s="30"/>
      <c r="M239" s="31" t="str">
        <f t="shared" si="4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список'!A231:M231,0)),"")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список'!A231</f>
        <v>306в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список'!A231:N231,0)+1),"")</f>
        <v/>
      </c>
      <c r="K240" s="30"/>
      <c r="L240" s="30"/>
      <c r="M240" s="31" t="str">
        <f t="shared" si="4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список'!A232:M232,0)),"")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список'!A232</f>
        <v>304а</v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список'!A232:N232,0)+1),"")</f>
        <v/>
      </c>
      <c r="K241" s="30"/>
      <c r="L241" s="30"/>
      <c r="M241" s="31" t="str">
        <f t="shared" si="4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список'!A233:M233,0)),"")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список'!A233</f>
        <v>307а</v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список'!A233:N233,0)+1),"")</f>
        <v/>
      </c>
      <c r="K242" s="30"/>
      <c r="L242" s="30"/>
      <c r="M242" s="31" t="str">
        <f t="shared" si="4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список'!A234:M234,0)),"")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список'!A234</f>
        <v>309а</v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список'!A234:N234,0)+1),"")</f>
        <v/>
      </c>
      <c r="K243" s="30"/>
      <c r="L243" s="30"/>
      <c r="M243" s="31" t="str">
        <f t="shared" si="4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список'!A235:M235,0)),"")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список'!A235</f>
        <v>197а</v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список'!A235:N235,0)+1),"")</f>
        <v/>
      </c>
      <c r="K244" s="30"/>
      <c r="L244" s="30"/>
      <c r="M244" s="31" t="str">
        <f t="shared" si="4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список'!A236:M236,0)),"")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список'!A236</f>
        <v>150а</v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список'!A236:N236,0)+1),"")</f>
        <v/>
      </c>
      <c r="K245" s="30"/>
      <c r="L245" s="30"/>
      <c r="M245" s="31" t="str">
        <f t="shared" si="4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список'!A237:M237,0)),"")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>
        <f>'Общий список'!A237</f>
        <v>1982</v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список'!A237:N237,0)+1),"")</f>
        <v/>
      </c>
      <c r="K246" s="30"/>
      <c r="L246" s="30"/>
      <c r="M246" s="31" t="str">
        <f t="shared" si="4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список'!A238:M238,0)),"")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список'!A238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список'!A238:N238,0)+1),"")</f>
        <v/>
      </c>
      <c r="K247" s="30"/>
      <c r="L247" s="30"/>
      <c r="M247" s="31" t="str">
        <f t="shared" si="4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список'!A239:M239,0)),"")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список'!A239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список'!A239:N239,0)+1),"")</f>
        <v/>
      </c>
      <c r="K248" s="30"/>
      <c r="L248" s="30"/>
      <c r="M248" s="31" t="str">
        <f t="shared" si="4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список'!A240:M240,0)),"")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список'!A240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список'!A240:N240,0)+1),"")</f>
        <v/>
      </c>
      <c r="K249" s="30"/>
      <c r="L249" s="30"/>
      <c r="M249" s="31" t="str">
        <f t="shared" si="4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список'!A241:M241,0)),"")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список'!A241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список'!A241:N241,0)+1),"")</f>
        <v/>
      </c>
      <c r="K250" s="30"/>
      <c r="L250" s="30"/>
      <c r="M250" s="31" t="str">
        <f t="shared" si="4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список'!A242:M242,0)),"")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список'!A242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список'!A242:N242,0)+1),"")</f>
        <v/>
      </c>
      <c r="K251" s="30"/>
      <c r="L251" s="30"/>
      <c r="M251" s="31" t="str">
        <f t="shared" si="4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список'!A243:M243,0)),"")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список'!A243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список'!A243:N243,0)+1),"")</f>
        <v/>
      </c>
      <c r="K252" s="30"/>
      <c r="L252" s="30"/>
      <c r="M252" s="31" t="str">
        <f t="shared" si="4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список'!A244:M244,0)),"")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список'!A244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список'!A244:N244,0)+1),"")</f>
        <v/>
      </c>
      <c r="K253" s="30"/>
      <c r="L253" s="30"/>
      <c r="M253" s="31" t="str">
        <f t="shared" si="4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список'!A245:M245,0)),"")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список'!A245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список'!A245:N245,0)+1),"")</f>
        <v/>
      </c>
      <c r="K254" s="30"/>
      <c r="L254" s="30"/>
      <c r="M254" s="31" t="str">
        <f t="shared" si="4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список'!A246:M246,0)),"")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список'!A246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список'!A246:N246,0)+1),"")</f>
        <v/>
      </c>
      <c r="K255" s="30"/>
      <c r="L255" s="30"/>
      <c r="M255" s="31" t="str">
        <f t="shared" si="4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список'!A247:M247,0)),"")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список'!A247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список'!A247:N247,0)+1),"")</f>
        <v/>
      </c>
      <c r="K256" s="30"/>
      <c r="L256" s="30"/>
      <c r="M256" s="31" t="str">
        <f t="shared" si="4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список'!A248:M248,0)),"")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список'!A248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список'!A248:N248,0)+1),"")</f>
        <v/>
      </c>
      <c r="K257" s="30"/>
      <c r="L257" s="30"/>
      <c r="M257" s="31" t="str">
        <f t="shared" si="4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список'!A249:M249,0)),"")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список'!A249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список'!A249:N249,0)+1),"")</f>
        <v/>
      </c>
      <c r="K258" s="30"/>
      <c r="L258" s="30"/>
      <c r="M258" s="31" t="str">
        <f t="shared" si="4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список'!A250:M250,0)),"")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список'!A250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список'!A250:N250,0)+1),"")</f>
        <v/>
      </c>
      <c r="K259" s="30"/>
      <c r="L259" s="30"/>
      <c r="M259" s="31" t="str">
        <f t="shared" si="4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список'!A251:M251,0)),"")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список'!A251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список'!A251:N251,0)+1),"")</f>
        <v/>
      </c>
      <c r="K260" s="30"/>
      <c r="L260" s="30"/>
      <c r="M260" s="31" t="str">
        <f t="shared" si="4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список'!A252:M252,0)),"")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список'!A252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список'!A252:N252,0)+1),"")</f>
        <v/>
      </c>
      <c r="K261" s="30"/>
      <c r="L261" s="30"/>
      <c r="M261" s="31" t="str">
        <f t="shared" si="4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список'!A253:M253,0)),"")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список'!A253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список'!A253:N253,0)+1),"")</f>
        <v/>
      </c>
      <c r="K262" s="30"/>
      <c r="L262" s="30"/>
      <c r="M262" s="31" t="str">
        <f t="shared" si="4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список'!A254:M254,0)),"")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список'!A254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список'!A254:N254,0)+1),"")</f>
        <v/>
      </c>
      <c r="K263" s="30"/>
      <c r="L263" s="30"/>
      <c r="M263" s="31" t="str">
        <f t="shared" si="4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список'!A255:M255,0)),"")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список'!A255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список'!A255:N255,0)+1),"")</f>
        <v/>
      </c>
      <c r="K264" s="30"/>
      <c r="L264" s="30"/>
      <c r="M264" s="31" t="str">
        <f t="shared" si="4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список'!A256:M256,0)),"")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список'!A256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список'!A256:N256,0)+1),"")</f>
        <v/>
      </c>
      <c r="K265" s="30"/>
      <c r="L265" s="30"/>
      <c r="M265" s="31" t="str">
        <f t="shared" si="4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список'!A257:M257,0)),"")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список'!A257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список'!A257:N257,0)+1),"")</f>
        <v/>
      </c>
      <c r="K266" s="30"/>
      <c r="L266" s="30"/>
      <c r="M266" s="31" t="str">
        <f t="shared" si="4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список'!A258:M258,0)),"")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список'!A258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список'!A258:N258,0)+1),"")</f>
        <v/>
      </c>
      <c r="K267" s="30"/>
      <c r="L267" s="30"/>
      <c r="M267" s="31" t="str">
        <f t="shared" si="4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список'!A259:M259,0)),"")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список'!A259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список'!A259:N259,0)+1),"")</f>
        <v/>
      </c>
      <c r="K268" s="30"/>
      <c r="L268" s="30"/>
      <c r="M268" s="31" t="str">
        <f t="shared" si="4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список'!A260:M260,0)),"")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список'!A260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список'!A260:N260,0)+1),"")</f>
        <v/>
      </c>
      <c r="K269" s="30"/>
      <c r="L269" s="30"/>
      <c r="M269" s="31" t="str">
        <f t="shared" si="4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список'!A261:M261,0)),"")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список'!A261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список'!A261:N261,0)+1),"")</f>
        <v/>
      </c>
      <c r="K270" s="30"/>
      <c r="L270" s="30"/>
      <c r="M270" s="31" t="str">
        <f t="shared" si="4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список'!A262:M262,0)),"")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список'!A262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список'!A262:N262,0)+1),"")</f>
        <v/>
      </c>
      <c r="K271" s="30"/>
      <c r="L271" s="30"/>
      <c r="M271" s="31" t="str">
        <f t="shared" si="4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список'!A263:M263,0)),"")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список'!A263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список'!A263:N263,0)+1),"")</f>
        <v/>
      </c>
      <c r="K272" s="30"/>
      <c r="L272" s="30"/>
      <c r="M272" s="31" t="str">
        <f t="shared" si="4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список'!A264:M264,0)),"")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список'!A264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список'!A264:N264,0)+1),"")</f>
        <v/>
      </c>
      <c r="K273" s="30"/>
      <c r="L273" s="30"/>
      <c r="M273" s="31" t="str">
        <f t="shared" si="4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список'!A265:M265,0)),"")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список'!A265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список'!A265:N265,0)+1),"")</f>
        <v/>
      </c>
      <c r="K274" s="30"/>
      <c r="L274" s="30"/>
      <c r="M274" s="31" t="str">
        <f t="shared" si="4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список'!A266:M266,0)),"")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список'!A266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список'!A266:N266,0)+1),"")</f>
        <v/>
      </c>
      <c r="K275" s="30"/>
      <c r="L275" s="30"/>
      <c r="M275" s="31" t="str">
        <f t="shared" si="4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список'!A267:M267,0)),"")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список'!A267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список'!A267:N267,0)+1),"")</f>
        <v/>
      </c>
      <c r="K276" s="30"/>
      <c r="L276" s="30"/>
      <c r="M276" s="31" t="str">
        <f t="shared" si="4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список'!A268:M268,0)),"")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список'!A268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список'!A268:N268,0)+1),"")</f>
        <v/>
      </c>
      <c r="K277" s="30"/>
      <c r="L277" s="30"/>
      <c r="M277" s="31" t="str">
        <f t="shared" si="4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список'!A269:M269,0)),"")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список'!A269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список'!A269:N269,0)+1),"")</f>
        <v/>
      </c>
      <c r="K278" s="30"/>
      <c r="L278" s="30"/>
      <c r="M278" s="31" t="str">
        <f t="shared" si="4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список'!A270:M270,0)),"")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список'!A270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список'!A270:N270,0)+1),"")</f>
        <v/>
      </c>
      <c r="K279" s="30"/>
      <c r="L279" s="30"/>
      <c r="M279" s="31" t="str">
        <f t="shared" si="4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список'!A271:M271,0)),"")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список'!A271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список'!A271:N271,0)+1),"")</f>
        <v/>
      </c>
      <c r="K280" s="30"/>
      <c r="L280" s="30"/>
      <c r="M280" s="31" t="str">
        <f t="shared" si="4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список'!A272:M272,0)),"")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список'!A272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список'!A272:N272,0)+1),"")</f>
        <v/>
      </c>
      <c r="K281" s="30"/>
      <c r="L281" s="30"/>
      <c r="M281" s="31" t="str">
        <f t="shared" si="4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список'!A273:M273,0)),"")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список'!A273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список'!A273:N273,0)+1),"")</f>
        <v/>
      </c>
      <c r="K282" s="30"/>
      <c r="L282" s="30"/>
      <c r="M282" s="31" t="str">
        <f t="shared" si="4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список'!A274:M274,0)),"")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список'!A274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список'!A274:N274,0)+1),"")</f>
        <v/>
      </c>
      <c r="K283" s="30"/>
      <c r="L283" s="30"/>
      <c r="M283" s="31" t="str">
        <f t="shared" si="4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список'!A275:M275,0)),"")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список'!A275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список'!A275:N275,0)+1),"")</f>
        <v/>
      </c>
      <c r="K284" s="30"/>
      <c r="L284" s="30"/>
      <c r="M284" s="31" t="str">
        <f t="shared" si="4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список'!A276:M276,0)),"")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список'!A276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список'!A276:N276,0)+1),"")</f>
        <v/>
      </c>
      <c r="K285" s="30"/>
      <c r="L285" s="30"/>
      <c r="M285" s="31" t="str">
        <f t="shared" si="4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список'!A277:M277,0)),"")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список'!A277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список'!A277:N277,0)+1),"")</f>
        <v/>
      </c>
      <c r="K286" s="30"/>
      <c r="L286" s="30"/>
      <c r="M286" s="31" t="str">
        <f t="shared" si="4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список'!A278:M278,0)),"")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список'!A278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список'!A278:N278,0)+1),"")</f>
        <v/>
      </c>
      <c r="K287" s="30"/>
      <c r="L287" s="30"/>
      <c r="M287" s="31" t="str">
        <f t="shared" si="4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список'!A279:M279,0)),"")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список'!A279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список'!A279:N279,0)+1),"")</f>
        <v/>
      </c>
      <c r="K288" s="30"/>
      <c r="L288" s="30"/>
      <c r="M288" s="31" t="str">
        <f t="shared" si="4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список'!A280:M280,0)),"")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список'!A280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список'!A280:N280,0)+1),"")</f>
        <v/>
      </c>
      <c r="K289" s="30"/>
      <c r="L289" s="30"/>
      <c r="M289" s="31" t="str">
        <f t="shared" si="4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список'!A281:M281,0)),"")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список'!A281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список'!A281:N281,0)+1),"")</f>
        <v/>
      </c>
      <c r="K290" s="30"/>
      <c r="L290" s="30"/>
      <c r="M290" s="31" t="str">
        <f t="shared" si="4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список'!A282:M282,0)),"")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список'!A282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список'!A282:N282,0)+1),"")</f>
        <v/>
      </c>
      <c r="K291" s="30"/>
      <c r="L291" s="30"/>
      <c r="M291" s="31" t="str">
        <f t="shared" si="4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список'!A283:M283,0)),"")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список'!A283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список'!A283:N283,0)+1),"")</f>
        <v/>
      </c>
      <c r="K292" s="30"/>
      <c r="L292" s="30"/>
      <c r="M292" s="31" t="str">
        <f t="shared" si="4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список'!A284:M284,0)),"")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список'!A284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список'!A284:N284,0)+1),"")</f>
        <v/>
      </c>
      <c r="K293" s="30"/>
      <c r="L293" s="30"/>
      <c r="M293" s="31" t="str">
        <f t="shared" si="4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список'!A285:M285,0)),"")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список'!A285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список'!A285:N285,0)+1),"")</f>
        <v/>
      </c>
      <c r="K294" s="30"/>
      <c r="L294" s="30"/>
      <c r="M294" s="31" t="str">
        <f t="shared" si="4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список'!A286:M286,0)),"")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список'!A286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список'!A286:N286,0)+1),"")</f>
        <v/>
      </c>
      <c r="K295" s="30"/>
      <c r="L295" s="30"/>
      <c r="M295" s="31" t="str">
        <f t="shared" si="4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список'!A287:M287,0)),"")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список'!A287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список'!A287:N287,0)+1),"")</f>
        <v/>
      </c>
      <c r="K296" s="30"/>
      <c r="L296" s="30"/>
      <c r="M296" s="31" t="str">
        <f t="shared" si="4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список'!A288:M288,0)),"")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список'!A288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список'!A288:N288,0)+1),"")</f>
        <v/>
      </c>
      <c r="K297" s="30"/>
      <c r="L297" s="30"/>
      <c r="M297" s="31" t="str">
        <f t="shared" si="4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список'!A289:M289,0)),"")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список'!A289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список'!A289:N289,0)+1),"")</f>
        <v/>
      </c>
      <c r="K298" s="30"/>
      <c r="L298" s="30"/>
      <c r="M298" s="31" t="str">
        <f t="shared" si="4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список'!A290:M290,0)),"")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список'!A290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список'!A290:N290,0)+1),"")</f>
        <v/>
      </c>
      <c r="K299" s="30"/>
      <c r="L299" s="30"/>
      <c r="M299" s="31" t="str">
        <f t="shared" si="4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список'!A291:M291,0)),"")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список'!A291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список'!A291:N291,0)+1),"")</f>
        <v/>
      </c>
      <c r="K300" s="30"/>
      <c r="L300" s="30"/>
      <c r="M300" s="31" t="str">
        <f t="shared" si="4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список'!A292:M292,0)),"")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список'!A292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список'!A292:N292,0)+1),"")</f>
        <v/>
      </c>
      <c r="K301" s="30"/>
      <c r="L301" s="30"/>
      <c r="M301" s="31" t="str">
        <f t="shared" si="4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список'!A293:M293,0)),"")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список'!A293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список'!A293:N293,0)+1),"")</f>
        <v/>
      </c>
      <c r="K302" s="30"/>
      <c r="L302" s="30"/>
      <c r="M302" s="31" t="str">
        <f t="shared" si="4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список'!A294:M294,0)),"")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список'!A294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список'!A294:N294,0)+1),"")</f>
        <v/>
      </c>
      <c r="K303" s="30"/>
      <c r="L303" s="30"/>
      <c r="M303" s="31" t="str">
        <f t="shared" si="4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список'!A295:M295,0)),"")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список'!A295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список'!A295:N295,0)+1),"")</f>
        <v/>
      </c>
      <c r="K304" s="30"/>
      <c r="L304" s="30"/>
      <c r="M304" s="31" t="str">
        <f t="shared" si="4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список'!A296:M296,0)),"")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список'!A296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список'!A296:N296,0)+1),"")</f>
        <v/>
      </c>
      <c r="K305" s="30"/>
      <c r="L305" s="30"/>
      <c r="M305" s="31" t="str">
        <f t="shared" si="4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список'!A297:M297,0)),"")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список'!A297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список'!A297:N297,0)+1),"")</f>
        <v/>
      </c>
      <c r="K306" s="30"/>
      <c r="L306" s="30"/>
      <c r="M306" s="31" t="str">
        <f t="shared" si="4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список'!A298:M298,0)),"")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список'!A298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список'!A298:N298,0)+1),"")</f>
        <v/>
      </c>
      <c r="K307" s="30"/>
      <c r="L307" s="30"/>
      <c r="M307" s="31" t="str">
        <f t="shared" si="4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список'!A299:M299,0)),"")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список'!A299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список'!A299:N299,0)+1),"")</f>
        <v/>
      </c>
      <c r="K308" s="30"/>
      <c r="L308" s="30"/>
      <c r="M308" s="31" t="str">
        <f t="shared" si="4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список'!A300:M300,0)),"")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список'!A300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список'!A300:N300,0)+1),"")</f>
        <v/>
      </c>
      <c r="K309" s="30"/>
      <c r="L309" s="30"/>
      <c r="M309" s="31" t="str">
        <f t="shared" si="4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список'!A301:M301,0)),"")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список'!A301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список'!A301:N301,0)+1),"")</f>
        <v/>
      </c>
      <c r="K310" s="30"/>
      <c r="L310" s="30"/>
      <c r="M310" s="31" t="str">
        <f t="shared" si="4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список'!A302:M302,0)),"")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список'!A302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список'!A302:N302,0)+1),"")</f>
        <v/>
      </c>
      <c r="K311" s="30"/>
      <c r="L311" s="30"/>
      <c r="M311" s="31" t="str">
        <f t="shared" si="4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список'!A303:M303,0)),"")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список'!A303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список'!A303:N303,0)+1),"")</f>
        <v/>
      </c>
      <c r="K312" s="30"/>
      <c r="L312" s="30"/>
      <c r="M312" s="31" t="str">
        <f t="shared" si="4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список'!A304:M304,0)),"")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список'!A304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список'!A304:N304,0)+1),"")</f>
        <v/>
      </c>
      <c r="K313" s="30"/>
      <c r="L313" s="30"/>
      <c r="M313" s="31" t="str">
        <f t="shared" si="4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список'!A305:M305,0)),"")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список'!A305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список'!A305:N305,0)+1),"")</f>
        <v/>
      </c>
      <c r="K314" s="30"/>
      <c r="L314" s="30"/>
      <c r="M314" s="31" t="str">
        <f t="shared" si="4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список'!A306:M306,0)),"")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список'!A306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список'!A306:N306,0)+1),"")</f>
        <v/>
      </c>
      <c r="K315" s="30"/>
      <c r="L315" s="30"/>
      <c r="M315" s="31" t="str">
        <f t="shared" si="4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список'!A307:M307,0)),"")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список'!A307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список'!A307:N307,0)+1),"")</f>
        <v/>
      </c>
      <c r="K316" s="30"/>
      <c r="L316" s="30"/>
      <c r="M316" s="31" t="str">
        <f t="shared" si="4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список'!A308:M308,0)),"")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список'!A308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список'!A308:N308,0)+1),"")</f>
        <v/>
      </c>
      <c r="K317" s="30"/>
      <c r="L317" s="30"/>
      <c r="M317" s="31" t="str">
        <f t="shared" si="4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список'!A309:M309,0)),"")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список'!A309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список'!A309:N309,0)+1),"")</f>
        <v/>
      </c>
      <c r="K318" s="30"/>
      <c r="L318" s="30"/>
      <c r="M318" s="31" t="str">
        <f t="shared" si="4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список'!A310:M310,0)),"")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список'!A310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список'!A310:N310,0)+1),"")</f>
        <v/>
      </c>
      <c r="K319" s="30"/>
      <c r="L319" s="30"/>
      <c r="M319" s="31" t="str">
        <f t="shared" si="4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список'!A311:M311,0)),"")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список'!A311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список'!A311:N311,0)+1),"")</f>
        <v/>
      </c>
      <c r="K320" s="30"/>
      <c r="L320" s="30"/>
      <c r="M320" s="31" t="str">
        <f t="shared" si="4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список'!A312:M312,0)),"")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список'!A312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список'!A312:N312,0)+1),"")</f>
        <v/>
      </c>
      <c r="K321" s="30"/>
      <c r="L321" s="30"/>
      <c r="M321" s="31" t="str">
        <f t="shared" si="4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список'!A313:M313,0)),"")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список'!A313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список'!A313:N313,0)+1),"")</f>
        <v/>
      </c>
      <c r="K322" s="30"/>
      <c r="L322" s="30"/>
      <c r="M322" s="31" t="str">
        <f t="shared" si="4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список'!A314:M314,0)),"")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список'!A314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список'!A314:N314,0)+1),"")</f>
        <v/>
      </c>
      <c r="K323" s="30"/>
      <c r="L323" s="30"/>
      <c r="M323" s="31" t="str">
        <f t="shared" si="4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список'!A315:M315,0)),"")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список'!A315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список'!A315:N315,0)+1),"")</f>
        <v/>
      </c>
      <c r="K324" s="30"/>
      <c r="L324" s="30"/>
      <c r="M324" s="31" t="str">
        <f t="shared" si="4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список'!A316:M316,0)),"")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список'!A316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список'!A316:N316,0)+1),"")</f>
        <v/>
      </c>
      <c r="K325" s="30"/>
      <c r="L325" s="30"/>
      <c r="M325" s="31" t="str">
        <f t="shared" si="4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список'!A317:M317,0)),"")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список'!A317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список'!A317:N317,0)+1),"")</f>
        <v/>
      </c>
      <c r="K326" s="30"/>
      <c r="L326" s="30"/>
      <c r="M326" s="31" t="str">
        <f t="shared" si="4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список'!A318:M318,0)),"")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список'!A318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список'!A318:N318,0)+1),"")</f>
        <v/>
      </c>
      <c r="K327" s="30"/>
      <c r="L327" s="30"/>
      <c r="M327" s="31" t="str">
        <f t="shared" si="4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список'!A319:M319,0)),"")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список'!A319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список'!A319:N319,0)+1),"")</f>
        <v/>
      </c>
      <c r="K328" s="30"/>
      <c r="L328" s="30"/>
      <c r="M328" s="31" t="str">
        <f t="shared" si="4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список'!A320:M320,0)),"")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список'!A320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список'!A320:N320,0)+1),"")</f>
        <v/>
      </c>
      <c r="K329" s="30"/>
      <c r="L329" s="30"/>
      <c r="M329" s="31" t="str">
        <f t="shared" si="4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список'!A321:M321,0)),"")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список'!A321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список'!A321:N321,0)+1),"")</f>
        <v/>
      </c>
      <c r="K330" s="30"/>
      <c r="L330" s="30"/>
      <c r="M330" s="31" t="str">
        <f t="shared" si="4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список'!A322:M322,0)),"")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список'!A322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список'!A322:N322,0)+1),"")</f>
        <v/>
      </c>
      <c r="K331" s="30"/>
      <c r="L331" s="30"/>
      <c r="M331" s="31" t="str">
        <f t="shared" si="4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список'!A323:M323,0)),"")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список'!A323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список'!A323:N323,0)+1),"")</f>
        <v/>
      </c>
      <c r="K332" s="30"/>
      <c r="L332" s="30"/>
      <c r="M332" s="31" t="str">
        <f t="shared" si="4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список'!A324:M324,0)),"")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список'!A324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список'!A324:N324,0)+1),"")</f>
        <v/>
      </c>
      <c r="K333" s="30"/>
      <c r="L333" s="30"/>
      <c r="M333" s="31" t="str">
        <f t="shared" si="4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список'!A325:M325,0)),"")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список'!A325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список'!A325:N325,0)+1),"")</f>
        <v/>
      </c>
      <c r="K334" s="30"/>
      <c r="L334" s="30"/>
      <c r="M334" s="31" t="str">
        <f t="shared" si="4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список'!A326:M326,0)),"")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список'!A326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список'!A326:N326,0)+1),"")</f>
        <v/>
      </c>
      <c r="K335" s="30"/>
      <c r="L335" s="30"/>
      <c r="M335" s="31" t="str">
        <f t="shared" si="4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список'!A327:M327,0)),"")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список'!A327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список'!A327:N327,0)+1),"")</f>
        <v/>
      </c>
      <c r="K336" s="30"/>
      <c r="L336" s="30"/>
      <c r="M336" s="31" t="str">
        <f t="shared" si="4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список'!A328:M328,0)),"")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список'!A328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список'!A328:N328,0)+1),"")</f>
        <v/>
      </c>
      <c r="K337" s="30"/>
      <c r="L337" s="30"/>
      <c r="M337" s="31" t="str">
        <f t="shared" si="4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список'!A329:M329,0)),"")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список'!A329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список'!A329:N329,0)+1),"")</f>
        <v/>
      </c>
      <c r="K338" s="30"/>
      <c r="L338" s="30"/>
      <c r="M338" s="31" t="str">
        <f t="shared" si="4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список'!A330:M330,0)),"")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список'!A330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список'!A330:N330,0)+1),"")</f>
        <v/>
      </c>
      <c r="K339" s="30"/>
      <c r="L339" s="30"/>
      <c r="M339" s="31" t="str">
        <f t="shared" si="4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список'!A331:M331,0)),"")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список'!A331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список'!A331:N331,0)+1),"")</f>
        <v/>
      </c>
      <c r="K340" s="30"/>
      <c r="L340" s="30"/>
      <c r="M340" s="31" t="str">
        <f t="shared" si="4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список'!A332:M332,0)),"")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список'!A332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список'!A332:N332,0)+1),"")</f>
        <v/>
      </c>
      <c r="K341" s="30"/>
      <c r="L341" s="30"/>
      <c r="M341" s="31" t="str">
        <f t="shared" si="4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список'!A333:M333,0)),"")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список'!A333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список'!A333:N333,0)+1),"")</f>
        <v/>
      </c>
      <c r="K342" s="30"/>
      <c r="L342" s="30"/>
      <c r="M342" s="31" t="str">
        <f t="shared" si="4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список'!A334:M334,0)),"")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список'!A334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список'!A334:N334,0)+1),"")</f>
        <v/>
      </c>
      <c r="K343" s="30"/>
      <c r="L343" s="30"/>
      <c r="M343" s="31" t="str">
        <f t="shared" si="4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список'!A335:M335,0)),"")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список'!A335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список'!A335:N335,0)+1),"")</f>
        <v/>
      </c>
      <c r="K344" s="30"/>
      <c r="L344" s="30"/>
      <c r="M344" s="31" t="str">
        <f t="shared" si="4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список'!A336:M336,0)),"")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список'!A336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список'!A336:N336,0)+1),"")</f>
        <v/>
      </c>
      <c r="K345" s="30"/>
      <c r="L345" s="30"/>
      <c r="M345" s="31" t="str">
        <f t="shared" si="4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список'!A337:M337,0)),"")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список'!A337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список'!A337:N337,0)+1),"")</f>
        <v/>
      </c>
      <c r="K346" s="30"/>
      <c r="L346" s="30"/>
      <c r="M346" s="31" t="str">
        <f t="shared" si="4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список'!A338:M338,0)),"")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список'!A338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список'!A338:N338,0)+1),"")</f>
        <v/>
      </c>
      <c r="K347" s="30"/>
      <c r="L347" s="30"/>
      <c r="M347" s="31" t="str">
        <f t="shared" si="4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список'!A339:M339,0)),"")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список'!A339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список'!A339:N339,0)+1),"")</f>
        <v/>
      </c>
      <c r="K348" s="30"/>
      <c r="L348" s="30"/>
      <c r="M348" s="31" t="str">
        <f t="shared" si="4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список'!A340:M340,0)),"")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список'!A340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список'!A340:N340,0)+1),"")</f>
        <v/>
      </c>
      <c r="K349" s="30"/>
      <c r="L349" s="30"/>
      <c r="M349" s="31" t="str">
        <f t="shared" si="4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список'!A341:M341,0)),"")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список'!A341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список'!A341:N341,0)+1),"")</f>
        <v/>
      </c>
      <c r="K350" s="30"/>
      <c r="L350" s="30"/>
      <c r="M350" s="31" t="str">
        <f t="shared" si="4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список'!A342:M342,0)),"")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список'!A342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список'!A342:N342,0)+1),"")</f>
        <v/>
      </c>
      <c r="K351" s="30"/>
      <c r="L351" s="30"/>
      <c r="M351" s="31" t="str">
        <f t="shared" si="4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список'!A343:M343,0)),"")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список'!A343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список'!A343:N343,0)+1),"")</f>
        <v/>
      </c>
      <c r="K352" s="30"/>
      <c r="L352" s="30"/>
      <c r="M352" s="31" t="str">
        <f t="shared" si="4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список'!A344:M344,0)),"")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список'!A344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список'!A344:N344,0)+1),"")</f>
        <v/>
      </c>
      <c r="K353" s="30"/>
      <c r="L353" s="30"/>
      <c r="M353" s="31" t="str">
        <f t="shared" si="4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список'!A345:M345,0)),"")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список'!A345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список'!A345:N345,0)+1),"")</f>
        <v/>
      </c>
      <c r="K354" s="30"/>
      <c r="L354" s="30"/>
      <c r="M354" s="31" t="str">
        <f t="shared" si="4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список'!A346:M346,0)),"")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список'!A346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список'!A346:N346,0)+1),"")</f>
        <v/>
      </c>
      <c r="K355" s="30"/>
      <c r="L355" s="30"/>
      <c r="M355" s="31" t="str">
        <f t="shared" si="4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список'!A347:M347,0)),"")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список'!A347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список'!A347:N347,0)+1),"")</f>
        <v/>
      </c>
      <c r="K356" s="30"/>
      <c r="L356" s="30"/>
      <c r="M356" s="31" t="str">
        <f t="shared" si="4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список'!A348:M348,0)),"")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список'!A348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список'!A348:N348,0)+1),"")</f>
        <v/>
      </c>
      <c r="K357" s="30"/>
      <c r="L357" s="30"/>
      <c r="M357" s="31" t="str">
        <f t="shared" si="4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список'!A349:M349,0)),"")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список'!A349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список'!A349:N349,0)+1),"")</f>
        <v/>
      </c>
      <c r="K358" s="30"/>
      <c r="L358" s="30"/>
      <c r="M358" s="31" t="str">
        <f t="shared" si="4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список'!A350:M350,0)),"")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список'!A350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список'!A350:N350,0)+1),"")</f>
        <v/>
      </c>
      <c r="K359" s="30"/>
      <c r="L359" s="30"/>
      <c r="M359" s="31" t="str">
        <f t="shared" si="4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список'!A351:M351,0)),"")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список'!A351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список'!A351:N351,0)+1),"")</f>
        <v/>
      </c>
      <c r="K360" s="30"/>
      <c r="L360" s="30"/>
      <c r="M360" s="31" t="str">
        <f t="shared" si="4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список'!A352:M352,0)),"")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список'!A352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список'!A352:N352,0)+1),"")</f>
        <v/>
      </c>
      <c r="K361" s="30"/>
      <c r="L361" s="30"/>
      <c r="M361" s="31" t="str">
        <f t="shared" si="4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список'!A353:M353,0)),"")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список'!A353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список'!A353:N353,0)+1),"")</f>
        <v/>
      </c>
      <c r="K362" s="30"/>
      <c r="L362" s="30"/>
      <c r="M362" s="31" t="str">
        <f t="shared" si="4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список'!A354:M354,0)),"")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список'!A354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список'!A354:N354,0)+1),"")</f>
        <v/>
      </c>
      <c r="K363" s="30"/>
      <c r="L363" s="30"/>
      <c r="M363" s="31" t="str">
        <f t="shared" si="4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список'!A355:M355,0)),"")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список'!A355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список'!A355:N355,0)+1),"")</f>
        <v/>
      </c>
      <c r="K364" s="30"/>
      <c r="L364" s="30"/>
      <c r="M364" s="31" t="str">
        <f t="shared" si="4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список'!A356:M356,0)),"")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список'!A356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список'!A356:N356,0)+1),"")</f>
        <v/>
      </c>
      <c r="K365" s="30"/>
      <c r="L365" s="30"/>
      <c r="M365" s="31" t="str">
        <f t="shared" si="4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список'!A357:M357,0)),"")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список'!A357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список'!A357:N357,0)+1),"")</f>
        <v/>
      </c>
      <c r="K366" s="30"/>
      <c r="L366" s="30"/>
      <c r="M366" s="31" t="str">
        <f t="shared" si="4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список'!A358:M358,0)),"")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список'!A358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список'!A358:N358,0)+1),"")</f>
        <v/>
      </c>
      <c r="K367" s="30"/>
      <c r="L367" s="30"/>
      <c r="M367" s="31" t="str">
        <f t="shared" si="4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список'!A359:M359,0)),"")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список'!A359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список'!A359:N359,0)+1),"")</f>
        <v/>
      </c>
      <c r="K368" s="30"/>
      <c r="L368" s="30"/>
      <c r="M368" s="31" t="str">
        <f t="shared" si="4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список'!A360:M360,0)),"")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список'!A360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список'!A360:N360,0)+1),"")</f>
        <v/>
      </c>
      <c r="K369" s="30"/>
      <c r="L369" s="30"/>
      <c r="M369" s="31" t="str">
        <f t="shared" si="4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список'!A361:M361,0)),"")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список'!A361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список'!A361:N361,0)+1),"")</f>
        <v/>
      </c>
      <c r="K370" s="30"/>
      <c r="L370" s="30"/>
      <c r="M370" s="31" t="str">
        <f t="shared" si="4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список'!A362:M362,0)),"")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список'!A362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список'!A362:N362,0)+1),"")</f>
        <v/>
      </c>
      <c r="K371" s="30"/>
      <c r="L371" s="30"/>
      <c r="M371" s="31" t="str">
        <f t="shared" si="4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список'!A363:M363,0)),"")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список'!A363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список'!A363:N363,0)+1),"")</f>
        <v/>
      </c>
      <c r="K372" s="30"/>
      <c r="L372" s="30"/>
      <c r="M372" s="31" t="str">
        <f t="shared" si="4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список'!A364:M364,0)),"")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список'!A364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список'!A364:N364,0)+1),"")</f>
        <v/>
      </c>
      <c r="K373" s="30"/>
      <c r="L373" s="30"/>
      <c r="M373" s="31" t="str">
        <f t="shared" si="4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список'!A365:M365,0)),"")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список'!A365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список'!A365:N365,0)+1),"")</f>
        <v/>
      </c>
      <c r="K374" s="30"/>
      <c r="L374" s="30"/>
      <c r="M374" s="31" t="str">
        <f t="shared" si="4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список'!A366:M366,0)),"")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список'!A366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список'!A366:N366,0)+1),"")</f>
        <v/>
      </c>
      <c r="K375" s="30"/>
      <c r="L375" s="30"/>
      <c r="M375" s="31" t="str">
        <f t="shared" si="4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список'!A367:M367,0)),"")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список'!A367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список'!A367:N367,0)+1),"")</f>
        <v/>
      </c>
      <c r="K376" s="30"/>
      <c r="L376" s="30"/>
      <c r="M376" s="31" t="str">
        <f t="shared" si="4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список'!A368:M368,0)),"")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список'!A368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список'!A368:N368,0)+1),"")</f>
        <v/>
      </c>
      <c r="K377" s="30"/>
      <c r="L377" s="30"/>
      <c r="M377" s="31" t="str">
        <f t="shared" si="4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список'!A369:M369,0)),"")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список'!A369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список'!A369:N369,0)+1),"")</f>
        <v/>
      </c>
      <c r="K378" s="30"/>
      <c r="L378" s="30"/>
      <c r="M378" s="31" t="str">
        <f t="shared" si="4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список'!A370:M370,0)),"")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список'!A370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список'!A370:N370,0)+1),"")</f>
        <v/>
      </c>
      <c r="K379" s="30"/>
      <c r="L379" s="30"/>
      <c r="M379" s="31" t="str">
        <f t="shared" si="4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список'!A371:M371,0)),"")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список'!A371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список'!A371:N371,0)+1),"")</f>
        <v/>
      </c>
      <c r="K380" s="30"/>
      <c r="L380" s="30"/>
      <c r="M380" s="31" t="str">
        <f t="shared" si="4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список'!A372:M372,0)),"")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список'!A372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список'!A372:N372,0)+1),"")</f>
        <v/>
      </c>
      <c r="K381" s="30"/>
      <c r="L381" s="30"/>
      <c r="M381" s="31" t="str">
        <f t="shared" si="4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список'!A373:M373,0)),"")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список'!A373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список'!A373:N373,0)+1),"")</f>
        <v/>
      </c>
      <c r="K382" s="30"/>
      <c r="L382" s="30"/>
      <c r="M382" s="31" t="str">
        <f t="shared" si="4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список'!A374:M374,0)),"")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список'!A374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список'!A374:N374,0)+1),"")</f>
        <v/>
      </c>
      <c r="K383" s="30"/>
      <c r="L383" s="30"/>
      <c r="M383" s="31" t="str">
        <f t="shared" si="4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список'!A375:M375,0)),"")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список'!A375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список'!A375:N375,0)+1),"")</f>
        <v/>
      </c>
      <c r="K384" s="30"/>
      <c r="L384" s="30"/>
      <c r="M384" s="31" t="str">
        <f t="shared" si="4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список'!A376:M376,0)),"")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список'!A376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список'!A376:N376,0)+1),"")</f>
        <v/>
      </c>
      <c r="K385" s="30"/>
      <c r="L385" s="30"/>
      <c r="M385" s="31" t="str">
        <f t="shared" si="4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список'!A377:M377,0)),"")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список'!A377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список'!A377:N377,0)+1),"")</f>
        <v/>
      </c>
      <c r="K386" s="30"/>
      <c r="L386" s="30"/>
      <c r="M386" s="31" t="str">
        <f t="shared" si="4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список'!A378:M378,0)),"")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список'!A378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список'!A378:N378,0)+1),"")</f>
        <v/>
      </c>
      <c r="K387" s="30"/>
      <c r="L387" s="30"/>
      <c r="M387" s="31" t="str">
        <f t="shared" si="4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список'!A379:M379,0)),"")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список'!A379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список'!A379:N379,0)+1),"")</f>
        <v/>
      </c>
      <c r="K388" s="30"/>
      <c r="L388" s="30"/>
      <c r="M388" s="31" t="str">
        <f t="shared" si="4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список'!A380:M380,0)),"")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список'!A380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список'!A380:N380,0)+1),"")</f>
        <v/>
      </c>
      <c r="K389" s="30"/>
      <c r="L389" s="30"/>
      <c r="M389" s="31" t="str">
        <f t="shared" si="4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список'!A381:M381,0)),"")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список'!A381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список'!A381:N381,0)+1),"")</f>
        <v/>
      </c>
      <c r="K390" s="30"/>
      <c r="L390" s="30"/>
      <c r="M390" s="31" t="str">
        <f t="shared" si="4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список'!A382:M382,0)),"")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список'!A382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список'!A382:N382,0)+1),"")</f>
        <v/>
      </c>
      <c r="K391" s="30"/>
      <c r="L391" s="30"/>
      <c r="M391" s="31" t="str">
        <f t="shared" si="4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список'!A383:M383,0)),"")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список'!A383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список'!A383:N383,0)+1),"")</f>
        <v/>
      </c>
      <c r="K392" s="30"/>
      <c r="L392" s="30"/>
      <c r="M392" s="31" t="str">
        <f t="shared" si="4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список'!A384:M384,0)),"")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список'!A384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список'!A384:N384,0)+1),"")</f>
        <v/>
      </c>
      <c r="K393" s="30"/>
      <c r="L393" s="30"/>
      <c r="M393" s="31" t="str">
        <f t="shared" si="4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список'!A385:M385,0)),"")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список'!A385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список'!A385:N385,0)+1),"")</f>
        <v/>
      </c>
      <c r="K394" s="30"/>
      <c r="L394" s="30"/>
      <c r="M394" s="31" t="str">
        <f t="shared" si="4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список'!A386:M386,0)),"")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список'!A386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список'!A386:N386,0)+1),"")</f>
        <v/>
      </c>
      <c r="K395" s="30"/>
      <c r="L395" s="30"/>
      <c r="M395" s="31" t="str">
        <f t="shared" si="4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список'!A387:M387,0)),"")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список'!A387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список'!A387:N387,0)+1),"")</f>
        <v/>
      </c>
      <c r="K396" s="30"/>
      <c r="L396" s="30"/>
      <c r="M396" s="31" t="str">
        <f t="shared" si="4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список'!A388:M388,0)),"")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список'!A388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список'!A388:N388,0)+1),"")</f>
        <v/>
      </c>
      <c r="K397" s="30"/>
      <c r="L397" s="30"/>
      <c r="M397" s="31" t="str">
        <f t="shared" si="4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список'!A389:M389,0)),"")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список'!A389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список'!A389:N389,0)+1),"")</f>
        <v/>
      </c>
      <c r="K398" s="30"/>
      <c r="L398" s="30"/>
      <c r="M398" s="31" t="str">
        <f t="shared" si="4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список'!A390:M390,0)),"")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список'!A390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список'!A390:N390,0)+1),"")</f>
        <v/>
      </c>
      <c r="K399" s="30"/>
      <c r="L399" s="30"/>
      <c r="M399" s="31" t="str">
        <f t="shared" si="4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список'!A391:M391,0)),"")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список'!A391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список'!A391:N391,0)+1),"")</f>
        <v/>
      </c>
      <c r="K400" s="30"/>
      <c r="L400" s="30"/>
      <c r="M400" s="31" t="str">
        <f t="shared" si="4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список'!A392:M392,0)),"")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список'!A392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список'!A392:N392,0)+1),"")</f>
        <v/>
      </c>
      <c r="K401" s="30"/>
      <c r="L401" s="30"/>
      <c r="M401" s="31" t="str">
        <f t="shared" si="4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список'!A393:M393,0)),"")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список'!A393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список'!A393:N393,0)+1),"")</f>
        <v/>
      </c>
      <c r="K402" s="30"/>
      <c r="L402" s="30"/>
      <c r="M402" s="31" t="str">
        <f t="shared" si="4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список'!A394:M394,0)),"")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список'!A394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список'!A394:N394,0)+1),"")</f>
        <v/>
      </c>
      <c r="K403" s="30"/>
      <c r="L403" s="30"/>
      <c r="M403" s="31" t="str">
        <f t="shared" si="4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список'!A395:M395,0)),"")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список'!A395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список'!A395:N395,0)+1),"")</f>
        <v/>
      </c>
      <c r="K404" s="30"/>
      <c r="L404" s="30"/>
      <c r="M404" s="31" t="str">
        <f t="shared" si="4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список'!A396:M396,0)),"")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список'!A396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список'!A396:N396,0)+1),"")</f>
        <v/>
      </c>
      <c r="K405" s="30"/>
      <c r="L405" s="30"/>
      <c r="M405" s="31" t="str">
        <f t="shared" si="4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список'!A397:M397,0)),"")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список'!A397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список'!A397:N397,0)+1),"")</f>
        <v/>
      </c>
      <c r="K406" s="30"/>
      <c r="L406" s="30"/>
      <c r="M406" s="31" t="str">
        <f t="shared" si="4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список'!A398:M398,0)),"")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список'!A398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список'!A398:N398,0)+1),"")</f>
        <v/>
      </c>
      <c r="K407" s="30"/>
      <c r="L407" s="30"/>
      <c r="M407" s="31" t="str">
        <f t="shared" si="4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список'!A399:M399,0)),"")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список'!A399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список'!A399:N399,0)+1),"")</f>
        <v/>
      </c>
      <c r="K408" s="30"/>
      <c r="L408" s="30"/>
      <c r="M408" s="31" t="str">
        <f t="shared" si="4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список'!A400:M400,0)),"")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список'!A400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список'!A400:N400,0)+1),"")</f>
        <v/>
      </c>
      <c r="K409" s="30"/>
      <c r="L409" s="30"/>
      <c r="M409" s="31" t="str">
        <f t="shared" si="4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список'!A401:M401,0)),"")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список'!A401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список'!A401:N401,0)+1),"")</f>
        <v/>
      </c>
      <c r="K410" s="30"/>
      <c r="L410" s="30"/>
      <c r="M410" s="31" t="str">
        <f t="shared" si="4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список'!A402:M402,0)),"")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список'!A402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список'!A402:N402,0)+1),"")</f>
        <v/>
      </c>
      <c r="K411" s="30"/>
      <c r="L411" s="30"/>
      <c r="M411" s="31" t="str">
        <f t="shared" si="4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список'!A403:M403,0)),"")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список'!A403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список'!A403:N403,0)+1),"")</f>
        <v/>
      </c>
      <c r="K412" s="30"/>
      <c r="L412" s="30"/>
      <c r="M412" s="31" t="str">
        <f t="shared" si="4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список'!A404:M404,0)),"")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список'!A404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список'!A404:N404,0)+1),"")</f>
        <v/>
      </c>
      <c r="K413" s="30"/>
      <c r="L413" s="30"/>
      <c r="M413" s="31" t="str">
        <f t="shared" si="4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список'!A405:M405,0)),"")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список'!A405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список'!A405:N405,0)+1),"")</f>
        <v/>
      </c>
      <c r="K414" s="30"/>
      <c r="L414" s="30"/>
      <c r="M414" s="31" t="str">
        <f t="shared" si="4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список'!A406:M406,0)),"")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список'!A406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список'!A406:N406,0)+1),"")</f>
        <v/>
      </c>
      <c r="K415" s="30"/>
      <c r="L415" s="30"/>
      <c r="M415" s="31" t="str">
        <f t="shared" si="4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список'!A407:M407,0)),"")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список'!A407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список'!A407:N407,0)+1),"")</f>
        <v/>
      </c>
      <c r="K416" s="30"/>
      <c r="L416" s="30"/>
      <c r="M416" s="31" t="str">
        <f t="shared" si="4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список'!A408:M408,0)),"")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список'!A408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список'!A408:N408,0)+1),"")</f>
        <v/>
      </c>
      <c r="K417" s="30"/>
      <c r="L417" s="30"/>
      <c r="M417" s="31" t="str">
        <f t="shared" si="4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список'!A409:M409,0)),"")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список'!A409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список'!A409:N409,0)+1),"")</f>
        <v/>
      </c>
      <c r="K418" s="30"/>
      <c r="L418" s="30"/>
      <c r="M418" s="31" t="str">
        <f t="shared" si="4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список'!A410:M410,0)),"")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список'!A410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список'!A410:N410,0)+1),"")</f>
        <v/>
      </c>
      <c r="K419" s="30"/>
      <c r="L419" s="30"/>
      <c r="M419" s="31" t="str">
        <f t="shared" si="4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список'!A411:M411,0)),"")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список'!A411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список'!A411:N411,0)+1),"")</f>
        <v/>
      </c>
      <c r="K420" s="30"/>
      <c r="L420" s="30"/>
      <c r="M420" s="31" t="str">
        <f t="shared" si="4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список'!A412:M412,0)),"")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список'!A412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список'!A412:N412,0)+1),"")</f>
        <v/>
      </c>
      <c r="K421" s="30"/>
      <c r="L421" s="30"/>
      <c r="M421" s="31" t="str">
        <f t="shared" si="4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список'!A413:M413,0)),"")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список'!A413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список'!A413:N413,0)+1),"")</f>
        <v/>
      </c>
      <c r="K422" s="30"/>
      <c r="L422" s="30"/>
      <c r="M422" s="31" t="str">
        <f t="shared" si="4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список'!A414:M414,0)),"")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список'!A414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список'!A414:N414,0)+1),"")</f>
        <v/>
      </c>
      <c r="K423" s="30"/>
      <c r="L423" s="30"/>
      <c r="M423" s="31" t="str">
        <f t="shared" si="4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список'!A415:M415,0)),"")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список'!A415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список'!A415:N415,0)+1),"")</f>
        <v/>
      </c>
      <c r="K424" s="30"/>
      <c r="L424" s="30"/>
      <c r="M424" s="31" t="str">
        <f t="shared" si="4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список'!A416:M416,0)),"")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список'!A416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список'!A416:N416,0)+1),"")</f>
        <v/>
      </c>
      <c r="K425" s="30"/>
      <c r="L425" s="30"/>
      <c r="M425" s="31" t="str">
        <f t="shared" si="4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список'!A417:M417,0)),"")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список'!A417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список'!A417:N417,0)+1),"")</f>
        <v/>
      </c>
      <c r="K426" s="30"/>
      <c r="L426" s="30"/>
      <c r="M426" s="31" t="str">
        <f t="shared" si="4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список'!A418:M418,0)),"")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список'!A418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список'!A418:N418,0)+1),"")</f>
        <v/>
      </c>
      <c r="K427" s="30"/>
      <c r="L427" s="30"/>
      <c r="M427" s="31" t="str">
        <f t="shared" si="4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список'!A419:M419,0)),"")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список'!A419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список'!A419:N419,0)+1),"")</f>
        <v/>
      </c>
      <c r="K428" s="30"/>
      <c r="L428" s="30"/>
      <c r="M428" s="31" t="str">
        <f t="shared" si="4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список'!A420:M420,0)),"")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список'!A420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список'!A420:N420,0)+1),"")</f>
        <v/>
      </c>
      <c r="K429" s="30"/>
      <c r="L429" s="30"/>
      <c r="M429" s="31" t="str">
        <f t="shared" si="4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список'!A421:M421,0)),"")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список'!A421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список'!A421:N421,0)+1),"")</f>
        <v/>
      </c>
      <c r="K430" s="30"/>
      <c r="L430" s="30"/>
      <c r="M430" s="31" t="str">
        <f t="shared" si="4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список'!A422:M422,0)),"")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список'!A422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список'!A422:N422,0)+1),"")</f>
        <v/>
      </c>
      <c r="K431" s="30"/>
      <c r="L431" s="30"/>
      <c r="M431" s="31" t="str">
        <f t="shared" si="4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список'!A423:M423,0)),"")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список'!A423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список'!A423:N423,0)+1),"")</f>
        <v/>
      </c>
      <c r="K432" s="30"/>
      <c r="L432" s="30"/>
      <c r="M432" s="31" t="str">
        <f t="shared" si="4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список'!A424:M424,0)),"")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список'!A424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список'!A424:N424,0)+1),"")</f>
        <v/>
      </c>
      <c r="K433" s="30"/>
      <c r="L433" s="30"/>
      <c r="M433" s="31" t="str">
        <f t="shared" si="4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список'!A425:M425,0)),"")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список'!A425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список'!A425:N425,0)+1),"")</f>
        <v/>
      </c>
      <c r="K434" s="30"/>
      <c r="L434" s="30"/>
      <c r="M434" s="31" t="str">
        <f t="shared" si="4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список'!A426:M426,0)),"")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список'!A426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список'!A426:N426,0)+1),"")</f>
        <v/>
      </c>
      <c r="K435" s="30"/>
      <c r="L435" s="30"/>
      <c r="M435" s="31" t="str">
        <f t="shared" si="4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список'!A427:M427,0)),"")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список'!A427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список'!A427:N427,0)+1),"")</f>
        <v/>
      </c>
      <c r="K436" s="30"/>
      <c r="L436" s="30"/>
      <c r="M436" s="31" t="str">
        <f t="shared" si="4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список'!A428:M428,0)),"")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список'!A428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список'!A428:N428,0)+1),"")</f>
        <v/>
      </c>
      <c r="K437" s="30"/>
      <c r="L437" s="30"/>
      <c r="M437" s="31" t="str">
        <f t="shared" si="4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список'!A429:M429,0)),"")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список'!A429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список'!A429:N429,0)+1),"")</f>
        <v/>
      </c>
      <c r="K438" s="30"/>
      <c r="L438" s="30"/>
      <c r="M438" s="31" t="str">
        <f t="shared" si="4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список'!A430:M430,0)),"")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список'!A430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список'!A430:N430,0)+1),"")</f>
        <v/>
      </c>
      <c r="K439" s="30"/>
      <c r="L439" s="30"/>
      <c r="M439" s="31" t="str">
        <f t="shared" si="4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список'!A431:M431,0)),"")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список'!A431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список'!A431:N431,0)+1),"")</f>
        <v/>
      </c>
      <c r="K440" s="30"/>
      <c r="L440" s="30"/>
      <c r="M440" s="31" t="str">
        <f t="shared" si="4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список'!A432:M432,0)),"")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список'!A432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список'!A432:N432,0)+1),"")</f>
        <v/>
      </c>
      <c r="K441" s="30"/>
      <c r="L441" s="30"/>
      <c r="M441" s="31" t="str">
        <f t="shared" si="4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список'!A433:M433,0)),"")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список'!A433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список'!A433:N433,0)+1),"")</f>
        <v/>
      </c>
      <c r="K442" s="30"/>
      <c r="L442" s="30"/>
      <c r="M442" s="31" t="str">
        <f t="shared" si="4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список'!A434:M434,0)),"")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список'!A434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список'!A434:N434,0)+1),"")</f>
        <v/>
      </c>
      <c r="K443" s="30"/>
      <c r="L443" s="30"/>
      <c r="M443" s="31" t="str">
        <f t="shared" si="4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список'!A435:M435,0)),"")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список'!A435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список'!A435:N435,0)+1),"")</f>
        <v/>
      </c>
      <c r="K444" s="30"/>
      <c r="L444" s="30"/>
      <c r="M444" s="31" t="str">
        <f t="shared" si="4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список'!A436:M436,0)),"")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список'!A436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список'!A436:N436,0)+1),"")</f>
        <v/>
      </c>
      <c r="K445" s="30"/>
      <c r="L445" s="30"/>
      <c r="M445" s="31" t="str">
        <f t="shared" si="4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список'!A437:M437,0)),"")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список'!A437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список'!A437:N437,0)+1),"")</f>
        <v/>
      </c>
      <c r="K446" s="30"/>
      <c r="L446" s="30"/>
      <c r="M446" s="31" t="str">
        <f t="shared" si="4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список'!A438:M438,0)),"")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список'!A438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список'!A438:N438,0)+1),"")</f>
        <v/>
      </c>
      <c r="K447" s="30"/>
      <c r="L447" s="30"/>
      <c r="M447" s="31" t="str">
        <f t="shared" si="4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список'!A439:M439,0)),"")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список'!A439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список'!A439:N439,0)+1),"")</f>
        <v/>
      </c>
      <c r="K448" s="30"/>
      <c r="L448" s="30"/>
      <c r="M448" s="31" t="str">
        <f t="shared" si="4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список'!A440:M440,0)),"")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список'!A440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список'!A440:N440,0)+1),"")</f>
        <v/>
      </c>
      <c r="K449" s="30"/>
      <c r="L449" s="30"/>
      <c r="M449" s="31" t="str">
        <f t="shared" si="4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список'!A441:M441,0)),"")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список'!A441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список'!A441:N441,0)+1),"")</f>
        <v/>
      </c>
      <c r="K450" s="30"/>
      <c r="L450" s="30"/>
      <c r="M450" s="31" t="str">
        <f t="shared" si="4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список'!A442:M442,0)),"")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список'!A442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список'!A442:N442,0)+1),"")</f>
        <v/>
      </c>
      <c r="K451" s="30"/>
      <c r="L451" s="30"/>
      <c r="M451" s="31" t="str">
        <f t="shared" si="4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список'!A443:M443,0)),"")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список'!A443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список'!A443:N443,0)+1),"")</f>
        <v/>
      </c>
      <c r="K452" s="30"/>
      <c r="L452" s="30"/>
      <c r="M452" s="31" t="str">
        <f t="shared" si="4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список'!A444:M444,0)),"")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список'!A444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список'!A444:N444,0)+1),"")</f>
        <v/>
      </c>
      <c r="K453" s="30"/>
      <c r="L453" s="30"/>
      <c r="M453" s="31" t="str">
        <f t="shared" si="4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список'!A445:M445,0)),"")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список'!A445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список'!A445:N445,0)+1),"")</f>
        <v/>
      </c>
      <c r="K454" s="30"/>
      <c r="L454" s="30"/>
      <c r="M454" s="31" t="str">
        <f t="shared" si="4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список'!A446:M446,0)),"")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список'!A446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список'!A446:N446,0)+1),"")</f>
        <v/>
      </c>
      <c r="K455" s="30"/>
      <c r="L455" s="30"/>
      <c r="M455" s="31" t="str">
        <f t="shared" si="4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список'!A447:M447,0)),"")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список'!A447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список'!A447:N447,0)+1),"")</f>
        <v/>
      </c>
      <c r="K456" s="30"/>
      <c r="L456" s="30"/>
      <c r="M456" s="31" t="str">
        <f t="shared" si="4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список'!A448:M448,0)),"")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список'!A448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список'!A448:N448,0)+1),"")</f>
        <v/>
      </c>
      <c r="K457" s="30"/>
      <c r="L457" s="30"/>
      <c r="M457" s="31" t="str">
        <f t="shared" si="4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список'!A449:M449,0)),"")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список'!A449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список'!A449:N449,0)+1),"")</f>
        <v/>
      </c>
      <c r="K458" s="30"/>
      <c r="L458" s="30"/>
      <c r="M458" s="31" t="str">
        <f t="shared" si="4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список'!A450:M450,0)),"")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список'!A450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список'!A450:N450,0)+1),"")</f>
        <v/>
      </c>
      <c r="K459" s="30"/>
      <c r="L459" s="30"/>
      <c r="M459" s="31" t="str">
        <f t="shared" si="4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список'!A451:M451,0)),"")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список'!A451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список'!A451:N451,0)+1),"")</f>
        <v/>
      </c>
      <c r="K460" s="30"/>
      <c r="L460" s="30"/>
      <c r="M460" s="31" t="str">
        <f t="shared" si="4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список'!A452:M452,0)),"")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список'!A452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список'!A452:N452,0)+1),"")</f>
        <v/>
      </c>
      <c r="K461" s="30"/>
      <c r="L461" s="30"/>
      <c r="M461" s="31" t="str">
        <f t="shared" si="4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список'!A453:M453,0)),"")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список'!A453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список'!A453:N453,0)+1),"")</f>
        <v/>
      </c>
      <c r="K462" s="30"/>
      <c r="L462" s="30"/>
      <c r="M462" s="31" t="str">
        <f t="shared" si="4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список'!A454:M454,0)),"")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список'!A454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список'!A454:N454,0)+1),"")</f>
        <v/>
      </c>
      <c r="K463" s="30"/>
      <c r="L463" s="30"/>
      <c r="M463" s="31" t="str">
        <f t="shared" si="4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список'!A455:M455,0)),"")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список'!A455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список'!A455:N455,0)+1),"")</f>
        <v/>
      </c>
      <c r="K464" s="30"/>
      <c r="L464" s="30"/>
      <c r="M464" s="31" t="str">
        <f t="shared" si="4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список'!A456:M456,0)),"")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список'!A456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список'!A456:N456,0)+1),"")</f>
        <v/>
      </c>
      <c r="K465" s="30"/>
      <c r="L465" s="30"/>
      <c r="M465" s="31" t="str">
        <f t="shared" si="4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список'!A457:M457,0)),"")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список'!A457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список'!A457:N457,0)+1),"")</f>
        <v/>
      </c>
      <c r="K466" s="30"/>
      <c r="L466" s="30"/>
      <c r="M466" s="31" t="str">
        <f t="shared" si="4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список'!A458:M458,0)),"")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список'!A458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список'!A458:N458,0)+1),"")</f>
        <v/>
      </c>
      <c r="K467" s="30"/>
      <c r="L467" s="30"/>
      <c r="M467" s="31" t="str">
        <f t="shared" si="4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список'!A459:M459,0)),"")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список'!A459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список'!A459:N459,0)+1),"")</f>
        <v/>
      </c>
      <c r="K468" s="30"/>
      <c r="L468" s="30"/>
      <c r="M468" s="31" t="str">
        <f t="shared" si="4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список'!A460:M460,0)),"")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список'!A460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список'!A460:N460,0)+1),"")</f>
        <v/>
      </c>
      <c r="K469" s="30"/>
      <c r="L469" s="30"/>
      <c r="M469" s="31" t="str">
        <f t="shared" si="4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список'!A461:M461,0)),"")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список'!A461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список'!A461:N461,0)+1),"")</f>
        <v/>
      </c>
      <c r="K470" s="30"/>
      <c r="L470" s="30"/>
      <c r="M470" s="31" t="str">
        <f t="shared" si="4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список'!A462:M462,0)),"")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список'!A462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список'!A462:N462,0)+1),"")</f>
        <v/>
      </c>
      <c r="K471" s="30"/>
      <c r="L471" s="30"/>
      <c r="M471" s="31" t="str">
        <f t="shared" si="4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список'!A463:M463,0)),"")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список'!A463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список'!A463:N463,0)+1),"")</f>
        <v/>
      </c>
      <c r="K472" s="30"/>
      <c r="L472" s="30"/>
      <c r="M472" s="31" t="str">
        <f t="shared" si="4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список'!A464:M464,0)),"")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список'!A464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список'!A464:N464,0)+1),"")</f>
        <v/>
      </c>
      <c r="K473" s="30"/>
      <c r="L473" s="30"/>
      <c r="M473" s="31" t="str">
        <f t="shared" si="4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список'!A465:M465,0)),"")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список'!A465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список'!A465:N465,0)+1),"")</f>
        <v/>
      </c>
      <c r="K474" s="30"/>
      <c r="L474" s="30"/>
      <c r="M474" s="31" t="str">
        <f t="shared" si="4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список'!A466:M466,0)),"")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список'!A466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список'!A466:N466,0)+1),"")</f>
        <v/>
      </c>
      <c r="K475" s="30"/>
      <c r="L475" s="30"/>
      <c r="M475" s="31" t="str">
        <f t="shared" si="4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список'!A467:M467,0)),"")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список'!A467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список'!A467:N467,0)+1),"")</f>
        <v/>
      </c>
      <c r="K476" s="30"/>
      <c r="L476" s="30"/>
      <c r="M476" s="31" t="str">
        <f t="shared" si="4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список'!A468:M468,0)),"")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список'!A468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список'!A468:N468,0)+1),"")</f>
        <v/>
      </c>
      <c r="K477" s="30"/>
      <c r="L477" s="30"/>
      <c r="M477" s="31" t="str">
        <f t="shared" si="4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список'!A469:M469,0)),"")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список'!A469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список'!A469:N469,0)+1),"")</f>
        <v/>
      </c>
      <c r="K478" s="30"/>
      <c r="L478" s="30"/>
      <c r="M478" s="31" t="str">
        <f t="shared" si="4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список'!A470:M470,0)),"")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список'!A470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список'!A470:N470,0)+1),"")</f>
        <v/>
      </c>
      <c r="K479" s="30"/>
      <c r="L479" s="30"/>
      <c r="M479" s="31" t="str">
        <f t="shared" si="4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список'!A471:M471,0)),"")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список'!A471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список'!A471:N471,0)+1),"")</f>
        <v/>
      </c>
      <c r="K480" s="30"/>
      <c r="L480" s="30"/>
      <c r="M480" s="31" t="str">
        <f t="shared" si="4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список'!A472:M472,0)),"")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список'!A472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список'!A472:N472,0)+1),"")</f>
        <v/>
      </c>
      <c r="K481" s="30"/>
      <c r="L481" s="30"/>
      <c r="M481" s="31" t="str">
        <f t="shared" si="4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список'!A473:M473,0)),"")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список'!A473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список'!A473:N473,0)+1),"")</f>
        <v/>
      </c>
      <c r="K482" s="30"/>
      <c r="L482" s="30"/>
      <c r="M482" s="31" t="str">
        <f t="shared" si="4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список'!A474:M474,0)),"")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список'!A474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список'!A474:N474,0)+1),"")</f>
        <v/>
      </c>
      <c r="K483" s="30"/>
      <c r="L483" s="30"/>
      <c r="M483" s="31" t="str">
        <f t="shared" si="4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список'!A475:M475,0)),"")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список'!A475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список'!A475:N475,0)+1),"")</f>
        <v/>
      </c>
      <c r="K484" s="30"/>
      <c r="L484" s="30"/>
      <c r="M484" s="31" t="str">
        <f t="shared" si="4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список'!A476:M476,0)),"")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список'!A476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список'!A476:N476,0)+1),"")</f>
        <v/>
      </c>
      <c r="K485" s="30"/>
      <c r="L485" s="30"/>
      <c r="M485" s="31" t="str">
        <f t="shared" si="4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список'!A477:M477,0)),"")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список'!A477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список'!A477:N477,0)+1),"")</f>
        <v/>
      </c>
      <c r="K486" s="30"/>
      <c r="L486" s="30"/>
      <c r="M486" s="31" t="str">
        <f t="shared" si="4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список'!A478:M478,0)),"")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список'!A478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список'!A478:N478,0)+1),"")</f>
        <v/>
      </c>
      <c r="K487" s="30"/>
      <c r="L487" s="30"/>
      <c r="M487" s="31" t="str">
        <f t="shared" si="4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список'!A479:M479,0)),"")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список'!A479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список'!A479:N479,0)+1),"")</f>
        <v/>
      </c>
      <c r="K488" s="30"/>
      <c r="L488" s="30"/>
      <c r="M488" s="31" t="str">
        <f t="shared" si="4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список'!A480:M480,0)),"")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список'!A480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список'!A480:N480,0)+1),"")</f>
        <v/>
      </c>
      <c r="K489" s="30"/>
      <c r="L489" s="30"/>
      <c r="M489" s="31" t="str">
        <f t="shared" si="4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список'!A481:M481,0)),"")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список'!A481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список'!A481:N481,0)+1),"")</f>
        <v/>
      </c>
      <c r="K490" s="30"/>
      <c r="L490" s="30"/>
      <c r="M490" s="31" t="str">
        <f t="shared" si="4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список'!A482:M482,0)),"")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список'!A482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список'!A482:N482,0)+1),"")</f>
        <v/>
      </c>
      <c r="K491" s="30"/>
      <c r="L491" s="30"/>
      <c r="M491" s="31" t="str">
        <f t="shared" si="4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список'!A483:M483,0)),"")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список'!A483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список'!A483:N483,0)+1),"")</f>
        <v/>
      </c>
      <c r="K492" s="30"/>
      <c r="L492" s="30"/>
      <c r="M492" s="31" t="str">
        <f t="shared" si="4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список'!A484:M484,0)),"")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список'!A484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список'!A484:N484,0)+1),"")</f>
        <v/>
      </c>
      <c r="K493" s="30"/>
      <c r="L493" s="30"/>
      <c r="M493" s="31" t="str">
        <f t="shared" si="4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список'!A485:M485,0)),"")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список'!A485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список'!A485:N485,0)+1),"")</f>
        <v/>
      </c>
      <c r="K494" s="30"/>
      <c r="L494" s="30"/>
      <c r="M494" s="31" t="str">
        <f t="shared" si="4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список'!A486:M486,0)),"")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список'!A486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список'!A486:N486,0)+1),"")</f>
        <v/>
      </c>
      <c r="K495" s="30"/>
      <c r="L495" s="30"/>
      <c r="M495" s="31" t="str">
        <f t="shared" si="4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список'!A487:M487,0)),"")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список'!A487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список'!A487:N487,0)+1),"")</f>
        <v/>
      </c>
      <c r="K496" s="30"/>
      <c r="L496" s="30"/>
      <c r="M496" s="31" t="str">
        <f t="shared" si="4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список'!A488:M488,0)),"")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список'!A488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список'!A488:N488,0)+1),"")</f>
        <v/>
      </c>
      <c r="K497" s="30"/>
      <c r="L497" s="30"/>
      <c r="M497" s="31" t="str">
        <f t="shared" si="4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список'!A489:M489,0)),"")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список'!A489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список'!A489:N489,0)+1),"")</f>
        <v/>
      </c>
      <c r="K498" s="30"/>
      <c r="L498" s="30"/>
      <c r="M498" s="31" t="str">
        <f t="shared" si="4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список'!A490:M490,0)),"")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список'!A490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список'!A490:N490,0)+1),"")</f>
        <v/>
      </c>
      <c r="K499" s="30"/>
      <c r="L499" s="30"/>
      <c r="M499" s="31" t="str">
        <f t="shared" si="4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список'!A491:M491,0)),"")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список'!A491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список'!A491:N491,0)+1),"")</f>
        <v/>
      </c>
      <c r="K500" s="30"/>
      <c r="L500" s="30"/>
      <c r="M500" s="31" t="str">
        <f t="shared" si="4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список'!A492:M492,0)),"")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список'!A492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список'!A492:N492,0)+1),"")</f>
        <v/>
      </c>
      <c r="K501" s="30"/>
      <c r="L501" s="30"/>
      <c r="M501" s="31" t="str">
        <f t="shared" si="4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список'!A493:M493,0)),"")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список'!A493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список'!A493:N493,0)+1),"")</f>
        <v/>
      </c>
      <c r="K502" s="30"/>
      <c r="L502" s="30"/>
      <c r="M502" s="31" t="str">
        <f t="shared" si="4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список'!A494:M494,0)),"")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список'!A494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список'!A494:N494,0)+1),"")</f>
        <v/>
      </c>
      <c r="K503" s="30"/>
      <c r="L503" s="30"/>
      <c r="M503" s="31" t="str">
        <f t="shared" si="4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список'!A495:M495,0)),"")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список'!A495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список'!A495:N495,0)+1),"")</f>
        <v/>
      </c>
      <c r="K504" s="30"/>
      <c r="L504" s="30"/>
      <c r="M504" s="31" t="str">
        <f t="shared" si="4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список'!A496:M496,0)),"")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список'!A496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список'!A496:N496,0)+1),"")</f>
        <v/>
      </c>
      <c r="K505" s="30"/>
      <c r="L505" s="30"/>
      <c r="M505" s="31" t="str">
        <f t="shared" si="4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список'!A497:M497,0)),"")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список'!A497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список'!A497:N497,0)+1),"")</f>
        <v/>
      </c>
      <c r="K506" s="30"/>
      <c r="L506" s="30"/>
      <c r="M506" s="31" t="str">
        <f t="shared" si="4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список'!A498:M498,0)),"")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список'!A498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список'!A498:N498,0)+1),"")</f>
        <v/>
      </c>
      <c r="K507" s="30"/>
      <c r="L507" s="30"/>
      <c r="M507" s="31" t="str">
        <f t="shared" si="4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список'!A499:M499,0)),"")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список'!A499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список'!A499:N499,0)+1),"")</f>
        <v/>
      </c>
      <c r="K508" s="30"/>
      <c r="L508" s="30"/>
      <c r="M508" s="31" t="str">
        <f t="shared" si="4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список'!A500:M500,0)),"")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список'!A500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список'!A500:N500,0)+1),"")</f>
        <v/>
      </c>
      <c r="K509" s="30"/>
      <c r="L509" s="30"/>
      <c r="M509" s="31" t="str">
        <f t="shared" si="4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список'!A501:M501,0)),"")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список'!A501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список'!A501:N501,0)+1),"")</f>
        <v/>
      </c>
      <c r="K510" s="30"/>
      <c r="L510" s="30"/>
      <c r="M510" s="31" t="str">
        <f t="shared" si="4"/>
        <v/>
      </c>
      <c r="N510" s="28"/>
      <c r="O510" s="32"/>
      <c r="R510" s="33"/>
      <c r="S510" s="33"/>
      <c r="T510" s="33"/>
    </row>
    <row r="511" ht="15.0" hidden="1" customHeight="1">
      <c r="A511" s="39"/>
      <c r="B511" s="26" t="str">
        <f t="array" ref="B511">IFERROR(INDEX('Общий список'!$A$3:$S$996,VLOOKUP(E511,'Общий список'!$A$3:$S$996,19,FALSE),MATCH($B$1,'Общий список'!A502:M502,0)),"")</f>
        <v/>
      </c>
      <c r="C511" s="27" t="str">
        <f>IF(B511="","", IFERROR(VLOOKUP(E511,'Общий список'!$A$3:$AG$996,3,FALSE),""))</f>
        <v/>
      </c>
      <c r="D511" s="27" t="str">
        <f>IF(B511="","", IFERROR(VLOOKUP(E511,'Общий список'!$A$3:$AG$996,17,FALSE),""))</f>
        <v/>
      </c>
      <c r="E511" s="28" t="str">
        <f>'Общий список'!A502</f>
        <v/>
      </c>
      <c r="F511" s="29" t="str">
        <f>IF(B511="","", IFERROR(VLOOKUP(E511,'Общий список'!$A$3:$AG$996,2,FALSE),""))</f>
        <v/>
      </c>
      <c r="G511" s="27" t="str">
        <f>IF(B511="","", IFERROR(VLOOKUP(E511,'Общий список'!$A$3:$AG$996,4,FALSE),""))</f>
        <v/>
      </c>
      <c r="H511" s="27" t="str">
        <f>IF(B511="","", IFERROR(VLOOKUP(E511,'Общий список'!$A$3:$AG$996,6,FALSE),""))</f>
        <v/>
      </c>
      <c r="I511" s="27" t="str">
        <f>IF(B511="","", IFERROR(VLOOKUP(E511,'Общий список'!$A$3:$AG$996,7,FALSE),""))</f>
        <v/>
      </c>
      <c r="J511" s="27" t="str">
        <f t="array" ref="J511">IFERROR(INDEX('Общий список'!$A$3:$O$996,VLOOKUP(E511,'Общий список'!$A$3:$S$996,19,FALSE),MATCH(B511,'Общий список'!A502:N502,0)+1),"")</f>
        <v/>
      </c>
      <c r="K511" s="30"/>
      <c r="L511" s="30"/>
      <c r="M511" s="31" t="str">
        <f t="shared" si="4"/>
        <v/>
      </c>
      <c r="N511" s="28"/>
      <c r="O511" s="32"/>
      <c r="R511" s="33"/>
      <c r="S511" s="33"/>
      <c r="T511" s="33"/>
    </row>
    <row r="512" ht="15.0" hidden="1" customHeight="1">
      <c r="A512" s="39"/>
      <c r="B512" s="26" t="str">
        <f t="array" ref="B512">IFERROR(INDEX('Общий список'!$A$3:$S$996,VLOOKUP(E512,'Общий список'!$A$3:$S$996,19,FALSE),MATCH($B$1,'Общий список'!A503:M503,0)),"")</f>
        <v/>
      </c>
      <c r="C512" s="27" t="str">
        <f>IF(B512="","", IFERROR(VLOOKUP(E512,'Общий список'!$A$3:$AG$996,3,FALSE),""))</f>
        <v/>
      </c>
      <c r="D512" s="27" t="str">
        <f>IF(B512="","", IFERROR(VLOOKUP(E512,'Общий список'!$A$3:$AG$996,17,FALSE),""))</f>
        <v/>
      </c>
      <c r="E512" s="28" t="str">
        <f>'Общий список'!A503</f>
        <v/>
      </c>
      <c r="F512" s="29" t="str">
        <f>IF(B512="","", IFERROR(VLOOKUP(E512,'Общий список'!$A$3:$AG$996,2,FALSE),""))</f>
        <v/>
      </c>
      <c r="G512" s="27" t="str">
        <f>IF(B512="","", IFERROR(VLOOKUP(E512,'Общий список'!$A$3:$AG$996,4,FALSE),""))</f>
        <v/>
      </c>
      <c r="H512" s="27" t="str">
        <f>IF(B512="","", IFERROR(VLOOKUP(E512,'Общий список'!$A$3:$AG$996,6,FALSE),""))</f>
        <v/>
      </c>
      <c r="I512" s="27" t="str">
        <f>IF(B512="","", IFERROR(VLOOKUP(E512,'Общий список'!$A$3:$AG$996,7,FALSE),""))</f>
        <v/>
      </c>
      <c r="J512" s="27" t="str">
        <f t="array" ref="J512">IFERROR(INDEX('Общий список'!$A$3:$O$996,VLOOKUP(E512,'Общий список'!$A$3:$S$996,19,FALSE),MATCH(B512,'Общий список'!A503:N503,0)+1),"")</f>
        <v/>
      </c>
      <c r="K512" s="30"/>
      <c r="L512" s="30"/>
      <c r="M512" s="31" t="str">
        <f t="shared" si="4"/>
        <v/>
      </c>
      <c r="N512" s="28"/>
      <c r="O512" s="32"/>
      <c r="R512" s="33"/>
      <c r="S512" s="33"/>
      <c r="T512" s="33"/>
    </row>
    <row r="513" ht="15.0" hidden="1" customHeight="1">
      <c r="A513" s="39"/>
      <c r="B513" s="26" t="str">
        <f t="array" ref="B513">IFERROR(INDEX('Общий список'!$A$3:$S$996,VLOOKUP(E513,'Общий список'!$A$3:$S$996,19,FALSE),MATCH($B$1,'Общий список'!A504:M504,0)),"")</f>
        <v/>
      </c>
      <c r="C513" s="27" t="str">
        <f>IF(B513="","", IFERROR(VLOOKUP(E513,'Общий список'!$A$3:$AG$996,3,FALSE),""))</f>
        <v/>
      </c>
      <c r="D513" s="27" t="str">
        <f>IF(B513="","", IFERROR(VLOOKUP(E513,'Общий список'!$A$3:$AG$996,17,FALSE),""))</f>
        <v/>
      </c>
      <c r="E513" s="28" t="str">
        <f>'Общий список'!A504</f>
        <v/>
      </c>
      <c r="F513" s="29" t="str">
        <f>IF(B513="","", IFERROR(VLOOKUP(E513,'Общий список'!$A$3:$AG$996,2,FALSE),""))</f>
        <v/>
      </c>
      <c r="G513" s="27" t="str">
        <f>IF(B513="","", IFERROR(VLOOKUP(E513,'Общий список'!$A$3:$AG$996,4,FALSE),""))</f>
        <v/>
      </c>
      <c r="H513" s="27" t="str">
        <f>IF(B513="","", IFERROR(VLOOKUP(E513,'Общий список'!$A$3:$AG$996,6,FALSE),""))</f>
        <v/>
      </c>
      <c r="I513" s="27" t="str">
        <f>IF(B513="","", IFERROR(VLOOKUP(E513,'Общий список'!$A$3:$AG$996,7,FALSE),""))</f>
        <v/>
      </c>
      <c r="J513" s="27" t="str">
        <f t="array" ref="J513">IFERROR(INDEX('Общий список'!$A$3:$O$996,VLOOKUP(E513,'Общий список'!$A$3:$S$996,19,FALSE),MATCH(B513,'Общий список'!A504:N504,0)+1),"")</f>
        <v/>
      </c>
      <c r="K513" s="30"/>
      <c r="L513" s="30"/>
      <c r="M513" s="31" t="str">
        <f t="shared" si="4"/>
        <v/>
      </c>
      <c r="N513" s="28"/>
      <c r="O513" s="32"/>
      <c r="R513" s="33"/>
      <c r="S513" s="33"/>
      <c r="T513" s="33"/>
    </row>
    <row r="514" ht="15.0" hidden="1" customHeight="1">
      <c r="A514" s="39"/>
      <c r="B514" s="26" t="str">
        <f t="array" ref="B514">IFERROR(INDEX('Общий список'!$A$3:$S$996,VLOOKUP(E514,'Общий список'!$A$3:$S$996,19,FALSE),MATCH($B$1,'Общий список'!A505:M505,0)),"")</f>
        <v/>
      </c>
      <c r="C514" s="27" t="str">
        <f>IF(B514="","", IFERROR(VLOOKUP(E514,'Общий список'!$A$3:$AG$996,3,FALSE),""))</f>
        <v/>
      </c>
      <c r="D514" s="27" t="str">
        <f>IF(B514="","", IFERROR(VLOOKUP(E514,'Общий список'!$A$3:$AG$996,17,FALSE),""))</f>
        <v/>
      </c>
      <c r="E514" s="28" t="str">
        <f>'Общий список'!A505</f>
        <v/>
      </c>
      <c r="F514" s="29" t="str">
        <f>IF(B514="","", IFERROR(VLOOKUP(E514,'Общий список'!$A$3:$AG$996,2,FALSE),""))</f>
        <v/>
      </c>
      <c r="G514" s="27" t="str">
        <f>IF(B514="","", IFERROR(VLOOKUP(E514,'Общий список'!$A$3:$AG$996,4,FALSE),""))</f>
        <v/>
      </c>
      <c r="H514" s="27" t="str">
        <f>IF(B514="","", IFERROR(VLOOKUP(E514,'Общий список'!$A$3:$AG$996,6,FALSE),""))</f>
        <v/>
      </c>
      <c r="I514" s="27" t="str">
        <f>IF(B514="","", IFERROR(VLOOKUP(E514,'Общий список'!$A$3:$AG$996,7,FALSE),""))</f>
        <v/>
      </c>
      <c r="J514" s="27" t="str">
        <f t="array" ref="J514">IFERROR(INDEX('Общий список'!$A$3:$O$996,VLOOKUP(E514,'Общий список'!$A$3:$S$996,19,FALSE),MATCH(B514,'Общий список'!A505:N505,0)+1),"")</f>
        <v/>
      </c>
      <c r="K514" s="30"/>
      <c r="L514" s="30"/>
      <c r="M514" s="31" t="str">
        <f t="shared" si="4"/>
        <v/>
      </c>
      <c r="N514" s="28"/>
      <c r="O514" s="32"/>
      <c r="R514" s="33"/>
      <c r="S514" s="33"/>
      <c r="T514" s="33"/>
    </row>
    <row r="515" ht="15.0" hidden="1" customHeight="1">
      <c r="A515" s="39"/>
      <c r="B515" s="26" t="str">
        <f t="array" ref="B515">IFERROR(INDEX('Общий список'!$A$3:$S$996,VLOOKUP(E515,'Общий список'!$A$3:$S$996,19,FALSE),MATCH($B$1,'Общий список'!A506:M506,0)),"")</f>
        <v/>
      </c>
      <c r="C515" s="27" t="str">
        <f>IF(B515="","", IFERROR(VLOOKUP(E515,'Общий список'!$A$3:$AG$996,3,FALSE),""))</f>
        <v/>
      </c>
      <c r="D515" s="27" t="str">
        <f>IF(B515="","", IFERROR(VLOOKUP(E515,'Общий список'!$A$3:$AG$996,17,FALSE),""))</f>
        <v/>
      </c>
      <c r="E515" s="28" t="str">
        <f>'Общий список'!A506</f>
        <v/>
      </c>
      <c r="F515" s="29" t="str">
        <f>IF(B515="","", IFERROR(VLOOKUP(E515,'Общий список'!$A$3:$AG$996,2,FALSE),""))</f>
        <v/>
      </c>
      <c r="G515" s="27" t="str">
        <f>IF(B515="","", IFERROR(VLOOKUP(E515,'Общий список'!$A$3:$AG$996,4,FALSE),""))</f>
        <v/>
      </c>
      <c r="H515" s="27" t="str">
        <f>IF(B515="","", IFERROR(VLOOKUP(E515,'Общий список'!$A$3:$AG$996,6,FALSE),""))</f>
        <v/>
      </c>
      <c r="I515" s="27" t="str">
        <f>IF(B515="","", IFERROR(VLOOKUP(E515,'Общий список'!$A$3:$AG$996,7,FALSE),""))</f>
        <v/>
      </c>
      <c r="J515" s="27" t="str">
        <f t="array" ref="J515">IFERROR(INDEX('Общий список'!$A$3:$O$996,VLOOKUP(E515,'Общий список'!$A$3:$S$996,19,FALSE),MATCH(B515,'Общий список'!A506:N506,0)+1),"")</f>
        <v/>
      </c>
      <c r="K515" s="30"/>
      <c r="L515" s="30"/>
      <c r="M515" s="31" t="str">
        <f t="shared" si="4"/>
        <v/>
      </c>
      <c r="N515" s="28"/>
      <c r="O515" s="32"/>
      <c r="R515" s="33"/>
      <c r="S515" s="33"/>
      <c r="T515" s="33"/>
    </row>
    <row r="516" ht="15.0" hidden="1" customHeight="1">
      <c r="A516" s="39"/>
      <c r="B516" s="26" t="str">
        <f t="array" ref="B516">IFERROR(INDEX('Общий список'!$A$3:$S$996,VLOOKUP(E516,'Общий список'!$A$3:$S$996,19,FALSE),MATCH($B$1,'Общий список'!A507:M507,0)),"")</f>
        <v/>
      </c>
      <c r="C516" s="27" t="str">
        <f>IF(B516="","", IFERROR(VLOOKUP(E516,'Общий список'!$A$3:$AG$996,3,FALSE),""))</f>
        <v/>
      </c>
      <c r="D516" s="27" t="str">
        <f>IF(B516="","", IFERROR(VLOOKUP(E516,'Общий список'!$A$3:$AG$996,17,FALSE),""))</f>
        <v/>
      </c>
      <c r="E516" s="28" t="str">
        <f>'Общий список'!A507</f>
        <v/>
      </c>
      <c r="F516" s="29" t="str">
        <f>IF(B516="","", IFERROR(VLOOKUP(E516,'Общий список'!$A$3:$AG$996,2,FALSE),""))</f>
        <v/>
      </c>
      <c r="G516" s="27" t="str">
        <f>IF(B516="","", IFERROR(VLOOKUP(E516,'Общий список'!$A$3:$AG$996,4,FALSE),""))</f>
        <v/>
      </c>
      <c r="H516" s="27" t="str">
        <f>IF(B516="","", IFERROR(VLOOKUP(E516,'Общий список'!$A$3:$AG$996,6,FALSE),""))</f>
        <v/>
      </c>
      <c r="I516" s="27" t="str">
        <f>IF(B516="","", IFERROR(VLOOKUP(E516,'Общий список'!$A$3:$AG$996,7,FALSE),""))</f>
        <v/>
      </c>
      <c r="J516" s="27" t="str">
        <f t="array" ref="J516">IFERROR(INDEX('Общий список'!$A$3:$O$996,VLOOKUP(E516,'Общий список'!$A$3:$S$996,19,FALSE),MATCH(B516,'Общий список'!A507:N507,0)+1),"")</f>
        <v/>
      </c>
      <c r="K516" s="30"/>
      <c r="L516" s="30"/>
      <c r="M516" s="31" t="str">
        <f t="shared" si="4"/>
        <v/>
      </c>
      <c r="N516" s="28"/>
      <c r="O516" s="32"/>
      <c r="R516" s="33"/>
      <c r="S516" s="33"/>
      <c r="T516" s="33"/>
    </row>
  </sheetData>
  <autoFilter ref="$B$4:$O$516">
    <filterColumn colId="1">
      <filters>
        <filter val="Ж"/>
      </filters>
    </filterColumn>
    <sortState ref="B4:O516">
      <sortCondition descending="1" ref="J4:J516"/>
    </sortState>
  </autoFilter>
  <customSheetViews>
    <customSheetView guid="{C15CBFB1-96B2-44DF-BD7C-DEA03C1D770F}" filter="1" showAutoFilter="1">
      <autoFilter ref="$A$4:$AA$5">
        <filterColumn colId="1">
          <filters>
            <filter val="400 м"/>
          </filters>
        </filterColumn>
        <filterColumn colId="2">
          <filters/>
        </filterColumn>
      </autoFilter>
    </customSheetView>
  </customSheetViews>
  <mergeCells count="11">
    <mergeCell ref="E206:J206"/>
    <mergeCell ref="E207:J207"/>
    <mergeCell ref="E226:J226"/>
    <mergeCell ref="E227:J227"/>
    <mergeCell ref="E1:I1"/>
    <mergeCell ref="E2:I2"/>
    <mergeCell ref="E3:I3"/>
    <mergeCell ref="E197:J197"/>
    <mergeCell ref="E198:J198"/>
    <mergeCell ref="E199:J199"/>
    <mergeCell ref="E205:J205"/>
  </mergeCells>
  <dataValidations>
    <dataValidation type="list" allowBlank="1" showErrorMessage="1" sqref="O5:O516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hidden="1" min="5" max="5" width="10.5"/>
    <col customWidth="1" min="6" max="6" width="17.88"/>
    <col customWidth="1" min="7" max="7" width="11.38"/>
    <col customWidth="1" min="8" max="8" width="23.75"/>
    <col customWidth="1" min="9" max="9" width="22.5"/>
    <col customWidth="1" hidden="1" min="10" max="10" width="12.13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180</v>
      </c>
      <c r="C1" s="3"/>
      <c r="D1" s="4"/>
      <c r="E1" s="5" t="s">
        <v>1</v>
      </c>
      <c r="J1" s="84"/>
      <c r="K1" s="6"/>
      <c r="L1" s="7"/>
      <c r="M1" s="8"/>
      <c r="N1" s="9"/>
      <c r="O1" s="10"/>
    </row>
    <row r="2">
      <c r="A2" s="11"/>
      <c r="B2" s="12" t="s">
        <v>2</v>
      </c>
      <c r="C2" s="13"/>
      <c r="D2" s="4"/>
      <c r="E2" s="14" t="s">
        <v>3</v>
      </c>
      <c r="J2" s="84"/>
      <c r="K2" s="6"/>
      <c r="L2" s="7"/>
      <c r="M2" s="8"/>
      <c r="N2" s="9"/>
      <c r="O2" s="10"/>
    </row>
    <row r="3">
      <c r="B3" s="15"/>
      <c r="E3" s="16" t="s">
        <v>208</v>
      </c>
      <c r="J3" s="84"/>
      <c r="K3" s="6"/>
      <c r="L3" s="7"/>
      <c r="M3" s="8"/>
      <c r="N3" s="9"/>
      <c r="O3" s="10"/>
    </row>
    <row r="4" ht="25.5" customHeight="1">
      <c r="A4" s="40" t="s">
        <v>5</v>
      </c>
      <c r="B4" s="18" t="s">
        <v>6</v>
      </c>
      <c r="C4" s="19" t="s">
        <v>7</v>
      </c>
      <c r="D4" s="19" t="s">
        <v>8</v>
      </c>
      <c r="E4" s="45" t="s">
        <v>9</v>
      </c>
      <c r="F4" s="21" t="s">
        <v>24</v>
      </c>
      <c r="G4" s="22" t="s">
        <v>11</v>
      </c>
      <c r="H4" s="21" t="s">
        <v>12</v>
      </c>
      <c r="I4" s="21" t="s">
        <v>13</v>
      </c>
      <c r="J4" s="85" t="s">
        <v>14</v>
      </c>
      <c r="K4" s="42" t="s">
        <v>15</v>
      </c>
      <c r="L4" s="42" t="s">
        <v>16</v>
      </c>
      <c r="M4" s="24" t="s">
        <v>17</v>
      </c>
      <c r="N4" s="66" t="s">
        <v>18</v>
      </c>
      <c r="O4" s="21" t="s">
        <v>19</v>
      </c>
    </row>
    <row r="5" ht="15.0" hidden="1" customHeight="1">
      <c r="A5" s="25"/>
      <c r="B5" s="26" t="str">
        <f t="array" ref="B5">IFERROR(INDEX('Общий список'!$A$3:$S$996,VLOOKUP(E5,'Общий список'!$A$3:$S$996,19,FALSE),MATCH($B$1,'Общий список'!A5:M5,0)),"")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список'!A5</f>
        <v>3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список'!A5:N5,0)+1),"")</f>
        <v/>
      </c>
      <c r="K5" s="30"/>
      <c r="L5" s="30"/>
      <c r="M5" s="31" t="str">
        <f t="shared" ref="M5:M192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список'!A6:M6,0)),"")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список'!A6</f>
        <v>4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список'!A6:N6,0)+1),"")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список'!A8:M8,0)),"")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список'!A8</f>
        <v>6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список'!A8:N8,0)+1),"")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список'!A9:M9,0)),"")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список'!A9</f>
        <v>7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список'!A9:N9,0)+1),"")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список'!A10:M10,0)),"")</f>
        <v>400 м</v>
      </c>
      <c r="C9" s="27" t="str">
        <f>IF(B9="","", IFERROR(VLOOKUP(E9,'Общий список'!$A$3:$AG$996,3,FALSE),""))</f>
        <v>Ж</v>
      </c>
      <c r="D9" s="27" t="str">
        <f>IF(B9="","", IFERROR(VLOOKUP(E9,'Общий список'!$A$3:$AG$996,17,FALSE),""))</f>
        <v/>
      </c>
      <c r="E9" s="28">
        <f>'Общий список'!A10</f>
        <v>8</v>
      </c>
      <c r="F9" s="29" t="str">
        <f>IF(B9="","", IFERROR(VLOOKUP(E9,'Общий список'!$A$3:$AG$996,2,FALSE),""))</f>
        <v>Юхимец Леся</v>
      </c>
      <c r="G9" s="27" t="str">
        <f>IF(B9="","", IFERROR(VLOOKUP(E9,'Общий список'!$A$3:$AG$996,4,FALSE),""))</f>
        <v>05.04.1972</v>
      </c>
      <c r="H9" s="27" t="str">
        <f>IF(B9="","", IFERROR(VLOOKUP(E9,'Общий список'!$A$3:$AG$996,6,FALSE),""))</f>
        <v>СШОР "ТЕМП" г. Березники</v>
      </c>
      <c r="I9" s="27" t="str">
        <f>IF(B9="","", IFERROR(VLOOKUP(E9,'Общий список'!$A$3:$AG$996,7,FALSE),""))</f>
        <v>Чжао Л.А.,Косинов А.Н. </v>
      </c>
      <c r="J9" s="27" t="str">
        <f t="array" ref="J9">IFERROR(INDEX('Общий список'!$A$3:$O$996,VLOOKUP(E9,'Общий список'!$A$3:$S$996,19,FALSE),MATCH(B9,'Общий список'!A10:N10,0)+1),"")</f>
        <v>1.04,0</v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список'!A11:M11,0)),"")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список'!A11</f>
        <v>9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список'!A11:N11,0)+1),"")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список'!A12:M12,0)),"")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список'!A12</f>
        <v>10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список'!A12:N12,0)+1),"")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список'!A13:M13,0)),"")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список'!A13</f>
        <v>11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список'!A13:N13,0)+1),"")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список'!A14:M14,0)),"")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список'!A14</f>
        <v>13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список'!A14:N14,0)+1),"")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список'!A17:M17,0)),"")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список'!A17</f>
        <v>33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список'!A17:N17,0)+1),"")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список'!A19:M19,0)),"")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список'!A19</f>
        <v>40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список'!A19:N19,0)+1),"")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список'!A20:M20,0)),"")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список'!A20</f>
        <v>45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список'!A20:N20,0)+1),"")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список'!A21:M21,0)),"")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список'!A21</f>
        <v>55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список'!A21:N21,0)+1),"")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список'!A22:M22,0)),"")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список'!A22</f>
        <v>59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список'!A22:N22,0)+1),"")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список'!A23:M23,0)),"")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список'!A23</f>
        <v>60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список'!A23:N23,0)+1),"")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список'!A24:M24,0)),"")</f>
        <v>400 м</v>
      </c>
      <c r="C20" s="27" t="str">
        <f>IF(B20="","", IFERROR(VLOOKUP(E20,'Общий список'!$A$3:$AG$996,3,FALSE),""))</f>
        <v>Ж</v>
      </c>
      <c r="D20" s="27" t="str">
        <f>IF(B20="","", IFERROR(VLOOKUP(E20,'Общий список'!$A$3:$AG$996,17,FALSE),""))</f>
        <v/>
      </c>
      <c r="E20" s="28">
        <f>'Общий список'!A24</f>
        <v>73</v>
      </c>
      <c r="F20" s="29" t="str">
        <f>IF(B20="","", IFERROR(VLOOKUP(E20,'Общий список'!$A$3:$AG$996,2,FALSE),""))</f>
        <v>Мальцева Полина </v>
      </c>
      <c r="G20" s="27" t="str">
        <f>IF(B20="","", IFERROR(VLOOKUP(E20,'Общий список'!$A$3:$AG$996,4,FALSE),""))</f>
        <v>28.08.2004</v>
      </c>
      <c r="H20" s="27" t="str">
        <f>IF(B20="","", IFERROR(VLOOKUP(E20,'Общий список'!$A$3:$AG$996,6,FALSE),""))</f>
        <v>МАУ ДО СШОР "Олимпиец"</v>
      </c>
      <c r="I20" s="27" t="str">
        <f>IF(B20="","", IFERROR(VLOOKUP(E20,'Общий список'!$A$3:$AG$996,7,FALSE),""))</f>
        <v>Букатин Ю.Г., Букатина Т.И.</v>
      </c>
      <c r="J20" s="27" t="str">
        <f t="array" ref="J20">IFERROR(INDEX('Общий список'!$A$3:$O$996,VLOOKUP(E20,'Общий список'!$A$3:$S$996,19,FALSE),MATCH(B20,'Общий список'!A24:N24,0)+1),"")</f>
        <v>1.08,00</v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список'!A25:M25,0)),"")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список'!A25</f>
        <v>74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список'!A25:N25,0)+1),"")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список'!A26:M26,0)),"")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список'!A26</f>
        <v>233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список'!A26:N26,0)+1),"")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список'!A27:M27,0)),"")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список'!A27</f>
        <v>103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список'!A27:N27,0)+1),"")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список'!A28:M28,0)),"")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список'!A28</f>
        <v>104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список'!A28:N28,0)+1),"")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список'!A29:M29,0)),"")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список'!A29</f>
        <v>108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список'!A29:N29,0)+1),"")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список'!A30:M30,0)),"")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список'!A30</f>
        <v>110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список'!A30:N30,0)+1),"")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список'!A31:M31,0)),"")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список'!A31</f>
        <v>114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список'!A31:N31,0)+1),"")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список'!A32:M32,0)),"")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список'!A32</f>
        <v>115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список'!A32:N32,0)+1),"")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список'!A33:M33,0)),"")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список'!A33</f>
        <v>116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список'!A33:N33,0)+1),"")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список'!A34:M34,0)),"")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список'!A34</f>
        <v>144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список'!A34:N34,0)+1),"")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список'!A35:M35,0)),"")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список'!A35</f>
        <v>150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список'!A35:N35,0)+1),"")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список'!A36:M36,0)),"")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список'!A36</f>
        <v>155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список'!A36:N36,0)+1),"")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список'!A37:M37,0)),"")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список'!A37</f>
        <v>156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список'!A37:N37,0)+1),"")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список'!A38:M38,0)),"")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список'!A38</f>
        <v>159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список'!A38:N38,0)+1),"")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список'!A39:M39,0)),"")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список'!A39</f>
        <v>164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список'!A39:N39,0)+1),"")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список'!A40:M40,0)),"")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список'!A40</f>
        <v>172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список'!A40:N40,0)+1),"")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список'!A41:M41,0)),"")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список'!A41</f>
        <v>176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список'!A41:N41,0)+1),"")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список'!A42:M42,0)),"")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список'!A42</f>
        <v>181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список'!A42:N42,0)+1),"")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список'!A43:M43,0)),"")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список'!A43</f>
        <v>184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список'!A43:N43,0)+1),"")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список'!A46:M46,0)),"")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список'!A46</f>
        <v>197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список'!A46:N46,0)+1),"")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список'!A47:M47,0)),"")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список'!A47</f>
        <v>200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список'!A47:N47,0)+1),"")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список'!A48:M48,0)),"")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список'!A48</f>
        <v>211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список'!A48:N48,0)+1),"")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список'!A49:M49,0)),"")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список'!A49</f>
        <v>215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список'!A49:N49,0)+1),"")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список'!A50:M50,0)),"")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список'!A50</f>
        <v>216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список'!A50:N50,0)+1),"")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список'!A51:M51,0)),"")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список'!A51</f>
        <v>223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список'!A51:N51,0)+1),"")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список'!A52:M52,0)),"")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список'!A52</f>
        <v>229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список'!A52:N52,0)+1),"")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список'!A53:M53,0)),"")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список'!A53</f>
        <v>234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список'!A53:N53,0)+1),"")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customHeight="1">
      <c r="A48" s="25">
        <v>1.0</v>
      </c>
      <c r="B48" s="26" t="str">
        <f t="array" ref="B48">IFERROR(INDEX('Общий список'!$A$3:$S$996,VLOOKUP(E48,'Общий список'!$A$3:$S$996,19,FALSE),MATCH($B$1,'Общий список'!A87:M87,0)),"")</f>
        <v>400 м</v>
      </c>
      <c r="C48" s="27" t="str">
        <f>IF(B48="","", IFERROR(VLOOKUP(E48,'Общий список'!$A$3:$AG$996,3,FALSE),""))</f>
        <v>М</v>
      </c>
      <c r="D48" s="27" t="str">
        <f>IF(B48="","", IFERROR(VLOOKUP(E48,'Общий список'!$A$3:$AG$996,17,FALSE),""))</f>
        <v/>
      </c>
      <c r="E48" s="28">
        <f>'Общий список'!A87</f>
        <v>369</v>
      </c>
      <c r="F48" s="29" t="str">
        <f>IF(B48="","", IFERROR(VLOOKUP(E48,'Общий список'!$A$3:$AG$996,2,FALSE),""))</f>
        <v>Воронцов Савелий</v>
      </c>
      <c r="G48" s="27" t="str">
        <f>IF(B48="","", IFERROR(VLOOKUP(E48,'Общий список'!$A$3:$AG$996,4,FALSE),""))</f>
        <v>06.11.2007</v>
      </c>
      <c r="H48" s="29" t="str">
        <f>IF(B48="","", IFERROR(VLOOKUP(E48,'Общий список'!$A$3:$AG$996,6,FALSE),""))</f>
        <v>г. Пермь "СШОР №1"</v>
      </c>
      <c r="I48" s="29" t="str">
        <f>IF(B48="","", IFERROR(VLOOKUP(E48,'Общий список'!$A$3:$AG$996,7,FALSE),""))</f>
        <v>Савкина Е.И </v>
      </c>
      <c r="J48" s="86">
        <f t="array" ref="J48">IFERROR(INDEX('Общий список'!$A$3:$O$996,VLOOKUP(E48,'Общий список'!$A$3:$S$996,19,FALSE),MATCH(B48,'Общий список'!A87:N87,0)+1),"")</f>
        <v>49.8</v>
      </c>
      <c r="K48" s="30"/>
      <c r="L48" s="30">
        <v>49.5</v>
      </c>
      <c r="M48" s="31">
        <f t="shared" si="1"/>
        <v>49.5</v>
      </c>
      <c r="N48" s="28"/>
      <c r="O48" s="32"/>
      <c r="R48" s="33"/>
      <c r="S48" s="33"/>
      <c r="T48" s="33"/>
    </row>
    <row r="49" ht="15.0" customHeight="1">
      <c r="A49" s="25">
        <v>2.0</v>
      </c>
      <c r="B49" s="26" t="str">
        <f t="array" ref="B49">IFERROR(INDEX('Общий список'!$A$3:$S$996,VLOOKUP(E49,'Общий список'!$A$3:$S$996,19,FALSE),MATCH($B$1,'Общий список'!A128:M128,0)),"")</f>
        <v>400 м</v>
      </c>
      <c r="C49" s="27" t="str">
        <f>IF(B49="","", IFERROR(VLOOKUP(E49,'Общий список'!$A$3:$AG$996,3,FALSE),""))</f>
        <v>М</v>
      </c>
      <c r="D49" s="27" t="str">
        <f>IF(B49="","", IFERROR(VLOOKUP(E49,'Общий список'!$A$3:$AG$996,17,FALSE),""))</f>
        <v/>
      </c>
      <c r="E49" s="28">
        <f>'Общий список'!A128</f>
        <v>512</v>
      </c>
      <c r="F49" s="29" t="str">
        <f>IF(B49="","", IFERROR(VLOOKUP(E49,'Общий список'!$A$3:$AG$996,2,FALSE),""))</f>
        <v>Соболев Захар</v>
      </c>
      <c r="G49" s="27" t="str">
        <f>IF(B49="","", IFERROR(VLOOKUP(E49,'Общий список'!$A$3:$AG$996,4,FALSE),""))</f>
        <v>10.01.2004</v>
      </c>
      <c r="H49" s="34" t="str">
        <f>IF(B49="","", IFERROR(VLOOKUP(E49,'Общий список'!$A$3:$AG$996,6,FALSE),""))</f>
        <v>СШОР "Старт" г. Пермь, Динамо</v>
      </c>
      <c r="I49" s="29" t="str">
        <f>IF(B49="","", IFERROR(VLOOKUP(E49,'Общий список'!$A$3:$AG$996,7,FALSE),""))</f>
        <v>Суворов Н.В.</v>
      </c>
      <c r="J49" s="86">
        <f t="array" ref="J49">IFERROR(INDEX('Общий список'!$A$3:$O$996,VLOOKUP(E49,'Общий список'!$A$3:$S$996,19,FALSE),MATCH(B49,'Общий список'!A128:N128,0)+1),"")</f>
        <v>50</v>
      </c>
      <c r="K49" s="30"/>
      <c r="L49" s="30">
        <v>49.81</v>
      </c>
      <c r="M49" s="31">
        <f t="shared" si="1"/>
        <v>49.81</v>
      </c>
      <c r="N49" s="28"/>
      <c r="O49" s="32"/>
      <c r="R49" s="33"/>
      <c r="S49" s="33"/>
      <c r="T49" s="33"/>
    </row>
    <row r="50" ht="15.0" customHeight="1">
      <c r="A50" s="25">
        <v>3.0</v>
      </c>
      <c r="B50" s="26" t="str">
        <f t="array" ref="B50">IFERROR(INDEX('Общий список'!$A$3:$S$996,VLOOKUP(E50,'Общий список'!$A$3:$S$996,19,FALSE),MATCH($B$1,'Общий список'!A126:M126,0)),"")</f>
        <v>400 м</v>
      </c>
      <c r="C50" s="27" t="str">
        <f>IF(B50="","", IFERROR(VLOOKUP(E50,'Общий список'!$A$3:$AG$996,3,FALSE),""))</f>
        <v>М</v>
      </c>
      <c r="D50" s="27" t="str">
        <f>IF(B50="","", IFERROR(VLOOKUP(E50,'Общий список'!$A$3:$AG$996,17,FALSE),""))</f>
        <v/>
      </c>
      <c r="E50" s="28">
        <f>'Общий список'!A126</f>
        <v>509</v>
      </c>
      <c r="F50" s="29" t="str">
        <f>IF(B50="","", IFERROR(VLOOKUP(E50,'Общий список'!$A$3:$AG$996,2,FALSE),""))</f>
        <v>Кочнев Лев</v>
      </c>
      <c r="G50" s="27" t="str">
        <f>IF(B50="","", IFERROR(VLOOKUP(E50,'Общий список'!$A$3:$AG$996,4,FALSE),""))</f>
        <v>06.11.2003</v>
      </c>
      <c r="H50" s="34" t="str">
        <f>IF(B50="","", IFERROR(VLOOKUP(E50,'Общий список'!$A$3:$AG$996,6,FALSE),""))</f>
        <v>СШОР "Старт" г. Пермь, Динамо</v>
      </c>
      <c r="I50" s="70" t="str">
        <f>IF(B50="","", IFERROR(VLOOKUP(E50,'Общий список'!$A$3:$AG$996,7,FALSE),""))</f>
        <v>Суворов Н.В, Язева Е.А, Мурзин Л.И.</v>
      </c>
      <c r="J50" s="86">
        <f t="array" ref="J50">IFERROR(INDEX('Общий список'!$A$3:$O$996,VLOOKUP(E50,'Общий список'!$A$3:$S$996,19,FALSE),MATCH(B50,'Общий список'!A126:N126,0)+1),"")</f>
        <v>50.5</v>
      </c>
      <c r="K50" s="30"/>
      <c r="L50" s="30">
        <v>50.02</v>
      </c>
      <c r="M50" s="31">
        <f t="shared" si="1"/>
        <v>50.02</v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список'!A55:M55,0)),"")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список'!A55</f>
        <v>237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список'!A55:N55,0)+1),"")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список'!A56:M56,0)),"")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список'!A56</f>
        <v>239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список'!A56:N56,0)+1),"")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список'!A57:M57,0)),"")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список'!A57</f>
        <v>241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список'!A57:N57,0)+1),"")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список'!A58:M58,0)),"")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список'!A58</f>
        <v>242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список'!A58:N58,0)+1),"")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список'!A59:M59,0)),"")</f>
        <v>400 м</v>
      </c>
      <c r="C55" s="27" t="str">
        <f>IF(B55="","", IFERROR(VLOOKUP(E55,'Общий список'!$A$3:$AG$996,3,FALSE),""))</f>
        <v>Ж</v>
      </c>
      <c r="D55" s="27" t="str">
        <f>IF(B55="","", IFERROR(VLOOKUP(E55,'Общий список'!$A$3:$AG$996,17,FALSE),""))</f>
        <v/>
      </c>
      <c r="E55" s="28">
        <f>'Общий список'!A59</f>
        <v>243</v>
      </c>
      <c r="F55" s="29" t="str">
        <f>IF(B55="","", IFERROR(VLOOKUP(E55,'Общий список'!$A$3:$AG$996,2,FALSE),""))</f>
        <v>Климовских Софья</v>
      </c>
      <c r="G55" s="27" t="str">
        <f>IF(B55="","", IFERROR(VLOOKUP(E55,'Общий список'!$A$3:$AG$996,4,FALSE),""))</f>
        <v>18.11.2008</v>
      </c>
      <c r="H55" s="27" t="str">
        <f>IF(B55="","", IFERROR(VLOOKUP(E55,'Общий список'!$A$3:$AG$996,6,FALSE),""))</f>
        <v>г. Пермь "СШОР №1"</v>
      </c>
      <c r="I55" s="27" t="str">
        <f>IF(B55="","", IFERROR(VLOOKUP(E55,'Общий список'!$A$3:$AG$996,7,FALSE),""))</f>
        <v>Силкин А.Ф.</v>
      </c>
      <c r="J55" s="27" t="str">
        <f t="array" ref="J55">IFERROR(INDEX('Общий список'!$A$3:$O$996,VLOOKUP(E55,'Общий список'!$A$3:$S$996,19,FALSE),MATCH(B55,'Общий список'!A59:N59,0)+1),"")</f>
        <v>1.02,0</v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список'!A60:M60,0)),"")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список'!A60</f>
        <v>250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список'!A60:N60,0)+1),"")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список'!A61:M61,0)),"")</f>
        <v>400 м</v>
      </c>
      <c r="C57" s="27" t="str">
        <f>IF(B57="","", IFERROR(VLOOKUP(E57,'Общий список'!$A$3:$AG$996,3,FALSE),""))</f>
        <v>Ж</v>
      </c>
      <c r="D57" s="27" t="str">
        <f>IF(B57="","", IFERROR(VLOOKUP(E57,'Общий список'!$A$3:$AG$996,17,FALSE),""))</f>
        <v/>
      </c>
      <c r="E57" s="28">
        <f>'Общий список'!A61</f>
        <v>271</v>
      </c>
      <c r="F57" s="29" t="str">
        <f>IF(B57="","", IFERROR(VLOOKUP(E57,'Общий список'!$A$3:$AG$996,2,FALSE),""))</f>
        <v>Максимова Валерия</v>
      </c>
      <c r="G57" s="27" t="str">
        <f>IF(B57="","", IFERROR(VLOOKUP(E57,'Общий список'!$A$3:$AG$996,4,FALSE),""))</f>
        <v>01.10.2008</v>
      </c>
      <c r="H57" s="27" t="str">
        <f>IF(B57="","", IFERROR(VLOOKUP(E57,'Общий список'!$A$3:$AG$996,6,FALSE),""))</f>
        <v>СШОР "Старт" г. Пермь</v>
      </c>
      <c r="I57" s="27" t="str">
        <f>IF(B57="","", IFERROR(VLOOKUP(E57,'Общий список'!$A$3:$AG$996,7,FALSE),""))</f>
        <v>Дойков В.А. , Пермякова Т.Л.</v>
      </c>
      <c r="J57" s="27" t="str">
        <f t="array" ref="J57">IFERROR(INDEX('Общий список'!$A$3:$O$996,VLOOKUP(E57,'Общий список'!$A$3:$S$996,19,FALSE),MATCH(B57,'Общий список'!A61:N61,0)+1),"")</f>
        <v>1.03,5</v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список'!A62:M62,0)),"")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список'!A62</f>
        <v>272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список'!A62:N62,0)+1),"")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список'!A63:M63,0)),"")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список'!A63</f>
        <v>273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список'!A63:N63,0)+1),"")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список'!A64:M64,0)),"")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список'!A64</f>
        <v>274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список'!A64:N64,0)+1),"")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список'!A65:M65,0)),"")</f>
        <v>400 м</v>
      </c>
      <c r="C61" s="27" t="str">
        <f>IF(B61="","", IFERROR(VLOOKUP(E61,'Общий список'!$A$3:$AG$996,3,FALSE),""))</f>
        <v>Ж</v>
      </c>
      <c r="D61" s="27" t="str">
        <f>IF(B61="","", IFERROR(VLOOKUP(E61,'Общий список'!$A$3:$AG$996,17,FALSE),""))</f>
        <v/>
      </c>
      <c r="E61" s="28">
        <f>'Общий список'!A65</f>
        <v>275</v>
      </c>
      <c r="F61" s="29" t="str">
        <f>IF(B61="","", IFERROR(VLOOKUP(E61,'Общий список'!$A$3:$AG$996,2,FALSE),""))</f>
        <v>Кобелева Светлана</v>
      </c>
      <c r="G61" s="27" t="str">
        <f>IF(B61="","", IFERROR(VLOOKUP(E61,'Общий список'!$A$3:$AG$996,4,FALSE),""))</f>
        <v>22.01.2005</v>
      </c>
      <c r="H61" s="27" t="str">
        <f>IF(B61="","", IFERROR(VLOOKUP(E61,'Общий список'!$A$3:$AG$996,6,FALSE),""))</f>
        <v>СШОР "Старт" г. Пермь</v>
      </c>
      <c r="I61" s="27" t="str">
        <f>IF(B61="","", IFERROR(VLOOKUP(E61,'Общий список'!$A$3:$AG$996,7,FALSE),""))</f>
        <v>Дойков В.А. Пермякова Т.Л. Пономарева О.Ю. </v>
      </c>
      <c r="J61" s="27" t="str">
        <f t="array" ref="J61">IFERROR(INDEX('Общий список'!$A$3:$O$996,VLOOKUP(E61,'Общий список'!$A$3:$S$996,19,FALSE),MATCH(B61,'Общий список'!A65:N65,0)+1),"")</f>
        <v>1.04,0</v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список'!A66:M66,0)),"")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список'!A66</f>
        <v>276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список'!A66:N66,0)+1),"")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список'!A67:M67,0)),"")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список'!A67</f>
        <v>277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список'!A67:N67,0)+1),"")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список'!A68:M68,0)),"")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список'!A68</f>
        <v>278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список'!A68:N68,0)+1),"")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список'!A69:M69,0)),"")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список'!A69</f>
        <v>279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список'!A69:N69,0)+1),"")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список'!A70:M70,0)),"")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список'!A70</f>
        <v>282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список'!A70:N70,0)+1),"")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список'!A71:M71,0)),"")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список'!A71</f>
        <v>283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список'!A71:N71,0)+1),"")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список'!A72:M72,0)),"")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список'!A72</f>
        <v>301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список'!A72:N72,0)+1),"")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список'!A73:M73,0)),"")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список'!A73</f>
        <v>302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список'!A73:N73,0)+1),"")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список'!A74:M74,0)),"")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список'!A74</f>
        <v>303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список'!A74:N74,0)+1),"")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список'!A75:M75,0)),"")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список'!A75</f>
        <v>304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список'!A75:N75,0)+1),"")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список'!A76:M76,0)),"")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список'!A76</f>
        <v>305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список'!A76:N76,0)+1),"")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список'!A77:M77,0)),"")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список'!A77</f>
        <v>306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список'!A77:N77,0)+1),"")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25"/>
      <c r="B74" s="26" t="str">
        <f t="array" ref="B74">IFERROR(INDEX('Общий список'!$A$3:$S$996,VLOOKUP(E74,'Общий список'!$A$3:$S$996,19,FALSE),MATCH($B$1,'Общий список'!A78:M78,0)),"")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список'!A78</f>
        <v>307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список'!A78:N78,0)+1),"")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25"/>
      <c r="B75" s="26" t="str">
        <f t="array" ref="B75">IFERROR(INDEX('Общий список'!$A$3:$S$996,VLOOKUP(E75,'Общий список'!$A$3:$S$996,19,FALSE),MATCH($B$1,'Общий список'!A79:M79,0)),"")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список'!A79</f>
        <v>309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список'!A79:N79,0)+1),"")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список'!A80:M80,0)),"")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список'!A80</f>
        <v>310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список'!A80:N80,0)+1),"")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список'!A81:M81,0)),"")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список'!A81</f>
        <v>341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список'!A81:N81,0)+1),"")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список'!A82:M82,0)),"")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список'!A82</f>
        <v>344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список'!A82:N82,0)+1),"")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список'!A83:M83,0)),"")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список'!A83</f>
        <v>358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список'!A83:N83,0)+1),"")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25"/>
      <c r="B80" s="26" t="str">
        <f t="array" ref="B80">IFERROR(INDEX('Общий список'!$A$3:$S$996,VLOOKUP(E80,'Общий список'!$A$3:$S$996,19,FALSE),MATCH($B$1,'Общий список'!A84:M84,0)),"")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список'!A84</f>
        <v>359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список'!A84:N84,0)+1),"")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25"/>
      <c r="B81" s="26" t="str">
        <f t="array" ref="B81">IFERROR(INDEX('Общий список'!$A$3:$S$996,VLOOKUP(E81,'Общий список'!$A$3:$S$996,19,FALSE),MATCH($B$1,'Общий список'!A85:M85,0)),"")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список'!A85</f>
        <v>362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список'!A85:N85,0)+1),"")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список'!A86:M86,0)),"")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список'!A86</f>
        <v>367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список'!A86:N86,0)+1),"")</f>
        <v/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customHeight="1">
      <c r="A83" s="25">
        <v>4.0</v>
      </c>
      <c r="B83" s="26" t="str">
        <f t="array" ref="B83">IFERROR(INDEX('Общий список'!$A$3:$S$996,VLOOKUP(E83,'Общий список'!$A$3:$S$996,19,FALSE),MATCH($B$1,'Общий список'!A16:M16,0)),"")</f>
        <v>400 м</v>
      </c>
      <c r="C83" s="27" t="str">
        <f>IF(B83="","", IFERROR(VLOOKUP(E83,'Общий список'!$A$3:$AG$996,3,FALSE),""))</f>
        <v>М</v>
      </c>
      <c r="D83" s="27" t="str">
        <f>IF(B83="","", IFERROR(VLOOKUP(E83,'Общий список'!$A$3:$AG$996,17,FALSE),""))</f>
        <v/>
      </c>
      <c r="E83" s="28">
        <f>'Общий список'!A16</f>
        <v>31</v>
      </c>
      <c r="F83" s="29" t="str">
        <f>IF(B83="","", IFERROR(VLOOKUP(E83,'Общий список'!$A$3:$AG$996,2,FALSE),""))</f>
        <v>Безбог Семён </v>
      </c>
      <c r="G83" s="27" t="str">
        <f>IF(B83="","", IFERROR(VLOOKUP(E83,'Общий список'!$A$3:$AG$996,4,FALSE),""))</f>
        <v>28.01.2008</v>
      </c>
      <c r="H83" s="29" t="str">
        <f>IF(B83="","", IFERROR(VLOOKUP(E83,'Общий список'!$A$3:$AG$996,6,FALSE),""))</f>
        <v>СШОР "ТЕМП" г. Березники</v>
      </c>
      <c r="I83" s="34" t="str">
        <f>IF(B83="","", IFERROR(VLOOKUP(E83,'Общий список'!$A$3:$AG$996,7,FALSE),""))</f>
        <v>Лунегов В.П.,Швецов Е.Н.</v>
      </c>
      <c r="J83" s="86">
        <f t="array" ref="J83">IFERROR(INDEX('Общий список'!$A$3:$O$996,VLOOKUP(E83,'Общий список'!$A$3:$S$996,19,FALSE),MATCH(B83,'Общий список'!A16:N16,0)+1),"")</f>
        <v>50</v>
      </c>
      <c r="K83" s="30"/>
      <c r="L83" s="30">
        <v>50.4</v>
      </c>
      <c r="M83" s="31">
        <f t="shared" si="1"/>
        <v>50.4</v>
      </c>
      <c r="N83" s="28"/>
      <c r="O83" s="32"/>
      <c r="R83" s="33"/>
      <c r="S83" s="33"/>
      <c r="T83" s="33"/>
    </row>
    <row r="84" ht="15.0" hidden="1" customHeight="1">
      <c r="A84" s="25"/>
      <c r="B84" s="26" t="str">
        <f t="array" ref="B84">IFERROR(INDEX('Общий список'!$A$3:$S$996,VLOOKUP(E84,'Общий список'!$A$3:$S$996,19,FALSE),MATCH($B$1,'Общий список'!A88:M88,0)),"")</f>
        <v>400 м</v>
      </c>
      <c r="C84" s="27" t="str">
        <f>IF(B84="","", IFERROR(VLOOKUP(E84,'Общий список'!$A$3:$AG$996,3,FALSE),""))</f>
        <v>Ж</v>
      </c>
      <c r="D84" s="27" t="str">
        <f>IF(B84="","", IFERROR(VLOOKUP(E84,'Общий список'!$A$3:$AG$996,17,FALSE),""))</f>
        <v/>
      </c>
      <c r="E84" s="28">
        <f>'Общий список'!A88</f>
        <v>370</v>
      </c>
      <c r="F84" s="29" t="str">
        <f>IF(B84="","", IFERROR(VLOOKUP(E84,'Общий список'!$A$3:$AG$996,2,FALSE),""))</f>
        <v>Кусакина Елизавета </v>
      </c>
      <c r="G84" s="27" t="str">
        <f>IF(B84="","", IFERROR(VLOOKUP(E84,'Общий список'!$A$3:$AG$996,4,FALSE),""))</f>
        <v>26.09.2008</v>
      </c>
      <c r="H84" s="27" t="str">
        <f>IF(B84="","", IFERROR(VLOOKUP(E84,'Общий список'!$A$3:$AG$996,6,FALSE),""))</f>
        <v>г. Пермь "СШОР №1"</v>
      </c>
      <c r="I84" s="27" t="str">
        <f>IF(B84="","", IFERROR(VLOOKUP(E84,'Общий список'!$A$3:$AG$996,7,FALSE),""))</f>
        <v>Савкина Е.И </v>
      </c>
      <c r="J84" s="27" t="str">
        <f t="array" ref="J84">IFERROR(INDEX('Общий список'!$A$3:$O$996,VLOOKUP(E84,'Общий список'!$A$3:$S$996,19,FALSE),MATCH(B84,'Общий список'!A88:N88,0)+1),"")</f>
        <v>1.00,0</v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25"/>
      <c r="B85" s="26" t="str">
        <f t="array" ref="B85">IFERROR(INDEX('Общий список'!$A$3:$S$996,VLOOKUP(E85,'Общий список'!$A$3:$S$996,19,FALSE),MATCH($B$1,'Общий список'!A89:M89,0)),"")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список'!A89</f>
        <v>371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список'!A89:N89,0)+1),"")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25"/>
      <c r="B86" s="26" t="str">
        <f t="array" ref="B86">IFERROR(INDEX('Общий список'!$A$3:$S$996,VLOOKUP(E86,'Общий список'!$A$3:$S$996,19,FALSE),MATCH($B$1,'Общий список'!A90:M90,0)),"")</f>
        <v>400 м</v>
      </c>
      <c r="C86" s="27" t="str">
        <f>IF(B86="","", IFERROR(VLOOKUP(E86,'Общий список'!$A$3:$AG$996,3,FALSE),""))</f>
        <v>Ж</v>
      </c>
      <c r="D86" s="27" t="str">
        <f>IF(B86="","", IFERROR(VLOOKUP(E86,'Общий список'!$A$3:$AG$996,17,FALSE),""))</f>
        <v/>
      </c>
      <c r="E86" s="28">
        <f>'Общий список'!A90</f>
        <v>373</v>
      </c>
      <c r="F86" s="29" t="str">
        <f>IF(B86="","", IFERROR(VLOOKUP(E86,'Общий список'!$A$3:$AG$996,2,FALSE),""))</f>
        <v>Александрова Ирина</v>
      </c>
      <c r="G86" s="27" t="str">
        <f>IF(B86="","", IFERROR(VLOOKUP(E86,'Общий список'!$A$3:$AG$996,4,FALSE),""))</f>
        <v>17.08.2008</v>
      </c>
      <c r="H86" s="27" t="str">
        <f>IF(B86="","", IFERROR(VLOOKUP(E86,'Общий список'!$A$3:$AG$996,6,FALSE),""))</f>
        <v>г. Пермь "СШОР №1"</v>
      </c>
      <c r="I86" s="27" t="str">
        <f>IF(B86="","", IFERROR(VLOOKUP(E86,'Общий список'!$A$3:$AG$996,7,FALSE),""))</f>
        <v>Савкина Е.И </v>
      </c>
      <c r="J86" s="27" t="str">
        <f t="array" ref="J86">IFERROR(INDEX('Общий список'!$A$3:$O$996,VLOOKUP(E86,'Общий список'!$A$3:$S$996,19,FALSE),MATCH(B86,'Общий список'!A90:N90,0)+1),"")</f>
        <v>1.03,8</v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25"/>
      <c r="B87" s="26" t="str">
        <f t="array" ref="B87">IFERROR(INDEX('Общий список'!$A$3:$S$996,VLOOKUP(E87,'Общий список'!$A$3:$S$996,19,FALSE),MATCH($B$1,'Общий список'!A91:M91,0)),"")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список'!A91</f>
        <v>374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список'!A91:N91,0)+1),"")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25"/>
      <c r="B88" s="26" t="str">
        <f t="array" ref="B88">IFERROR(INDEX('Общий список'!$A$3:$S$996,VLOOKUP(E88,'Общий список'!$A$3:$S$996,19,FALSE),MATCH($B$1,'Общий список'!A92:M92,0)),"")</f>
        <v>400 м</v>
      </c>
      <c r="C88" s="27" t="str">
        <f>IF(B88="","", IFERROR(VLOOKUP(E88,'Общий список'!$A$3:$AG$996,3,FALSE),""))</f>
        <v>Ж</v>
      </c>
      <c r="D88" s="27" t="str">
        <f>IF(B88="","", IFERROR(VLOOKUP(E88,'Общий список'!$A$3:$AG$996,17,FALSE),""))</f>
        <v/>
      </c>
      <c r="E88" s="28">
        <f>'Общий список'!A92</f>
        <v>376</v>
      </c>
      <c r="F88" s="29" t="str">
        <f>IF(B88="","", IFERROR(VLOOKUP(E88,'Общий список'!$A$3:$AG$996,2,FALSE),""))</f>
        <v>Абатурова Елизавета</v>
      </c>
      <c r="G88" s="27" t="str">
        <f>IF(B88="","", IFERROR(VLOOKUP(E88,'Общий список'!$A$3:$AG$996,4,FALSE),""))</f>
        <v>03.03.2006</v>
      </c>
      <c r="H88" s="27" t="str">
        <f>IF(B88="","", IFERROR(VLOOKUP(E88,'Общий список'!$A$3:$AG$996,6,FALSE),""))</f>
        <v>ГБУ ДО ПК "СШОР "Старт", г. Пермь</v>
      </c>
      <c r="I88" s="27" t="str">
        <f>IF(B88="","", IFERROR(VLOOKUP(E88,'Общий список'!$A$3:$AG$996,7,FALSE),""))</f>
        <v>Пермякова Н.В</v>
      </c>
      <c r="J88" s="27">
        <f t="array" ref="J88">IFERROR(INDEX('Общий список'!$A$3:$O$996,VLOOKUP(E88,'Общий список'!$A$3:$S$996,19,FALSE),MATCH(B88,'Общий список'!A92:N92,0)+1),"")</f>
        <v>58.7</v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25"/>
      <c r="B89" s="26" t="str">
        <f t="array" ref="B89">IFERROR(INDEX('Общий список'!$A$3:$S$996,VLOOKUP(E89,'Общий список'!$A$3:$S$996,19,FALSE),MATCH($B$1,'Общий список'!A93:M93,0)),"")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список'!A93</f>
        <v>378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список'!A93:N93,0)+1),"")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список'!A94:M94,0)),"")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список'!A94</f>
        <v>384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список'!A94:N94,0)+1),"")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список'!A96:M96,0)),"")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список'!A96</f>
        <v>389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список'!A96:N96,0)+1),"")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customHeight="1">
      <c r="A92" s="25">
        <v>5.0</v>
      </c>
      <c r="B92" s="26" t="str">
        <f t="array" ref="B92">IFERROR(INDEX('Общий список'!$A$3:$S$996,VLOOKUP(E92,'Общий список'!$A$3:$S$996,19,FALSE),MATCH($B$1,'Общий список'!A18:M18,0)),"")</f>
        <v>400 м</v>
      </c>
      <c r="C92" s="27" t="str">
        <f>IF(B92="","", IFERROR(VLOOKUP(E92,'Общий список'!$A$3:$AG$996,3,FALSE),""))</f>
        <v>М</v>
      </c>
      <c r="D92" s="27" t="str">
        <f>IF(B92="","", IFERROR(VLOOKUP(E92,'Общий список'!$A$3:$AG$996,17,FALSE),""))</f>
        <v/>
      </c>
      <c r="E92" s="28">
        <f>'Общий список'!A18</f>
        <v>39</v>
      </c>
      <c r="F92" s="29" t="str">
        <f>IF(B92="","", IFERROR(VLOOKUP(E92,'Общий список'!$A$3:$AG$996,2,FALSE),""))</f>
        <v>Павских Артем</v>
      </c>
      <c r="G92" s="27" t="str">
        <f>IF(B92="","", IFERROR(VLOOKUP(E92,'Общий список'!$A$3:$AG$996,4,FALSE),""))</f>
        <v>06.05.2007</v>
      </c>
      <c r="H92" s="29" t="str">
        <f>IF(B92="","", IFERROR(VLOOKUP(E92,'Общий список'!$A$3:$AG$996,6,FALSE),""))</f>
        <v>СШОР "ТЕМП" г. Березники</v>
      </c>
      <c r="I92" s="29" t="str">
        <f>IF(B92="","", IFERROR(VLOOKUP(E92,'Общий список'!$A$3:$AG$996,7,FALSE),""))</f>
        <v>Голев В.Н.,Кениг А.М.</v>
      </c>
      <c r="J92" s="86">
        <f t="array" ref="J92">IFERROR(INDEX('Общий список'!$A$3:$O$996,VLOOKUP(E92,'Общий список'!$A$3:$S$996,19,FALSE),MATCH(B92,'Общий список'!A18:N18,0)+1),"")</f>
        <v>50.37</v>
      </c>
      <c r="K92" s="30"/>
      <c r="L92" s="30">
        <v>51.36</v>
      </c>
      <c r="M92" s="31">
        <f t="shared" si="1"/>
        <v>51.36</v>
      </c>
      <c r="N92" s="28"/>
      <c r="O92" s="32"/>
      <c r="R92" s="33"/>
      <c r="S92" s="33"/>
      <c r="T92" s="33"/>
    </row>
    <row r="93" ht="15.0" customHeight="1">
      <c r="A93" s="25">
        <v>6.0</v>
      </c>
      <c r="B93" s="26" t="str">
        <f t="array" ref="B93">IFERROR(INDEX('Общий список'!$A$3:$S$996,VLOOKUP(E93,'Общий список'!$A$3:$S$996,19,FALSE),MATCH($B$1,'Общий список'!A108:M108,0)),"")</f>
        <v>400 м</v>
      </c>
      <c r="C93" s="27" t="str">
        <f>IF(B93="","", IFERROR(VLOOKUP(E93,'Общий список'!$A$3:$AG$996,3,FALSE),""))</f>
        <v>М</v>
      </c>
      <c r="D93" s="27" t="str">
        <f>IF(B93="","", IFERROR(VLOOKUP(E93,'Общий список'!$A$3:$AG$996,17,FALSE),""))</f>
        <v/>
      </c>
      <c r="E93" s="28">
        <f>'Общий список'!A108</f>
        <v>475</v>
      </c>
      <c r="F93" s="29" t="str">
        <f>IF(B93="","", IFERROR(VLOOKUP(E93,'Общий список'!$A$3:$AG$996,2,FALSE),""))</f>
        <v>Сыпачев Артём </v>
      </c>
      <c r="G93" s="27" t="str">
        <f>IF(B93="","", IFERROR(VLOOKUP(E93,'Общий список'!$A$3:$AG$996,4,FALSE),""))</f>
        <v>29.12.2006</v>
      </c>
      <c r="H93" s="29" t="str">
        <f>IF(B93="","", IFERROR(VLOOKUP(E93,'Общий список'!$A$3:$AG$996,6,FALSE),""))</f>
        <v>г. Пермь СШ "Спартак"</v>
      </c>
      <c r="I93" s="29" t="str">
        <f>IF(B93="","", IFERROR(VLOOKUP(E93,'Общий список'!$A$3:$AG$996,7,FALSE),""))</f>
        <v>Бабкина К.Н.</v>
      </c>
      <c r="J93" s="86">
        <f t="array" ref="J93">IFERROR(INDEX('Общий список'!$A$3:$O$996,VLOOKUP(E93,'Общий список'!$A$3:$S$996,19,FALSE),MATCH(B93,'Общий список'!A108:N108,0)+1),"")</f>
        <v>52</v>
      </c>
      <c r="K93" s="30"/>
      <c r="L93" s="30">
        <v>51.44</v>
      </c>
      <c r="M93" s="31">
        <f t="shared" si="1"/>
        <v>51.44</v>
      </c>
      <c r="N93" s="28"/>
      <c r="O93" s="32"/>
      <c r="R93" s="33"/>
      <c r="S93" s="33"/>
      <c r="T93" s="33"/>
    </row>
    <row r="94" ht="15.0" customHeight="1">
      <c r="A94" s="25">
        <v>7.0</v>
      </c>
      <c r="B94" s="26" t="str">
        <f t="array" ref="B94">IFERROR(INDEX('Общий список'!$A$3:$S$996,VLOOKUP(E94,'Общий список'!$A$3:$S$996,19,FALSE),MATCH($B$1,'Общий список'!A97:M97,0)),"")</f>
        <v>400 м</v>
      </c>
      <c r="C94" s="27" t="str">
        <f>IF(B94="","", IFERROR(VLOOKUP(E94,'Общий список'!$A$3:$AG$996,3,FALSE),""))</f>
        <v>М</v>
      </c>
      <c r="D94" s="27" t="str">
        <f>IF(B94="","", IFERROR(VLOOKUP(E94,'Общий список'!$A$3:$AG$996,17,FALSE),""))</f>
        <v/>
      </c>
      <c r="E94" s="28">
        <f>'Общий список'!A97</f>
        <v>395</v>
      </c>
      <c r="F94" s="29" t="str">
        <f>IF(B94="","", IFERROR(VLOOKUP(E94,'Общий список'!$A$3:$AG$996,2,FALSE),""))</f>
        <v>Ощепков Анатолий</v>
      </c>
      <c r="G94" s="27" t="str">
        <f>IF(B94="","", IFERROR(VLOOKUP(E94,'Общий список'!$A$3:$AG$996,4,FALSE),""))</f>
        <v>19.03.2008</v>
      </c>
      <c r="H94" s="29" t="str">
        <f>IF(B94="","", IFERROR(VLOOKUP(E94,'Общий список'!$A$3:$AG$996,6,FALSE),""))</f>
        <v>МАУ ДО СШ "Вихрь"</v>
      </c>
      <c r="I94" s="29" t="str">
        <f>IF(B94="","", IFERROR(VLOOKUP(E94,'Общий список'!$A$3:$AG$996,7,FALSE),""))</f>
        <v>Пермякова Н.В</v>
      </c>
      <c r="J94" s="86">
        <f t="array" ref="J94">IFERROR(INDEX('Общий список'!$A$3:$O$996,VLOOKUP(E94,'Общий список'!$A$3:$S$996,19,FALSE),MATCH(B94,'Общий список'!A97:N97,0)+1),"")</f>
        <v>51.3</v>
      </c>
      <c r="K94" s="30"/>
      <c r="L94" s="30">
        <v>51.48</v>
      </c>
      <c r="M94" s="31">
        <f t="shared" si="1"/>
        <v>51.48</v>
      </c>
      <c r="N94" s="28"/>
      <c r="O94" s="32"/>
      <c r="R94" s="33"/>
      <c r="S94" s="33"/>
      <c r="T94" s="33"/>
    </row>
    <row r="95" ht="15.0" customHeight="1">
      <c r="A95" s="25">
        <v>8.0</v>
      </c>
      <c r="B95" s="26" t="str">
        <f t="array" ref="B95">IFERROR(INDEX('Общий список'!$A$3:$S$996,VLOOKUP(E95,'Общий список'!$A$3:$S$996,19,FALSE),MATCH($B$1,'Общий список'!A171:M171,0)),"")</f>
        <v>400 м</v>
      </c>
      <c r="C95" s="27" t="str">
        <f>IF(B95="","", IFERROR(VLOOKUP(E95,'Общий список'!$A$3:$AG$996,3,FALSE),""))</f>
        <v>М</v>
      </c>
      <c r="D95" s="27" t="str">
        <f>IF(B95="","", IFERROR(VLOOKUP(E95,'Общий список'!$A$3:$AG$996,17,FALSE),""))</f>
        <v/>
      </c>
      <c r="E95" s="28">
        <f>'Общий список'!A171</f>
        <v>663</v>
      </c>
      <c r="F95" s="29" t="str">
        <f>IF(B95="","", IFERROR(VLOOKUP(E95,'Общий список'!$A$3:$AG$996,2,FALSE),""))</f>
        <v>Сизов Анатолий </v>
      </c>
      <c r="G95" s="27" t="str">
        <f>IF(B95="","", IFERROR(VLOOKUP(E95,'Общий список'!$A$3:$AG$996,4,FALSE),""))</f>
        <v>02.091992</v>
      </c>
      <c r="H95" s="29" t="str">
        <f>IF(B95="","", IFERROR(VLOOKUP(E95,'Общий список'!$A$3:$AG$996,6,FALSE),""))</f>
        <v>Динамо </v>
      </c>
      <c r="I95" s="29" t="str">
        <f>IF(B95="","", IFERROR(VLOOKUP(E95,'Общий список'!$A$3:$AG$996,7,FALSE),""))</f>
        <v>Богданов Л.А.</v>
      </c>
      <c r="J95" s="86">
        <f t="array" ref="J95">IFERROR(INDEX('Общий список'!$A$3:$O$996,VLOOKUP(E95,'Общий список'!$A$3:$S$996,19,FALSE),MATCH(B95,'Общий список'!A171:N171,0)+1),"")</f>
        <v>50.5</v>
      </c>
      <c r="K95" s="30"/>
      <c r="L95" s="30">
        <v>51.58</v>
      </c>
      <c r="M95" s="31">
        <f t="shared" si="1"/>
        <v>51.58</v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список'!A98:M98,0)),"")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список'!A98</f>
        <v>397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список'!A98:N98,0)+1),"")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список'!A99:M99,0)),"")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список'!A99</f>
        <v>399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список'!A99:N99,0)+1),"")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список'!A100:M100,0)),"")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список'!A100</f>
        <v>443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список'!A100:N100,0)+1),"")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список'!A101:M101,0)),"")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список'!A101</f>
        <v>456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список'!A101:N101,0)+1),"")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список'!A102:M102,0)),"")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список'!A102</f>
        <v>460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список'!A102:N102,0)+1),"")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customHeight="1">
      <c r="A101" s="25">
        <v>9.0</v>
      </c>
      <c r="B101" s="26" t="str">
        <f t="array" ref="B101">IFERROR(INDEX('Общий список'!$A$3:$S$996,VLOOKUP(E101,'Общий список'!$A$3:$S$996,19,FALSE),MATCH($B$1,'Общий список'!A174:M174,0)),"")</f>
        <v>400 м</v>
      </c>
      <c r="C101" s="27" t="str">
        <f>IF(B101="","", IFERROR(VLOOKUP(E101,'Общий список'!$A$3:$AG$996,3,FALSE),""))</f>
        <v>М</v>
      </c>
      <c r="D101" s="27" t="str">
        <f>IF(B101="","", IFERROR(VLOOKUP(E101,'Общий список'!$A$3:$AG$996,17,FALSE),""))</f>
        <v/>
      </c>
      <c r="E101" s="28">
        <f>'Общий список'!A174</f>
        <v>681</v>
      </c>
      <c r="F101" s="29" t="str">
        <f>IF(B101="","", IFERROR(VLOOKUP(E101,'Общий список'!$A$3:$AG$996,2,FALSE),""))</f>
        <v>Коваленко Илья</v>
      </c>
      <c r="G101" s="27" t="str">
        <f>IF(B101="","", IFERROR(VLOOKUP(E101,'Общий список'!$A$3:$AG$996,4,FALSE),""))</f>
        <v>27.10.2008</v>
      </c>
      <c r="H101" s="29" t="str">
        <f>IF(B101="","", IFERROR(VLOOKUP(E101,'Общий список'!$A$3:$AG$996,6,FALSE),""))</f>
        <v>МБУДО "СШ" г. Лысьва</v>
      </c>
      <c r="I101" s="29" t="str">
        <f>IF(B101="","", IFERROR(VLOOKUP(E101,'Общий список'!$A$3:$AG$996,7,FALSE),""))</f>
        <v>Сыстеров А.Н.</v>
      </c>
      <c r="J101" s="86">
        <f t="array" ref="J101">IFERROR(INDEX('Общий список'!$A$3:$O$996,VLOOKUP(E101,'Общий список'!$A$3:$S$996,19,FALSE),MATCH(B101,'Общий список'!A174:N174,0)+1),"")</f>
        <v>52.2</v>
      </c>
      <c r="K101" s="30"/>
      <c r="L101" s="30">
        <v>51.93</v>
      </c>
      <c r="M101" s="31">
        <f t="shared" si="1"/>
        <v>51.93</v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список'!A104:M104,0)),"")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список'!A104</f>
        <v>470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список'!A104:N104,0)+1),"")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список'!A106:M106,0)),"")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список'!A106</f>
        <v>472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список'!A106:N106,0)+1),"")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список'!A107:M107,0)),"")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список'!A107</f>
        <v>474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список'!A107:N107,0)+1),"")</f>
        <v/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список'!A109:M109,0)),"")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список'!A109</f>
        <v>477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список'!A109:N109,0)+1),"")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customHeight="1">
      <c r="A106" s="25">
        <v>10.0</v>
      </c>
      <c r="B106" s="26" t="str">
        <f t="array" ref="B106">IFERROR(INDEX('Общий список'!$A$3:$S$996,VLOOKUP(E106,'Общий список'!$A$3:$S$996,19,FALSE),MATCH($B$1,'Общий список'!A95:M95,0)),"")</f>
        <v>400 м</v>
      </c>
      <c r="C106" s="27" t="str">
        <f>IF(B106="","", IFERROR(VLOOKUP(E106,'Общий список'!$A$3:$AG$996,3,FALSE),""))</f>
        <v>М</v>
      </c>
      <c r="D106" s="27" t="str">
        <f>IF(B106="","", IFERROR(VLOOKUP(E106,'Общий список'!$A$3:$AG$996,17,FALSE),""))</f>
        <v/>
      </c>
      <c r="E106" s="28">
        <f>'Общий список'!A95</f>
        <v>388</v>
      </c>
      <c r="F106" s="29" t="str">
        <f>IF(B106="","", IFERROR(VLOOKUP(E106,'Общий список'!$A$3:$AG$996,2,FALSE),""))</f>
        <v>Кариев Тимур</v>
      </c>
      <c r="G106" s="27" t="str">
        <f>IF(B106="","", IFERROR(VLOOKUP(E106,'Общий список'!$A$3:$AG$996,4,FALSE),""))</f>
        <v>17.12.2004</v>
      </c>
      <c r="H106" s="29" t="str">
        <f>IF(B106="","", IFERROR(VLOOKUP(E106,'Общий список'!$A$3:$AG$996,6,FALSE),""))</f>
        <v>ГБУДО ПК " СШОР "Старт", г. Пермь</v>
      </c>
      <c r="I106" s="29" t="str">
        <f>IF(B106="","", IFERROR(VLOOKUP(E106,'Общий список'!$A$3:$AG$996,7,FALSE),""))</f>
        <v>Пермякова Н.В</v>
      </c>
      <c r="J106" s="86">
        <f t="array" ref="J106">IFERROR(INDEX('Общий список'!$A$3:$O$996,VLOOKUP(E106,'Общий список'!$A$3:$S$996,19,FALSE),MATCH(B106,'Общий список'!A95:N95,0)+1),"")</f>
        <v>51.8</v>
      </c>
      <c r="K106" s="30"/>
      <c r="L106" s="30">
        <v>52.22</v>
      </c>
      <c r="M106" s="31">
        <f t="shared" si="1"/>
        <v>52.22</v>
      </c>
      <c r="N106" s="28"/>
      <c r="O106" s="32"/>
      <c r="R106" s="33"/>
      <c r="S106" s="33"/>
      <c r="T106" s="33"/>
    </row>
    <row r="107" ht="15.0" customHeight="1">
      <c r="A107" s="25">
        <v>11.0</v>
      </c>
      <c r="B107" s="26" t="str">
        <f t="array" ref="B107">IFERROR(INDEX('Общий список'!$A$3:$S$996,VLOOKUP(E107,'Общий список'!$A$3:$S$996,19,FALSE),MATCH($B$1,'Общий список'!A187:M187,0)),"")</f>
        <v>400 м</v>
      </c>
      <c r="C107" s="27" t="str">
        <f>IF(B107="","", IFERROR(VLOOKUP(E107,'Общий список'!$A$3:$AG$996,3,FALSE),""))</f>
        <v>М</v>
      </c>
      <c r="D107" s="27" t="str">
        <f>IF(B107="","", IFERROR(VLOOKUP(E107,'Общий список'!$A$3:$AG$996,17,FALSE),""))</f>
        <v/>
      </c>
      <c r="E107" s="28">
        <f>'Общий список'!A187</f>
        <v>801</v>
      </c>
      <c r="F107" s="29" t="str">
        <f>IF(B107="","", IFERROR(VLOOKUP(E107,'Общий список'!$A$3:$AG$996,2,FALSE),""))</f>
        <v>Ужегов Даниил </v>
      </c>
      <c r="G107" s="27" t="str">
        <f>IF(B107="","", IFERROR(VLOOKUP(E107,'Общий список'!$A$3:$AG$996,4,FALSE),""))</f>
        <v>17.07.2008</v>
      </c>
      <c r="H107" s="29" t="str">
        <f>IF(B107="","", IFERROR(VLOOKUP(E107,'Общий список'!$A$3:$AG$996,6,FALSE),""))</f>
        <v>ДЮСШ г. Кудымкар </v>
      </c>
      <c r="I107" s="29" t="str">
        <f>IF(B107="","", IFERROR(VLOOKUP(E107,'Общий список'!$A$3:$AG$996,7,FALSE),""))</f>
        <v>Сятчихин Е.С.</v>
      </c>
      <c r="J107" s="86">
        <f t="array" ref="J107">IFERROR(INDEX('Общий список'!$A$3:$O$996,VLOOKUP(E107,'Общий список'!$A$3:$S$996,19,FALSE),MATCH(B107,'Общий список'!A187:N187,0)+1),"")</f>
        <v>52.1</v>
      </c>
      <c r="K107" s="30"/>
      <c r="L107" s="30">
        <v>52.33</v>
      </c>
      <c r="M107" s="31">
        <f t="shared" si="1"/>
        <v>52.33</v>
      </c>
      <c r="N107" s="28"/>
      <c r="O107" s="32"/>
      <c r="R107" s="33"/>
      <c r="S107" s="33"/>
      <c r="T107" s="33"/>
    </row>
    <row r="108" ht="15.0" customHeight="1">
      <c r="A108" s="25">
        <v>12.0</v>
      </c>
      <c r="B108" s="26" t="str">
        <f t="array" ref="B108">IFERROR(INDEX('Общий список'!$A$3:$S$996,VLOOKUP(E108,'Общий список'!$A$3:$S$996,19,FALSE),MATCH($B$1,'Общий список'!A157:M157,0)),"")</f>
        <v>400 м</v>
      </c>
      <c r="C108" s="27" t="str">
        <f>IF(B108="","", IFERROR(VLOOKUP(E108,'Общий список'!$A$3:$AG$996,3,FALSE),""))</f>
        <v>М</v>
      </c>
      <c r="D108" s="27" t="str">
        <f>IF(B108="","", IFERROR(VLOOKUP(E108,'Общий список'!$A$3:$AG$996,17,FALSE),""))</f>
        <v/>
      </c>
      <c r="E108" s="28">
        <f>'Общий список'!A157</f>
        <v>600</v>
      </c>
      <c r="F108" s="29" t="str">
        <f>IF(B108="","", IFERROR(VLOOKUP(E108,'Общий список'!$A$3:$AG$996,2,FALSE),""))</f>
        <v>Иванов Ярослав</v>
      </c>
      <c r="G108" s="27" t="str">
        <f>IF(B108="","", IFERROR(VLOOKUP(E108,'Общий список'!$A$3:$AG$996,4,FALSE),""))</f>
        <v>15.03.2003</v>
      </c>
      <c r="H108" s="29" t="str">
        <f>IF(B108="","", IFERROR(VLOOKUP(E108,'Общий список'!$A$3:$AG$996,6,FALSE),""))</f>
        <v>г. Пермь "СШОР №1"</v>
      </c>
      <c r="I108" s="29" t="str">
        <f>IF(B108="","", IFERROR(VLOOKUP(E108,'Общий список'!$A$3:$AG$996,7,FALSE),""))</f>
        <v>Ковалев М.Н.</v>
      </c>
      <c r="J108" s="86">
        <f t="array" ref="J108">IFERROR(INDEX('Общий список'!$A$3:$O$996,VLOOKUP(E108,'Общий список'!$A$3:$S$996,19,FALSE),MATCH(B108,'Общий список'!A157:N157,0)+1),"")</f>
        <v>50.3</v>
      </c>
      <c r="K108" s="30"/>
      <c r="L108" s="30">
        <v>52.36</v>
      </c>
      <c r="M108" s="31">
        <f t="shared" si="1"/>
        <v>52.36</v>
      </c>
      <c r="N108" s="28"/>
      <c r="O108" s="32"/>
      <c r="R108" s="33"/>
      <c r="S108" s="33"/>
      <c r="T108" s="33"/>
    </row>
    <row r="109" ht="15.0" customHeight="1">
      <c r="A109" s="25">
        <v>13.0</v>
      </c>
      <c r="B109" s="26" t="str">
        <f t="array" ref="B109">IFERROR(INDEX('Общий список'!$A$3:$S$996,VLOOKUP(E109,'Общий список'!$A$3:$S$996,19,FALSE),MATCH($B$1,'Общий список'!A44:M44,0)),"")</f>
        <v>400 м</v>
      </c>
      <c r="C109" s="27" t="str">
        <f>IF(B109="","", IFERROR(VLOOKUP(E109,'Общий список'!$A$3:$AG$996,3,FALSE),""))</f>
        <v>М</v>
      </c>
      <c r="D109" s="27" t="str">
        <f>IF(B109="","", IFERROR(VLOOKUP(E109,'Общий список'!$A$3:$AG$996,17,FALSE),""))</f>
        <v/>
      </c>
      <c r="E109" s="28">
        <f>'Общий список'!A44</f>
        <v>188</v>
      </c>
      <c r="F109" s="29" t="str">
        <f>IF(B109="","", IFERROR(VLOOKUP(E109,'Общий список'!$A$3:$AG$996,2,FALSE),""))</f>
        <v>Палехов Иван</v>
      </c>
      <c r="G109" s="27" t="str">
        <f>IF(B109="","", IFERROR(VLOOKUP(E109,'Общий список'!$A$3:$AG$996,4,FALSE),""))</f>
        <v>06.06.2006</v>
      </c>
      <c r="H109" s="34" t="str">
        <f>IF(B109="","", IFERROR(VLOOKUP(E109,'Общий список'!$A$3:$AG$996,6,FALSE),""))</f>
        <v>МАУ ДО СШОР Кировского р-на</v>
      </c>
      <c r="I109" s="29" t="str">
        <f>IF(B109="","", IFERROR(VLOOKUP(E109,'Общий список'!$A$3:$AG$996,7,FALSE),""))</f>
        <v>Пономарева О.Ю.</v>
      </c>
      <c r="J109" s="86" t="str">
        <f t="array" ref="J109">IFERROR(INDEX('Общий список'!$A$3:$O$996,VLOOKUP(E109,'Общий список'!$A$3:$S$996,19,FALSE),MATCH(B109,'Общий список'!A44:N44,0)+1),"")</f>
        <v>51.0</v>
      </c>
      <c r="K109" s="30"/>
      <c r="L109" s="30">
        <v>52.46</v>
      </c>
      <c r="M109" s="31">
        <f t="shared" si="1"/>
        <v>52.46</v>
      </c>
      <c r="N109" s="28"/>
      <c r="O109" s="32"/>
      <c r="R109" s="33"/>
      <c r="S109" s="33"/>
      <c r="T109" s="33"/>
    </row>
    <row r="110" ht="15.0" customHeight="1">
      <c r="A110" s="25">
        <v>14.0</v>
      </c>
      <c r="B110" s="26" t="str">
        <f t="array" ref="B110">IFERROR(INDEX('Общий список'!$A$3:$S$996,VLOOKUP(E110,'Общий список'!$A$3:$S$996,19,FALSE),MATCH($B$1,'Общий список'!A45:M45,0)),"")</f>
        <v>400 м</v>
      </c>
      <c r="C110" s="27" t="str">
        <f>IF(B110="","", IFERROR(VLOOKUP(E110,'Общий список'!$A$3:$AG$996,3,FALSE),""))</f>
        <v>М</v>
      </c>
      <c r="D110" s="27" t="str">
        <f>IF(B110="","", IFERROR(VLOOKUP(E110,'Общий список'!$A$3:$AG$996,17,FALSE),""))</f>
        <v/>
      </c>
      <c r="E110" s="28">
        <f>'Общий список'!A45</f>
        <v>189</v>
      </c>
      <c r="F110" s="29" t="str">
        <f>IF(B110="","", IFERROR(VLOOKUP(E110,'Общий список'!$A$3:$AG$996,2,FALSE),""))</f>
        <v>Шестаков Александр</v>
      </c>
      <c r="G110" s="27" t="str">
        <f>IF(B110="","", IFERROR(VLOOKUP(E110,'Общий список'!$A$3:$AG$996,4,FALSE),""))</f>
        <v>05.05.2006</v>
      </c>
      <c r="H110" s="34" t="str">
        <f>IF(B110="","", IFERROR(VLOOKUP(E110,'Общий список'!$A$3:$AG$996,6,FALSE),""))</f>
        <v>МАУ ДО СШОР Кировского р-на</v>
      </c>
      <c r="I110" s="29" t="str">
        <f>IF(B110="","", IFERROR(VLOOKUP(E110,'Общий список'!$A$3:$AG$996,7,FALSE),""))</f>
        <v>Пономарева О.Ю.</v>
      </c>
      <c r="J110" s="86">
        <f t="array" ref="J110">IFERROR(INDEX('Общий список'!$A$3:$O$996,VLOOKUP(E110,'Общий список'!$A$3:$S$996,19,FALSE),MATCH(B110,'Общий список'!A45:N45,0)+1),"")</f>
        <v>52.8</v>
      </c>
      <c r="K110" s="30"/>
      <c r="L110" s="30">
        <v>52.53</v>
      </c>
      <c r="M110" s="31">
        <f t="shared" si="1"/>
        <v>52.53</v>
      </c>
      <c r="N110" s="28"/>
      <c r="O110" s="32"/>
      <c r="R110" s="33"/>
      <c r="S110" s="33"/>
      <c r="T110" s="33"/>
    </row>
    <row r="111" ht="15.0" customHeight="1">
      <c r="A111" s="25">
        <v>15.0</v>
      </c>
      <c r="B111" s="26" t="str">
        <f t="array" ref="B111">IFERROR(INDEX('Общий список'!$A$3:$S$996,VLOOKUP(E111,'Общий список'!$A$3:$S$996,19,FALSE),MATCH($B$1,'Общий список'!A7:M7,0)),"")</f>
        <v>400 м</v>
      </c>
      <c r="C111" s="27" t="str">
        <f>IF(B111="","", IFERROR(VLOOKUP(E111,'Общий список'!$A$3:$AG$996,3,FALSE),""))</f>
        <v>М</v>
      </c>
      <c r="D111" s="27" t="str">
        <f>IF(B111="","", IFERROR(VLOOKUP(E111,'Общий список'!$A$3:$AG$996,17,FALSE),""))</f>
        <v/>
      </c>
      <c r="E111" s="28">
        <f>'Общий список'!A7</f>
        <v>5</v>
      </c>
      <c r="F111" s="29" t="str">
        <f>IF(B111="","", IFERROR(VLOOKUP(E111,'Общий список'!$A$3:$AG$996,2,FALSE),""))</f>
        <v>Бородкин Ярослав</v>
      </c>
      <c r="G111" s="27" t="str">
        <f>IF(B111="","", IFERROR(VLOOKUP(E111,'Общий список'!$A$3:$AG$996,4,FALSE),""))</f>
        <v>18.01.2009</v>
      </c>
      <c r="H111" s="29" t="str">
        <f>IF(B111="","", IFERROR(VLOOKUP(E111,'Общий список'!$A$3:$AG$996,6,FALSE),""))</f>
        <v>СШОР "ТЕМП" г. Березники</v>
      </c>
      <c r="I111" s="29" t="str">
        <f>IF(B111="","", IFERROR(VLOOKUP(E111,'Общий список'!$A$3:$AG$996,7,FALSE),""))</f>
        <v>Лунегов В.П.,Швецов Е.Н.</v>
      </c>
      <c r="J111" s="86">
        <f t="array" ref="J111">IFERROR(INDEX('Общий список'!$A$3:$O$996,VLOOKUP(E111,'Общий список'!$A$3:$S$996,19,FALSE),MATCH(B111,'Общий список'!A7:N7,0)+1),"")</f>
        <v>51</v>
      </c>
      <c r="K111" s="30"/>
      <c r="L111" s="30">
        <v>52.6</v>
      </c>
      <c r="M111" s="31">
        <f t="shared" si="1"/>
        <v>52.6</v>
      </c>
      <c r="N111" s="28"/>
      <c r="O111" s="32"/>
      <c r="R111" s="33"/>
      <c r="S111" s="33"/>
      <c r="T111" s="33"/>
    </row>
    <row r="112" ht="15.0" hidden="1" customHeight="1">
      <c r="A112" s="25"/>
      <c r="B112" s="26" t="str">
        <f t="array" ref="B112">IFERROR(INDEX('Общий список'!$A$3:$S$996,VLOOKUP(E112,'Общий список'!$A$3:$S$996,19,FALSE),MATCH($B$1,'Общий список'!A111:M111,0)),"")</f>
        <v>400 м</v>
      </c>
      <c r="C112" s="27" t="str">
        <f>IF(B112="","", IFERROR(VLOOKUP(E112,'Общий список'!$A$3:$AG$996,3,FALSE),""))</f>
        <v>Ж</v>
      </c>
      <c r="D112" s="27" t="str">
        <f>IF(B112="","", IFERROR(VLOOKUP(E112,'Общий список'!$A$3:$AG$996,17,FALSE),""))</f>
        <v/>
      </c>
      <c r="E112" s="28">
        <f>'Общий список'!A111</f>
        <v>479</v>
      </c>
      <c r="F112" s="29" t="str">
        <f>IF(B112="","", IFERROR(VLOOKUP(E112,'Общий список'!$A$3:$AG$996,2,FALSE),""))</f>
        <v>Снигирева Ольга</v>
      </c>
      <c r="G112" s="27" t="str">
        <f>IF(B112="","", IFERROR(VLOOKUP(E112,'Общий список'!$A$3:$AG$996,4,FALSE),""))</f>
        <v>13.12.1995</v>
      </c>
      <c r="H112" s="27" t="str">
        <f>IF(B112="","", IFERROR(VLOOKUP(E112,'Общий список'!$A$3:$AG$996,6,FALSE),""))</f>
        <v>г. Пермь "СШОР №1"</v>
      </c>
      <c r="I112" s="27" t="str">
        <f>IF(B112="","", IFERROR(VLOOKUP(E112,'Общий список'!$A$3:$AG$996,7,FALSE),""))</f>
        <v>Бабкина К.Н.</v>
      </c>
      <c r="J112" s="27" t="str">
        <f t="array" ref="J112">IFERROR(INDEX('Общий список'!$A$3:$O$996,VLOOKUP(E112,'Общий список'!$A$3:$S$996,19,FALSE),MATCH(B112,'Общий список'!A111:N111,0)+1),"")</f>
        <v>1.00,00</v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25"/>
      <c r="B113" s="26" t="str">
        <f t="array" ref="B113">IFERROR(INDEX('Общий список'!$A$3:$S$996,VLOOKUP(E113,'Общий список'!$A$3:$S$996,19,FALSE),MATCH($B$1,'Общий список'!A112:M112,0)),"")</f>
        <v>400 м</v>
      </c>
      <c r="C113" s="27" t="str">
        <f>IF(B113="","", IFERROR(VLOOKUP(E113,'Общий список'!$A$3:$AG$996,3,FALSE),""))</f>
        <v>Ж</v>
      </c>
      <c r="D113" s="27" t="str">
        <f>IF(B113="","", IFERROR(VLOOKUP(E113,'Общий список'!$A$3:$AG$996,17,FALSE),""))</f>
        <v/>
      </c>
      <c r="E113" s="28">
        <f>'Общий список'!A112</f>
        <v>480</v>
      </c>
      <c r="F113" s="29" t="str">
        <f>IF(B113="","", IFERROR(VLOOKUP(E113,'Общий список'!$A$3:$AG$996,2,FALSE),""))</f>
        <v>Мазунина Евгения </v>
      </c>
      <c r="G113" s="27" t="str">
        <f>IF(B113="","", IFERROR(VLOOKUP(E113,'Общий список'!$A$3:$AG$996,4,FALSE),""))</f>
        <v>15.05.1999</v>
      </c>
      <c r="H113" s="27" t="str">
        <f>IF(B113="","", IFERROR(VLOOKUP(E113,'Общий список'!$A$3:$AG$996,6,FALSE),""))</f>
        <v>г. Пермь СШ "Спартак"</v>
      </c>
      <c r="I113" s="27" t="str">
        <f>IF(B113="","", IFERROR(VLOOKUP(E113,'Общий список'!$A$3:$AG$996,7,FALSE),""))</f>
        <v>Бабкина К.Н.</v>
      </c>
      <c r="J113" s="27" t="str">
        <f t="array" ref="J113">IFERROR(INDEX('Общий список'!$A$3:$O$996,VLOOKUP(E113,'Общий список'!$A$3:$S$996,19,FALSE),MATCH(B113,'Общий список'!A112:N112,0)+1),"")</f>
        <v>1.05,2</v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список'!A113:M113,0)),"")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список'!A113</f>
        <v>483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список'!A113:N113,0)+1),"")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список'!A114:M114,0)),"")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список'!A114</f>
        <v>484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список'!A114:N114,0)+1),"")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список'!A115:M115,0)),"")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список'!A115</f>
        <v>488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список'!A115:N115,0)+1),"")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список'!A117:M117,0)),"")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список'!A117</f>
        <v>491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список'!A117:N117,0)+1),"")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список'!A119:M119,0)),"")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список'!A119</f>
        <v>493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список'!A119:N119,0)+1),"")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список'!A120:M120,0)),"")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список'!A120</f>
        <v>499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список'!A120:N120,0)+1),"")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список'!A121:M121,0)),"")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список'!A121</f>
        <v>500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список'!A121:N121,0)+1),"")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список'!A122:M122,0)),"")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список'!A122</f>
        <v>501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список'!A122:N122,0)+1),"")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список'!A123:M123,0)),"")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список'!A123</f>
        <v>502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список'!A123:N123,0)+1),"")</f>
        <v/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список'!A124:M124,0)),"")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список'!A124</f>
        <v>503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список'!A124:N124,0)+1),"")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список'!A125:M125,0)),"")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список'!A125</f>
        <v>505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список'!A125:N125,0)+1),"")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список'!A127:M127,0)),"")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список'!A127</f>
        <v>511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список'!A127:N127,0)+1),"")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customHeight="1">
      <c r="A126" s="25">
        <v>16.0</v>
      </c>
      <c r="B126" s="26" t="str">
        <f t="array" ref="B126">IFERROR(INDEX('Общий список'!$A$3:$S$996,VLOOKUP(E126,'Общий список'!$A$3:$S$996,19,FALSE),MATCH($B$1,'Общий список'!A54:M54,0)),"")</f>
        <v>400 м</v>
      </c>
      <c r="C126" s="27" t="str">
        <f>IF(B126="","", IFERROR(VLOOKUP(E126,'Общий список'!$A$3:$AG$996,3,FALSE),""))</f>
        <v>М</v>
      </c>
      <c r="D126" s="27" t="str">
        <f>IF(B126="","", IFERROR(VLOOKUP(E126,'Общий список'!$A$3:$AG$996,17,FALSE),""))</f>
        <v/>
      </c>
      <c r="E126" s="28">
        <f>'Общий список'!A54</f>
        <v>235</v>
      </c>
      <c r="F126" s="29" t="str">
        <f>IF(B126="","", IFERROR(VLOOKUP(E126,'Общий список'!$A$3:$AG$996,2,FALSE),""))</f>
        <v>Иванов Евгений</v>
      </c>
      <c r="G126" s="35">
        <f>IF(B126="","", IFERROR(VLOOKUP(E126,'Общий список'!$A$3:$AG$996,4,FALSE),""))</f>
        <v>36808</v>
      </c>
      <c r="H126" s="29" t="str">
        <f>IF(B126="","", IFERROR(VLOOKUP(E126,'Общий список'!$A$3:$AG$996,6,FALSE),""))</f>
        <v>г. Пермь "СШОР №1"</v>
      </c>
      <c r="I126" s="29" t="str">
        <f>IF(B126="","", IFERROR(VLOOKUP(E126,'Общий список'!$A$3:$AG$996,7,FALSE),""))</f>
        <v>Силкин А.Ф.</v>
      </c>
      <c r="J126" s="86">
        <f t="array" ref="J126">IFERROR(INDEX('Общий список'!$A$3:$O$996,VLOOKUP(E126,'Общий список'!$A$3:$S$996,19,FALSE),MATCH(B126,'Общий список'!A54:N54,0)+1),"")</f>
        <v>53</v>
      </c>
      <c r="K126" s="30"/>
      <c r="L126" s="30">
        <v>52.82</v>
      </c>
      <c r="M126" s="31">
        <f t="shared" si="1"/>
        <v>52.82</v>
      </c>
      <c r="N126" s="28"/>
      <c r="O126" s="32"/>
      <c r="R126" s="33"/>
      <c r="S126" s="33"/>
      <c r="T126" s="33"/>
    </row>
    <row r="127" ht="15.0" customHeight="1">
      <c r="A127" s="25">
        <v>17.0</v>
      </c>
      <c r="B127" s="26" t="str">
        <f t="array" ref="B127">IFERROR(INDEX('Общий список'!$A$3:$S$996,VLOOKUP(E127,'Общий список'!$A$3:$S$996,19,FALSE),MATCH($B$1,'Общий список'!A15:M15,0)),"")</f>
        <v>400 м</v>
      </c>
      <c r="C127" s="27" t="str">
        <f>IF(B127="","", IFERROR(VLOOKUP(E127,'Общий список'!$A$3:$AG$996,3,FALSE),""))</f>
        <v>М</v>
      </c>
      <c r="D127" s="27" t="str">
        <f>IF(B127="","", IFERROR(VLOOKUP(E127,'Общий список'!$A$3:$AG$996,17,FALSE),""))</f>
        <v/>
      </c>
      <c r="E127" s="28">
        <f>'Общий список'!A15</f>
        <v>30</v>
      </c>
      <c r="F127" s="29" t="str">
        <f>IF(B127="","", IFERROR(VLOOKUP(E127,'Общий список'!$A$3:$AG$996,2,FALSE),""))</f>
        <v>Махров Дмитрий </v>
      </c>
      <c r="G127" s="27" t="str">
        <f>IF(B127="","", IFERROR(VLOOKUP(E127,'Общий список'!$A$3:$AG$996,4,FALSE),""))</f>
        <v>04.02.2009</v>
      </c>
      <c r="H127" s="29" t="str">
        <f>IF(B127="","", IFERROR(VLOOKUP(E127,'Общий список'!$A$3:$AG$996,6,FALSE),""))</f>
        <v>СШОР "ТЕМП" г. Березники</v>
      </c>
      <c r="I127" s="29" t="str">
        <f>IF(B127="","", IFERROR(VLOOKUP(E127,'Общий список'!$A$3:$AG$996,7,FALSE),""))</f>
        <v>Лунегов В.П.,Чжао Л.А.</v>
      </c>
      <c r="J127" s="86">
        <f t="array" ref="J127">IFERROR(INDEX('Общий список'!$A$3:$O$996,VLOOKUP(E127,'Общий список'!$A$3:$S$996,19,FALSE),MATCH(B127,'Общий список'!A15:N15,0)+1),"")</f>
        <v>52.1</v>
      </c>
      <c r="K127" s="30"/>
      <c r="L127" s="30">
        <v>53.0</v>
      </c>
      <c r="M127" s="31">
        <f t="shared" si="1"/>
        <v>53</v>
      </c>
      <c r="N127" s="28"/>
      <c r="O127" s="32"/>
      <c r="R127" s="33"/>
      <c r="S127" s="33"/>
      <c r="T127" s="33"/>
    </row>
    <row r="128" ht="15.0" customHeight="1">
      <c r="A128" s="25">
        <v>18.0</v>
      </c>
      <c r="B128" s="26" t="str">
        <f t="array" ref="B128">IFERROR(INDEX('Общий список'!$A$3:$S$996,VLOOKUP(E128,'Общий список'!$A$3:$S$996,19,FALSE),MATCH($B$1,'Общий список'!A4:M4,0)),"")</f>
        <v>400 м</v>
      </c>
      <c r="C128" s="27" t="str">
        <f>IF(B128="","", IFERROR(VLOOKUP(E128,'Общий список'!$A$3:$AG$996,3,FALSE),""))</f>
        <v>М</v>
      </c>
      <c r="D128" s="27" t="str">
        <f>IF(B128="","", IFERROR(VLOOKUP(E128,'Общий список'!$A$3:$AG$996,17,FALSE),""))</f>
        <v/>
      </c>
      <c r="E128" s="28">
        <f>'Общий список'!A4</f>
        <v>2</v>
      </c>
      <c r="F128" s="29" t="str">
        <f>IF(B128="","", IFERROR(VLOOKUP(E128,'Общий список'!$A$3:$AG$996,2,FALSE),""))</f>
        <v>Куимов Матвей</v>
      </c>
      <c r="G128" s="27" t="str">
        <f>IF(B128="","", IFERROR(VLOOKUP(E128,'Общий список'!$A$3:$AG$996,4,FALSE),""))</f>
        <v>01.03.2007</v>
      </c>
      <c r="H128" s="29" t="str">
        <f>IF(B128="","", IFERROR(VLOOKUP(E128,'Общий список'!$A$3:$AG$996,6,FALSE),""))</f>
        <v>СШОР "ТЕМП" г. Березники</v>
      </c>
      <c r="I128" s="29" t="str">
        <f>IF(B128="","", IFERROR(VLOOKUP(E128,'Общий список'!$A$3:$AG$996,7,FALSE),""))</f>
        <v>Язева Е.А.,Мурзин Л.И.</v>
      </c>
      <c r="J128" s="86">
        <f t="array" ref="J128">IFERROR(INDEX('Общий список'!$A$3:$O$996,VLOOKUP(E128,'Общий список'!$A$3:$S$996,19,FALSE),MATCH(B128,'Общий список'!A4:N4,0)+1),"")</f>
        <v>53.5</v>
      </c>
      <c r="K128" s="30"/>
      <c r="L128" s="30">
        <v>53.42</v>
      </c>
      <c r="M128" s="31">
        <f t="shared" si="1"/>
        <v>53.42</v>
      </c>
      <c r="N128" s="28"/>
      <c r="O128" s="32"/>
      <c r="R128" s="33"/>
      <c r="S128" s="33"/>
      <c r="T128" s="33"/>
    </row>
    <row r="129" ht="15.0" customHeight="1">
      <c r="A129" s="25">
        <v>19.0</v>
      </c>
      <c r="B129" s="26" t="str">
        <f t="array" ref="B129">IFERROR(INDEX('Общий список'!$A$3:$S$996,VLOOKUP(E129,'Общий список'!$A$3:$S$996,19,FALSE),MATCH($B$1,'Общий список'!A205:M205,0)),"")</f>
        <v>400 м</v>
      </c>
      <c r="C129" s="27" t="str">
        <f>IF(B129="","", IFERROR(VLOOKUP(E129,'Общий список'!$A$3:$AG$996,3,FALSE),""))</f>
        <v>М</v>
      </c>
      <c r="D129" s="27" t="str">
        <f>IF(B129="","", IFERROR(VLOOKUP(E129,'Общий список'!$A$3:$AG$996,17,FALSE),""))</f>
        <v/>
      </c>
      <c r="E129" s="28">
        <f>'Общий список'!A205</f>
        <v>899</v>
      </c>
      <c r="F129" s="29" t="str">
        <f>IF(B129="","", IFERROR(VLOOKUP(E129,'Общий список'!$A$3:$AG$996,2,FALSE),""))</f>
        <v>Хлебников Сергей</v>
      </c>
      <c r="G129" s="27" t="str">
        <f>IF(B129="","", IFERROR(VLOOKUP(E129,'Общий список'!$A$3:$AG$996,4,FALSE),""))</f>
        <v>14.10.2009</v>
      </c>
      <c r="H129" s="29" t="str">
        <f>IF(B129="","", IFERROR(VLOOKUP(E129,'Общий список'!$A$3:$AG$996,6,FALSE),""))</f>
        <v>МАУ ДО СШ "Рекорд"</v>
      </c>
      <c r="I129" s="29" t="str">
        <f>IF(B129="","", IFERROR(VLOOKUP(E129,'Общий список'!$A$3:$AG$996,7,FALSE),""))</f>
        <v>Анютина Е.В.</v>
      </c>
      <c r="J129" s="86">
        <f t="array" ref="J129">IFERROR(INDEX('Общий список'!$A$3:$O$996,VLOOKUP(E129,'Общий список'!$A$3:$S$996,19,FALSE),MATCH(B129,'Общий список'!A205:N205,0)+1),"")</f>
        <v>53.5</v>
      </c>
      <c r="K129" s="30"/>
      <c r="L129" s="30">
        <v>53.62</v>
      </c>
      <c r="M129" s="31">
        <f t="shared" si="1"/>
        <v>53.62</v>
      </c>
      <c r="N129" s="28"/>
      <c r="O129" s="32"/>
      <c r="R129" s="33"/>
      <c r="S129" s="33"/>
      <c r="T129" s="33"/>
    </row>
    <row r="130" ht="15.0" customHeight="1">
      <c r="A130" s="25">
        <v>20.0</v>
      </c>
      <c r="B130" s="26" t="str">
        <f t="array" ref="B130">IFERROR(INDEX('Общий список'!$A$3:$S$996,VLOOKUP(E130,'Общий список'!$A$3:$S$996,19,FALSE),MATCH($B$1,'Общий список'!A184:M184,0)),"")</f>
        <v>400 м</v>
      </c>
      <c r="C130" s="27" t="str">
        <f>IF(B130="","", IFERROR(VLOOKUP(E130,'Общий список'!$A$3:$AG$996,3,FALSE),""))</f>
        <v>М</v>
      </c>
      <c r="D130" s="27" t="str">
        <f>IF(B130="","", IFERROR(VLOOKUP(E130,'Общий список'!$A$3:$AG$996,17,FALSE),""))</f>
        <v/>
      </c>
      <c r="E130" s="28">
        <f>'Общий список'!A184</f>
        <v>774</v>
      </c>
      <c r="F130" s="29" t="str">
        <f>IF(B130="","", IFERROR(VLOOKUP(E130,'Общий список'!$A$3:$AG$996,2,FALSE),""))</f>
        <v>Велижанинов Илья</v>
      </c>
      <c r="G130" s="27" t="str">
        <f>IF(B130="","", IFERROR(VLOOKUP(E130,'Общий список'!$A$3:$AG$996,4,FALSE),""))</f>
        <v>11.12.08</v>
      </c>
      <c r="H130" s="29" t="str">
        <f>IF(B130="","", IFERROR(VLOOKUP(E130,'Общий список'!$A$3:$AG$996,6,FALSE),""))</f>
        <v>СШОР "СТАРТ" г. Соликамск</v>
      </c>
      <c r="I130" s="29" t="str">
        <f>IF(B130="","", IFERROR(VLOOKUP(E130,'Общий список'!$A$3:$AG$996,7,FALSE),""))</f>
        <v>Мисюрев А.С.</v>
      </c>
      <c r="J130" s="86">
        <f t="array" ref="J130">IFERROR(INDEX('Общий список'!$A$3:$O$996,VLOOKUP(E130,'Общий список'!$A$3:$S$996,19,FALSE),MATCH(B130,'Общий список'!A184:N184,0)+1),"")</f>
        <v>52.6</v>
      </c>
      <c r="K130" s="30"/>
      <c r="L130" s="30">
        <v>53.75</v>
      </c>
      <c r="M130" s="31">
        <f t="shared" si="1"/>
        <v>53.75</v>
      </c>
      <c r="N130" s="28"/>
      <c r="O130" s="32"/>
      <c r="R130" s="33"/>
      <c r="S130" s="33"/>
      <c r="T130" s="33"/>
    </row>
    <row r="131" ht="15.0" customHeight="1">
      <c r="A131" s="25">
        <v>21.0</v>
      </c>
      <c r="B131" s="26" t="str">
        <f t="array" ref="B131">IFERROR(INDEX('Общий список'!$A$3:$S$996,VLOOKUP(E131,'Общий список'!$A$3:$S$996,19,FALSE),MATCH($B$1,'Общий список'!A229:M229,0)),"")</f>
        <v>400 м</v>
      </c>
      <c r="C131" s="27" t="str">
        <f>IF(B131="","", IFERROR(VLOOKUP(E131,'Общий список'!$A$3:$AG$996,3,FALSE),""))</f>
        <v>М</v>
      </c>
      <c r="D131" s="27" t="str">
        <f>IF(B131="","", IFERROR(VLOOKUP(E131,'Общий список'!$A$3:$AG$996,17,FALSE),""))</f>
        <v/>
      </c>
      <c r="E131" s="28" t="str">
        <f>'Общий список'!A229</f>
        <v>887а</v>
      </c>
      <c r="F131" s="29" t="str">
        <f>IF(B131="","", IFERROR(VLOOKUP(E131,'Общий список'!$A$3:$AG$996,2,FALSE),""))</f>
        <v>Шишкин Илья</v>
      </c>
      <c r="G131" s="27" t="str">
        <f>IF(B131="","", IFERROR(VLOOKUP(E131,'Общий список'!$A$3:$AG$996,4,FALSE),""))</f>
        <v>30.05.2008</v>
      </c>
      <c r="H131" s="29" t="str">
        <f>IF(B131="","", IFERROR(VLOOKUP(E131,'Общий список'!$A$3:$AG$996,6,FALSE),""))</f>
        <v>МАУ ДО СШ "Рекорд"</v>
      </c>
      <c r="I131" s="29" t="str">
        <f>IF(B131="","", IFERROR(VLOOKUP(E131,'Общий список'!$A$3:$AG$996,7,FALSE),""))</f>
        <v>Анютина Е.В.</v>
      </c>
      <c r="J131" s="86">
        <f t="array" ref="J131">IFERROR(INDEX('Общий список'!$A$3:$O$996,VLOOKUP(E131,'Общий список'!$A$3:$S$996,19,FALSE),MATCH(B131,'Общий список'!A229:N229,0)+1),"")</f>
        <v>54.3</v>
      </c>
      <c r="K131" s="30"/>
      <c r="L131" s="30">
        <v>53.78</v>
      </c>
      <c r="M131" s="31">
        <f t="shared" si="1"/>
        <v>53.78</v>
      </c>
      <c r="N131" s="28"/>
      <c r="O131" s="32"/>
      <c r="R131" s="33"/>
      <c r="S131" s="33"/>
      <c r="T131" s="33"/>
    </row>
    <row r="132" ht="15.0" customHeight="1">
      <c r="A132" s="25">
        <v>22.0</v>
      </c>
      <c r="B132" s="26" t="str">
        <f t="array" ref="B132">IFERROR(INDEX('Общий список'!$A$3:$S$996,VLOOKUP(E132,'Общий список'!$A$3:$S$996,19,FALSE),MATCH($B$1,'Общий список'!A183:M183,0)),"")</f>
        <v>400 м</v>
      </c>
      <c r="C132" s="27" t="str">
        <f>IF(B132="","", IFERROR(VLOOKUP(E132,'Общий список'!$A$3:$AG$996,3,FALSE),""))</f>
        <v>М</v>
      </c>
      <c r="D132" s="27" t="str">
        <f>IF(B132="","", IFERROR(VLOOKUP(E132,'Общий список'!$A$3:$AG$996,17,FALSE),""))</f>
        <v/>
      </c>
      <c r="E132" s="28">
        <f>'Общий список'!A183</f>
        <v>722</v>
      </c>
      <c r="F132" s="29" t="str">
        <f>IF(B132="","", IFERROR(VLOOKUP(E132,'Общий список'!$A$3:$AG$996,2,FALSE),""))</f>
        <v>Фарафуллин Тимур </v>
      </c>
      <c r="G132" s="27" t="str">
        <f>IF(B132="","", IFERROR(VLOOKUP(E132,'Общий список'!$A$3:$AG$996,4,FALSE),""))</f>
        <v>19.01.2009г.р </v>
      </c>
      <c r="H132" s="29" t="str">
        <f>IF(B132="","", IFERROR(VLOOKUP(E132,'Общий список'!$A$3:$AG$996,6,FALSE),""))</f>
        <v>МАУ ДО СШ "Рекорд"</v>
      </c>
      <c r="I132" s="29" t="str">
        <f>IF(B132="","", IFERROR(VLOOKUP(E132,'Общий список'!$A$3:$AG$996,7,FALSE),""))</f>
        <v>Пинкус А.Е </v>
      </c>
      <c r="J132" s="86">
        <f t="array" ref="J132">IFERROR(INDEX('Общий список'!$A$3:$O$996,VLOOKUP(E132,'Общий список'!$A$3:$S$996,19,FALSE),MATCH(B132,'Общий список'!A183:N183,0)+1),"")</f>
        <v>52</v>
      </c>
      <c r="K132" s="30"/>
      <c r="L132" s="30">
        <v>54.47</v>
      </c>
      <c r="M132" s="31">
        <f t="shared" si="1"/>
        <v>54.47</v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список'!A129:M129,0)),"")</f>
        <v>400 м</v>
      </c>
      <c r="C133" s="27" t="str">
        <f>IF(B133="","", IFERROR(VLOOKUP(E133,'Общий список'!$A$3:$AG$996,3,FALSE),""))</f>
        <v>Ж</v>
      </c>
      <c r="D133" s="27" t="str">
        <f>IF(B133="","", IFERROR(VLOOKUP(E133,'Общий список'!$A$3:$AG$996,17,FALSE),""))</f>
        <v/>
      </c>
      <c r="E133" s="28">
        <f>'Общий список'!A129</f>
        <v>513</v>
      </c>
      <c r="F133" s="29" t="str">
        <f>IF(B133="","", IFERROR(VLOOKUP(E133,'Общий список'!$A$3:$AG$996,2,FALSE),""))</f>
        <v>Сиренщикова Инна</v>
      </c>
      <c r="G133" s="27" t="str">
        <f>IF(B133="","", IFERROR(VLOOKUP(E133,'Общий список'!$A$3:$AG$996,4,FALSE),""))</f>
        <v>05.03.2008</v>
      </c>
      <c r="H133" s="27" t="str">
        <f>IF(B133="","", IFERROR(VLOOKUP(E133,'Общий список'!$A$3:$AG$996,6,FALSE),""))</f>
        <v>г. Пермь "СШОР №1"</v>
      </c>
      <c r="I133" s="27" t="str">
        <f>IF(B133="","", IFERROR(VLOOKUP(E133,'Общий список'!$A$3:$AG$996,7,FALSE),""))</f>
        <v>Суворова Т.Н., Суворов Н.В.</v>
      </c>
      <c r="J133" s="27">
        <f t="array" ref="J133">IFERROR(INDEX('Общий список'!$A$3:$O$996,VLOOKUP(E133,'Общий список'!$A$3:$S$996,19,FALSE),MATCH(B133,'Общий список'!A129:N129,0)+1),"")</f>
        <v>57.96</v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список'!A130:M130,0)),"")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список'!A130</f>
        <v>514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список'!A130:N130,0)+1),"")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список'!A131:M131,0)),"")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список'!A131</f>
        <v>515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список'!A131:N131,0)+1),"")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список'!A132:M132,0)),"")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список'!A132</f>
        <v>517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список'!A132:N132,0)+1),"")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customHeight="1">
      <c r="A137" s="25">
        <v>23.0</v>
      </c>
      <c r="B137" s="26" t="str">
        <f t="array" ref="B137">IFERROR(INDEX('Общий список'!$A$3:$S$996,VLOOKUP(E137,'Общий список'!$A$3:$S$996,19,FALSE),MATCH($B$1,'Общий список'!A195:M195,0)),"")</f>
        <v>400 м</v>
      </c>
      <c r="C137" s="27" t="str">
        <f>IF(B137="","", IFERROR(VLOOKUP(E137,'Общий список'!$A$3:$AG$996,3,FALSE),""))</f>
        <v>М</v>
      </c>
      <c r="D137" s="27" t="str">
        <f>IF(B137="","", IFERROR(VLOOKUP(E137,'Общий список'!$A$3:$AG$996,17,FALSE),""))</f>
        <v/>
      </c>
      <c r="E137" s="28">
        <f>'Общий список'!A195</f>
        <v>810</v>
      </c>
      <c r="F137" s="29" t="str">
        <f>IF(B137="","", IFERROR(VLOOKUP(E137,'Общий список'!$A$3:$AG$996,2,FALSE),""))</f>
        <v>Зубков Роман </v>
      </c>
      <c r="G137" s="27" t="str">
        <f>IF(B137="","", IFERROR(VLOOKUP(E137,'Общий список'!$A$3:$AG$996,4,FALSE),""))</f>
        <v>14.10.2008</v>
      </c>
      <c r="H137" s="29" t="str">
        <f>IF(B137="","", IFERROR(VLOOKUP(E137,'Общий список'!$A$3:$AG$996,6,FALSE),""))</f>
        <v>ДЮСШ г.Кудымкар </v>
      </c>
      <c r="I137" s="29" t="str">
        <f>IF(B137="","", IFERROR(VLOOKUP(E137,'Общий список'!$A$3:$AG$996,7,FALSE),""))</f>
        <v>Четин.Л.Е</v>
      </c>
      <c r="J137" s="86">
        <f t="array" ref="J137">IFERROR(INDEX('Общий список'!$A$3:$O$996,VLOOKUP(E137,'Общий список'!$A$3:$S$996,19,FALSE),MATCH(B137,'Общий список'!A195:N195,0)+1),"")</f>
        <v>52.9</v>
      </c>
      <c r="K137" s="30"/>
      <c r="L137" s="30">
        <v>54.84</v>
      </c>
      <c r="M137" s="31">
        <f t="shared" si="1"/>
        <v>54.84</v>
      </c>
      <c r="N137" s="28"/>
      <c r="O137" s="32"/>
      <c r="R137" s="33"/>
      <c r="S137" s="33"/>
      <c r="T137" s="33"/>
    </row>
    <row r="138" ht="15.0" customHeight="1">
      <c r="A138" s="25">
        <v>24.0</v>
      </c>
      <c r="B138" s="26" t="str">
        <f t="array" ref="B138">IFERROR(INDEX('Общий список'!$A$3:$S$996,VLOOKUP(E138,'Общий список'!$A$3:$S$996,19,FALSE),MATCH($B$1,'Общий список'!A110:M110,0)),"")</f>
        <v>400 м</v>
      </c>
      <c r="C138" s="27" t="str">
        <f>IF(B138="","", IFERROR(VLOOKUP(E138,'Общий список'!$A$3:$AG$996,3,FALSE),""))</f>
        <v>М</v>
      </c>
      <c r="D138" s="27" t="str">
        <f>IF(B138="","", IFERROR(VLOOKUP(E138,'Общий список'!$A$3:$AG$996,17,FALSE),""))</f>
        <v/>
      </c>
      <c r="E138" s="28">
        <f>'Общий список'!A110</f>
        <v>478</v>
      </c>
      <c r="F138" s="29" t="str">
        <f>IF(B138="","", IFERROR(VLOOKUP(E138,'Общий список'!$A$3:$AG$996,2,FALSE),""))</f>
        <v>Кузяев Арсений </v>
      </c>
      <c r="G138" s="27" t="str">
        <f>IF(B138="","", IFERROR(VLOOKUP(E138,'Общий список'!$A$3:$AG$996,4,FALSE),""))</f>
        <v>08.03.2010</v>
      </c>
      <c r="H138" s="29" t="str">
        <f>IF(B138="","", IFERROR(VLOOKUP(E138,'Общий список'!$A$3:$AG$996,6,FALSE),""))</f>
        <v>г. Пермь "СШОР №1"</v>
      </c>
      <c r="I138" s="29" t="str">
        <f>IF(B138="","", IFERROR(VLOOKUP(E138,'Общий список'!$A$3:$AG$996,7,FALSE),""))</f>
        <v>Бабкина К.Н.</v>
      </c>
      <c r="J138" s="87">
        <v>55.0</v>
      </c>
      <c r="K138" s="30"/>
      <c r="L138" s="30">
        <v>55.09</v>
      </c>
      <c r="M138" s="31">
        <f t="shared" si="1"/>
        <v>55.09</v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список'!A134:M134,0)),"")</f>
        <v>400 м</v>
      </c>
      <c r="C139" s="27" t="str">
        <f>IF(B139="","", IFERROR(VLOOKUP(E139,'Общий список'!$A$3:$AG$996,3,FALSE),""))</f>
        <v>Ж</v>
      </c>
      <c r="D139" s="27" t="str">
        <f>IF(B139="","", IFERROR(VLOOKUP(E139,'Общий список'!$A$3:$AG$996,17,FALSE),""))</f>
        <v/>
      </c>
      <c r="E139" s="28">
        <f>'Общий список'!A134</f>
        <v>520</v>
      </c>
      <c r="F139" s="29" t="str">
        <f>IF(B139="","", IFERROR(VLOOKUP(E139,'Общий список'!$A$3:$AG$996,2,FALSE),""))</f>
        <v>Ахмадулина Алина</v>
      </c>
      <c r="G139" s="27" t="str">
        <f>IF(B139="","", IFERROR(VLOOKUP(E139,'Общий список'!$A$3:$AG$996,4,FALSE),""))</f>
        <v>04.04.2004</v>
      </c>
      <c r="H139" s="27" t="str">
        <f>IF(B139="","", IFERROR(VLOOKUP(E139,'Общий список'!$A$3:$AG$996,6,FALSE),""))</f>
        <v>г. Пермь "СШОР №1"</v>
      </c>
      <c r="I139" s="27" t="str">
        <f>IF(B139="","", IFERROR(VLOOKUP(E139,'Общий список'!$A$3:$AG$996,7,FALSE),""))</f>
        <v>Суворова Т.Н, Суворов Н.В.</v>
      </c>
      <c r="J139" s="27">
        <f t="array" ref="J139">IFERROR(INDEX('Общий список'!$A$3:$O$996,VLOOKUP(E139,'Общий список'!$A$3:$S$996,19,FALSE),MATCH(B139,'Общий список'!A134:N134,0)+1),"")</f>
        <v>57.97</v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список'!A135:M135,0)),"")</f>
        <v>400 м</v>
      </c>
      <c r="C140" s="27" t="str">
        <f>IF(B140="","", IFERROR(VLOOKUP(E140,'Общий список'!$A$3:$AG$996,3,FALSE),""))</f>
        <v>Ж</v>
      </c>
      <c r="D140" s="27" t="str">
        <f>IF(B140="","", IFERROR(VLOOKUP(E140,'Общий список'!$A$3:$AG$996,17,FALSE),""))</f>
        <v/>
      </c>
      <c r="E140" s="28">
        <f>'Общий список'!A135</f>
        <v>522</v>
      </c>
      <c r="F140" s="29" t="str">
        <f>IF(B140="","", IFERROR(VLOOKUP(E140,'Общий список'!$A$3:$AG$996,2,FALSE),""))</f>
        <v>Маслова София</v>
      </c>
      <c r="G140" s="27" t="str">
        <f>IF(B140="","", IFERROR(VLOOKUP(E140,'Общий список'!$A$3:$AG$996,4,FALSE),""))</f>
        <v>22.04.2010</v>
      </c>
      <c r="H140" s="27" t="str">
        <f>IF(B140="","", IFERROR(VLOOKUP(E140,'Общий список'!$A$3:$AG$996,6,FALSE),""))</f>
        <v>г. Пермь "СШОР №1"</v>
      </c>
      <c r="I140" s="27" t="str">
        <f>IF(B140="","", IFERROR(VLOOKUP(E140,'Общий список'!$A$3:$AG$996,7,FALSE),""))</f>
        <v>Суворова Т.Н., Барон А.В.</v>
      </c>
      <c r="J140" s="27" t="str">
        <f t="array" ref="J140">IFERROR(INDEX('Общий список'!$A$3:$O$996,VLOOKUP(E140,'Общий список'!$A$3:$S$996,19,FALSE),MATCH(B140,'Общий список'!A135:N135,0)+1),"")</f>
        <v>1.00,68</v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список'!A136:M136,0)),"")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список'!A136</f>
        <v>523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список'!A136:N136,0)+1),"")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список'!A137:M137,0)),"")</f>
        <v>400 м</v>
      </c>
      <c r="C142" s="27" t="str">
        <f>IF(B142="","", IFERROR(VLOOKUP(E142,'Общий список'!$A$3:$AG$996,3,FALSE),""))</f>
        <v>Ж</v>
      </c>
      <c r="D142" s="27" t="str">
        <f>IF(B142="","", IFERROR(VLOOKUP(E142,'Общий список'!$A$3:$AG$996,17,FALSE),""))</f>
        <v/>
      </c>
      <c r="E142" s="28">
        <f>'Общий список'!A137</f>
        <v>525</v>
      </c>
      <c r="F142" s="29" t="str">
        <f>IF(B142="","", IFERROR(VLOOKUP(E142,'Общий список'!$A$3:$AG$996,2,FALSE),""))</f>
        <v>Плотникова Юлия</v>
      </c>
      <c r="G142" s="27" t="str">
        <f>IF(B142="","", IFERROR(VLOOKUP(E142,'Общий список'!$A$3:$AG$996,4,FALSE),""))</f>
        <v>11.11.2004</v>
      </c>
      <c r="H142" s="27" t="str">
        <f>IF(B142="","", IFERROR(VLOOKUP(E142,'Общий список'!$A$3:$AG$996,6,FALSE),""))</f>
        <v>г. Пермь "СШОР №1"</v>
      </c>
      <c r="I142" s="27" t="str">
        <f>IF(B142="","", IFERROR(VLOOKUP(E142,'Общий список'!$A$3:$AG$996,7,FALSE),""))</f>
        <v>Суворова Т.Н.</v>
      </c>
      <c r="J142" s="27" t="str">
        <f t="array" ref="J142">IFERROR(INDEX('Общий список'!$A$3:$O$996,VLOOKUP(E142,'Общий список'!$A$3:$S$996,19,FALSE),MATCH(B142,'Общий список'!A137:N137,0)+1),"")</f>
        <v>1.01,0</v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список'!A138:M138,0)),"")</f>
        <v>400 м</v>
      </c>
      <c r="C143" s="27" t="str">
        <f>IF(B143="","", IFERROR(VLOOKUP(E143,'Общий список'!$A$3:$AG$996,3,FALSE),""))</f>
        <v>Ж</v>
      </c>
      <c r="D143" s="27" t="str">
        <f>IF(B143="","", IFERROR(VLOOKUP(E143,'Общий список'!$A$3:$AG$996,17,FALSE),""))</f>
        <v/>
      </c>
      <c r="E143" s="28">
        <f>'Общий список'!A138</f>
        <v>527</v>
      </c>
      <c r="F143" s="29" t="str">
        <f>IF(B143="","", IFERROR(VLOOKUP(E143,'Общий список'!$A$3:$AG$996,2,FALSE),""))</f>
        <v>Сесюнина Анастасия</v>
      </c>
      <c r="G143" s="27" t="str">
        <f>IF(B143="","", IFERROR(VLOOKUP(E143,'Общий список'!$A$3:$AG$996,4,FALSE),""))</f>
        <v>04.02.2003</v>
      </c>
      <c r="H143" s="27" t="str">
        <f>IF(B143="","", IFERROR(VLOOKUP(E143,'Общий список'!$A$3:$AG$996,6,FALSE),""))</f>
        <v>г. Пермь "СШОР №1"</v>
      </c>
      <c r="I143" s="27" t="str">
        <f>IF(B143="","", IFERROR(VLOOKUP(E143,'Общий список'!$A$3:$AG$996,7,FALSE),""))</f>
        <v>Суворова Т.Н, Новожилов С.В.</v>
      </c>
      <c r="J143" s="27" t="str">
        <f t="array" ref="J143">IFERROR(INDEX('Общий список'!$A$3:$O$996,VLOOKUP(E143,'Общий список'!$A$3:$S$996,19,FALSE),MATCH(B143,'Общий список'!A138:N138,0)+1),"")</f>
        <v>1.00,1</v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список'!A139:M139,0)),"")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список'!A139</f>
        <v>528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список'!A139:N139,0)+1),"")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список'!A140:M140,0)),"")</f>
        <v>400 м</v>
      </c>
      <c r="C145" s="27" t="str">
        <f>IF(B145="","", IFERROR(VLOOKUP(E145,'Общий список'!$A$3:$AG$996,3,FALSE),""))</f>
        <v>Ж</v>
      </c>
      <c r="D145" s="27" t="str">
        <f>IF(B145="","", IFERROR(VLOOKUP(E145,'Общий список'!$A$3:$AG$996,17,FALSE),""))</f>
        <v/>
      </c>
      <c r="E145" s="28">
        <f>'Общий список'!A140</f>
        <v>539</v>
      </c>
      <c r="F145" s="29" t="str">
        <f>IF(B145="","", IFERROR(VLOOKUP(E145,'Общий список'!$A$3:$AG$996,2,FALSE),""))</f>
        <v>Орехова Юлия</v>
      </c>
      <c r="G145" s="27" t="str">
        <f>IF(B145="","", IFERROR(VLOOKUP(E145,'Общий список'!$A$3:$AG$996,4,FALSE),""))</f>
        <v>07.07.1992</v>
      </c>
      <c r="H145" s="27" t="str">
        <f>IF(B145="","", IFERROR(VLOOKUP(E145,'Общий список'!$A$3:$AG$996,6,FALSE),""))</f>
        <v>МАУ ДО СШ "Вихрь"</v>
      </c>
      <c r="I145" s="27" t="str">
        <f>IF(B145="","", IFERROR(VLOOKUP(E145,'Общий список'!$A$3:$AG$996,7,FALSE),""))</f>
        <v>Суворова Т.Н, Суворов Н.В.</v>
      </c>
      <c r="J145" s="27" t="str">
        <f t="array" ref="J145">IFERROR(INDEX('Общий список'!$A$3:$O$996,VLOOKUP(E145,'Общий список'!$A$3:$S$996,19,FALSE),MATCH(B145,'Общий список'!A140:N140,0)+1),"")</f>
        <v>1.00,12</v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список'!A141:M141,0)),"")</f>
        <v>400 м</v>
      </c>
      <c r="C146" s="27" t="str">
        <f>IF(B146="","", IFERROR(VLOOKUP(E146,'Общий список'!$A$3:$AG$996,3,FALSE),""))</f>
        <v>Ж</v>
      </c>
      <c r="D146" s="27" t="str">
        <f>IF(B146="","", IFERROR(VLOOKUP(E146,'Общий список'!$A$3:$AG$996,17,FALSE),""))</f>
        <v/>
      </c>
      <c r="E146" s="28">
        <f>'Общий список'!A141</f>
        <v>545</v>
      </c>
      <c r="F146" s="29" t="str">
        <f>IF(B146="","", IFERROR(VLOOKUP(E146,'Общий список'!$A$3:$AG$996,2,FALSE),""))</f>
        <v>Северова Мария</v>
      </c>
      <c r="G146" s="27" t="str">
        <f>IF(B146="","", IFERROR(VLOOKUP(E146,'Общий список'!$A$3:$AG$996,4,FALSE),""))</f>
        <v>01.09.2007</v>
      </c>
      <c r="H146" s="27" t="str">
        <f>IF(B146="","", IFERROR(VLOOKUP(E146,'Общий список'!$A$3:$AG$996,6,FALSE),""))</f>
        <v>г. Пермь "СШОР №1"</v>
      </c>
      <c r="I146" s="27" t="str">
        <f>IF(B146="","", IFERROR(VLOOKUP(E146,'Общий список'!$A$3:$AG$996,7,FALSE),""))</f>
        <v>Суворова Т.Н., Барон А.В.</v>
      </c>
      <c r="J146" s="27" t="str">
        <f t="array" ref="J146">IFERROR(INDEX('Общий список'!$A$3:$O$996,VLOOKUP(E146,'Общий список'!$A$3:$S$996,19,FALSE),MATCH(B146,'Общий список'!A141:N141,0)+1),"")</f>
        <v>1.02,3</v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список'!A142:M142,0)),"")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список'!A142</f>
        <v>550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список'!A142:N142,0)+1),"")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список'!A143:M143,0)),"")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список'!A143</f>
        <v>582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список'!A143:N143,0)+1),"")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список'!A144:M144,0)),"")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список'!A144</f>
        <v>583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список'!A144:N144,0)+1),"")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список'!A145:M145,0)),"")</f>
        <v>400 м</v>
      </c>
      <c r="C150" s="27" t="str">
        <f>IF(B150="","", IFERROR(VLOOKUP(E150,'Общий список'!$A$3:$AG$996,3,FALSE),""))</f>
        <v>Ж</v>
      </c>
      <c r="D150" s="27" t="str">
        <f>IF(B150="","", IFERROR(VLOOKUP(E150,'Общий список'!$A$3:$AG$996,17,FALSE),""))</f>
        <v/>
      </c>
      <c r="E150" s="28">
        <f>'Общий список'!A145</f>
        <v>584</v>
      </c>
      <c r="F150" s="29" t="str">
        <f>IF(B150="","", IFERROR(VLOOKUP(E150,'Общий список'!$A$3:$AG$996,2,FALSE),""))</f>
        <v>Терентьева Наталья</v>
      </c>
      <c r="G150" s="27" t="str">
        <f>IF(B150="","", IFERROR(VLOOKUP(E150,'Общий список'!$A$3:$AG$996,4,FALSE),""))</f>
        <v>01.07.2006</v>
      </c>
      <c r="H150" s="27" t="str">
        <f>IF(B150="","", IFERROR(VLOOKUP(E150,'Общий список'!$A$3:$AG$996,6,FALSE),""))</f>
        <v>КОРПК</v>
      </c>
      <c r="I150" s="27" t="str">
        <f>IF(B150="","", IFERROR(VLOOKUP(E150,'Общий список'!$A$3:$AG$996,7,FALSE),""))</f>
        <v>Попов А.С., Сыстеров А.Н</v>
      </c>
      <c r="J150" s="27">
        <f t="array" ref="J150">IFERROR(INDEX('Общий список'!$A$3:$O$996,VLOOKUP(E150,'Общий список'!$A$3:$S$996,19,FALSE),MATCH(B150,'Общий список'!A145:N145,0)+1),"")</f>
        <v>61.22</v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список'!A147:M147,0)),"")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список'!A147</f>
        <v>586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список'!A147:N147,0)+1),"")</f>
        <v/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список'!A148:M148,0)),"")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список'!A148</f>
        <v>587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список'!A148:N148,0)+1),"")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список'!A149:M149,0)),"")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список'!A149</f>
        <v>588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список'!A149:N149,0)+1),"")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25"/>
      <c r="B154" s="26" t="str">
        <f t="array" ref="B154">IFERROR(INDEX('Общий список'!$A$3:$S$996,VLOOKUP(E154,'Общий список'!$A$3:$S$996,19,FALSE),MATCH($B$1,'Общий список'!A150:M150,0)),"")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список'!A150</f>
        <v>589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список'!A150:N150,0)+1),"")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25"/>
      <c r="B155" s="26" t="str">
        <f t="array" ref="B155">IFERROR(INDEX('Общий список'!$A$3:$S$996,VLOOKUP(E155,'Общий список'!$A$3:$S$996,19,FALSE),MATCH($B$1,'Общий список'!A151:M151,0)),"")</f>
        <v>400 м</v>
      </c>
      <c r="C155" s="27" t="str">
        <f>IF(B155="","", IFERROR(VLOOKUP(E155,'Общий список'!$A$3:$AG$996,3,FALSE),""))</f>
        <v>Ж</v>
      </c>
      <c r="D155" s="27" t="str">
        <f>IF(B155="","", IFERROR(VLOOKUP(E155,'Общий список'!$A$3:$AG$996,17,FALSE),""))</f>
        <v/>
      </c>
      <c r="E155" s="28">
        <f>'Общий список'!A151</f>
        <v>590</v>
      </c>
      <c r="F155" s="29" t="str">
        <f>IF(B155="","", IFERROR(VLOOKUP(E155,'Общий список'!$A$3:$AG$996,2,FALSE),""))</f>
        <v>Коробейникова Екатерина</v>
      </c>
      <c r="G155" s="27" t="str">
        <f>IF(B155="","", IFERROR(VLOOKUP(E155,'Общий список'!$A$3:$AG$996,4,FALSE),""))</f>
        <v>26.03.2003</v>
      </c>
      <c r="H155" s="27" t="str">
        <f>IF(B155="","", IFERROR(VLOOKUP(E155,'Общий список'!$A$3:$AG$996,6,FALSE),""))</f>
        <v>СШОР "Старт" г. Пермь</v>
      </c>
      <c r="I155" s="27" t="str">
        <f>IF(B155="","", IFERROR(VLOOKUP(E155,'Общий список'!$A$3:$AG$996,7,FALSE),""))</f>
        <v>Чайников Р.С., Попов А.С.</v>
      </c>
      <c r="J155" s="27">
        <f t="array" ref="J155">IFERROR(INDEX('Общий список'!$A$3:$O$996,VLOOKUP(E155,'Общий список'!$A$3:$S$996,19,FALSE),MATCH(B155,'Общий список'!A151:N151,0)+1),"")</f>
        <v>58.4</v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customHeight="1">
      <c r="A156" s="25">
        <v>25.0</v>
      </c>
      <c r="B156" s="26" t="str">
        <f t="array" ref="B156">IFERROR(INDEX('Общий список'!$A$3:$S$996,VLOOKUP(E156,'Общий список'!$A$3:$S$996,19,FALSE),MATCH($B$1,'Общий список'!A146:M146,0)),"")</f>
        <v>400 м</v>
      </c>
      <c r="C156" s="27" t="str">
        <f>IF(B156="","", IFERROR(VLOOKUP(E156,'Общий список'!$A$3:$AG$996,3,FALSE),""))</f>
        <v>М</v>
      </c>
      <c r="D156" s="27" t="str">
        <f>IF(B156="","", IFERROR(VLOOKUP(E156,'Общий список'!$A$3:$AG$996,17,FALSE),""))</f>
        <v/>
      </c>
      <c r="E156" s="28">
        <f>'Общий список'!A146</f>
        <v>585</v>
      </c>
      <c r="F156" s="29" t="str">
        <f>IF(B156="","", IFERROR(VLOOKUP(E156,'Общий список'!$A$3:$AG$996,2,FALSE),""))</f>
        <v>Чеботков Данил</v>
      </c>
      <c r="G156" s="27" t="str">
        <f>IF(B156="","", IFERROR(VLOOKUP(E156,'Общий список'!$A$3:$AG$996,4,FALSE),""))</f>
        <v>09.08.08</v>
      </c>
      <c r="H156" s="29" t="str">
        <f>IF(B156="","", IFERROR(VLOOKUP(E156,'Общий список'!$A$3:$AG$996,6,FALSE),""))</f>
        <v>КОРПК</v>
      </c>
      <c r="I156" s="29" t="str">
        <f>IF(B156="","", IFERROR(VLOOKUP(E156,'Общий список'!$A$3:$AG$996,7,FALSE),""))</f>
        <v>Попов А.С., Минина С.Д.</v>
      </c>
      <c r="J156" s="86">
        <f t="array" ref="J156">IFERROR(INDEX('Общий список'!$A$3:$O$996,VLOOKUP(E156,'Общий список'!$A$3:$S$996,19,FALSE),MATCH(B156,'Общий список'!A146:N146,0)+1),"")</f>
        <v>54.3</v>
      </c>
      <c r="K156" s="30"/>
      <c r="L156" s="30">
        <v>55.1</v>
      </c>
      <c r="M156" s="31">
        <f t="shared" si="1"/>
        <v>55.1</v>
      </c>
      <c r="N156" s="28"/>
      <c r="O156" s="32"/>
      <c r="R156" s="33"/>
      <c r="S156" s="33"/>
      <c r="T156" s="33"/>
    </row>
    <row r="157" ht="15.0" customHeight="1">
      <c r="A157" s="25">
        <v>26.0</v>
      </c>
      <c r="B157" s="26" t="str">
        <f t="array" ref="B157">IFERROR(INDEX('Общий список'!$A$3:$S$996,VLOOKUP(E157,'Общий список'!$A$3:$S$996,19,FALSE),MATCH($B$1,'Общий список'!A103:M103,0)),"")</f>
        <v>400 м</v>
      </c>
      <c r="C157" s="27" t="str">
        <f>IF(B157="","", IFERROR(VLOOKUP(E157,'Общий список'!$A$3:$AG$996,3,FALSE),""))</f>
        <v>М</v>
      </c>
      <c r="D157" s="27" t="str">
        <f>IF(B157="","", IFERROR(VLOOKUP(E157,'Общий список'!$A$3:$AG$996,17,FALSE),""))</f>
        <v/>
      </c>
      <c r="E157" s="28">
        <f>'Общий список'!A103</f>
        <v>465</v>
      </c>
      <c r="F157" s="29" t="str">
        <f>IF(B157="","", IFERROR(VLOOKUP(E157,'Общий список'!$A$3:$AG$996,2,FALSE),""))</f>
        <v>Герман Артëм</v>
      </c>
      <c r="G157" s="27" t="str">
        <f>IF(B157="","", IFERROR(VLOOKUP(E157,'Общий список'!$A$3:$AG$996,4,FALSE),""))</f>
        <v>06.07.2007</v>
      </c>
      <c r="H157" s="34" t="str">
        <f>IF(B157="","", IFERROR(VLOOKUP(E157,'Общий список'!$A$3:$AG$996,6,FALSE),""))</f>
        <v>СШОР "Старт" г. Краснокамск</v>
      </c>
      <c r="I157" s="29" t="str">
        <f>IF(B157="","", IFERROR(VLOOKUP(E157,'Общий список'!$A$3:$AG$996,7,FALSE),""))</f>
        <v>Окулов А.А.</v>
      </c>
      <c r="J157" s="87">
        <v>54.0</v>
      </c>
      <c r="K157" s="30"/>
      <c r="L157" s="30">
        <v>55.3</v>
      </c>
      <c r="M157" s="31">
        <f t="shared" si="1"/>
        <v>55.3</v>
      </c>
      <c r="N157" s="28"/>
      <c r="O157" s="32"/>
      <c r="R157" s="33"/>
      <c r="S157" s="33"/>
      <c r="T157" s="33"/>
    </row>
    <row r="158" ht="15.0" customHeight="1">
      <c r="A158" s="25">
        <v>27.0</v>
      </c>
      <c r="B158" s="26" t="str">
        <f t="array" ref="B158">IFERROR(INDEX('Общий список'!$A$3:$S$996,VLOOKUP(E158,'Общий список'!$A$3:$S$996,19,FALSE),MATCH($B$1,'Общий список'!A152:M152,0)),"")</f>
        <v>400 м</v>
      </c>
      <c r="C158" s="27" t="str">
        <f>IF(B158="","", IFERROR(VLOOKUP(E158,'Общий список'!$A$3:$AG$996,3,FALSE),""))</f>
        <v>М</v>
      </c>
      <c r="D158" s="27" t="str">
        <f>IF(B158="","", IFERROR(VLOOKUP(E158,'Общий список'!$A$3:$AG$996,17,FALSE),""))</f>
        <v/>
      </c>
      <c r="E158" s="28">
        <f>'Общий список'!A152</f>
        <v>594</v>
      </c>
      <c r="F158" s="29" t="str">
        <f>IF(B158="","", IFERROR(VLOOKUP(E158,'Общий список'!$A$3:$AG$996,2,FALSE),""))</f>
        <v>Филинов Ян</v>
      </c>
      <c r="G158" s="27" t="str">
        <f>IF(B158="","", IFERROR(VLOOKUP(E158,'Общий список'!$A$3:$AG$996,4,FALSE),""))</f>
        <v>19.02.2008</v>
      </c>
      <c r="H158" s="29" t="str">
        <f>IF(B158="","", IFERROR(VLOOKUP(E158,'Общий список'!$A$3:$AG$996,6,FALSE),""))</f>
        <v>г. Пермь "СШОР №1"</v>
      </c>
      <c r="I158" s="29" t="str">
        <f>IF(B158="","", IFERROR(VLOOKUP(E158,'Общий список'!$A$3:$AG$996,7,FALSE),""))</f>
        <v>Ковалев М.Н.</v>
      </c>
      <c r="J158" s="86">
        <f t="array" ref="J158">IFERROR(INDEX('Общий список'!$A$3:$O$996,VLOOKUP(E158,'Общий список'!$A$3:$S$996,19,FALSE),MATCH(B158,'Общий список'!A152:N152,0)+1),"")</f>
        <v>57.3</v>
      </c>
      <c r="K158" s="30"/>
      <c r="L158" s="30">
        <v>56.12</v>
      </c>
      <c r="M158" s="31">
        <f t="shared" si="1"/>
        <v>56.12</v>
      </c>
      <c r="N158" s="28"/>
      <c r="O158" s="32"/>
      <c r="R158" s="33"/>
      <c r="S158" s="33"/>
      <c r="T158" s="33"/>
    </row>
    <row r="159" ht="15.0" customHeight="1">
      <c r="A159" s="25">
        <v>28.0</v>
      </c>
      <c r="B159" s="26" t="str">
        <f t="array" ref="B159">IFERROR(INDEX('Общий список'!$A$3:$S$996,VLOOKUP(E159,'Общий список'!$A$3:$S$996,19,FALSE),MATCH($B$1,'Общий список'!A133:M133,0)),"")</f>
        <v>400 м</v>
      </c>
      <c r="C159" s="27" t="str">
        <f>IF(B159="","", IFERROR(VLOOKUP(E159,'Общий список'!$A$3:$AG$996,3,FALSE),""))</f>
        <v>М</v>
      </c>
      <c r="D159" s="27" t="str">
        <f>IF(B159="","", IFERROR(VLOOKUP(E159,'Общий список'!$A$3:$AG$996,17,FALSE),""))</f>
        <v/>
      </c>
      <c r="E159" s="28">
        <f>'Общий список'!A133</f>
        <v>519</v>
      </c>
      <c r="F159" s="29" t="str">
        <f>IF(B159="","", IFERROR(VLOOKUP(E159,'Общий список'!$A$3:$AG$996,2,FALSE),""))</f>
        <v>Бондаренко Артем</v>
      </c>
      <c r="G159" s="27" t="str">
        <f>IF(B159="","", IFERROR(VLOOKUP(E159,'Общий список'!$A$3:$AG$996,4,FALSE),""))</f>
        <v>28.03.2010</v>
      </c>
      <c r="H159" s="29" t="str">
        <f>IF(B159="","", IFERROR(VLOOKUP(E159,'Общий список'!$A$3:$AG$996,6,FALSE),""))</f>
        <v>г. Пермь "СШОР №1"</v>
      </c>
      <c r="I159" s="29" t="str">
        <f>IF(B159="","", IFERROR(VLOOKUP(E159,'Общий список'!$A$3:$AG$996,7,FALSE),""))</f>
        <v>Суворова Т.Н, Барон А.В.</v>
      </c>
      <c r="J159" s="86">
        <f t="array" ref="J159">IFERROR(INDEX('Общий список'!$A$3:$O$996,VLOOKUP(E159,'Общий список'!$A$3:$S$996,19,FALSE),MATCH(B159,'Общий список'!A133:N133,0)+1),"")</f>
        <v>58.6</v>
      </c>
      <c r="K159" s="30"/>
      <c r="L159" s="30">
        <v>56.54</v>
      </c>
      <c r="M159" s="31">
        <f t="shared" si="1"/>
        <v>56.54</v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список'!A154:M154,0)),"")</f>
        <v>400 м</v>
      </c>
      <c r="C160" s="27" t="str">
        <f>IF(B160="","", IFERROR(VLOOKUP(E160,'Общий список'!$A$3:$AG$996,3,FALSE),""))</f>
        <v>Ж</v>
      </c>
      <c r="D160" s="27" t="str">
        <f>IF(B160="","", IFERROR(VLOOKUP(E160,'Общий список'!$A$3:$AG$996,17,FALSE),""))</f>
        <v/>
      </c>
      <c r="E160" s="28">
        <f>'Общий список'!A154</f>
        <v>597</v>
      </c>
      <c r="F160" s="29" t="str">
        <f>IF(B160="","", IFERROR(VLOOKUP(E160,'Общий список'!$A$3:$AG$996,2,FALSE),""))</f>
        <v>Бажина Полина</v>
      </c>
      <c r="G160" s="27" t="str">
        <f>IF(B160="","", IFERROR(VLOOKUP(E160,'Общий список'!$A$3:$AG$996,4,FALSE),""))</f>
        <v>07.12.2006</v>
      </c>
      <c r="H160" s="27" t="str">
        <f>IF(B160="","", IFERROR(VLOOKUP(E160,'Общий список'!$A$3:$AG$996,6,FALSE),""))</f>
        <v>г. Пермь "СШОР №1"</v>
      </c>
      <c r="I160" s="27" t="str">
        <f>IF(B160="","", IFERROR(VLOOKUP(E160,'Общий список'!$A$3:$AG$996,7,FALSE),""))</f>
        <v>Ковалев М.Н.</v>
      </c>
      <c r="J160" s="27" t="str">
        <f t="array" ref="J160">IFERROR(INDEX('Общий список'!$A$3:$O$996,VLOOKUP(E160,'Общий список'!$A$3:$S$996,19,FALSE),MATCH(B160,'Общий список'!A154:N154,0)+1),"")</f>
        <v>1.04,8</v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25"/>
      <c r="B161" s="26" t="str">
        <f t="array" ref="B161">IFERROR(INDEX('Общий список'!$A$3:$S$996,VLOOKUP(E161,'Общий список'!$A$3:$S$996,19,FALSE),MATCH($B$1,'Общий список'!A155:M155,0)),"")</f>
        <v>400 м</v>
      </c>
      <c r="C161" s="27" t="str">
        <f>IF(B161="","", IFERROR(VLOOKUP(E161,'Общий список'!$A$3:$AG$996,3,FALSE),""))</f>
        <v>Ж</v>
      </c>
      <c r="D161" s="27" t="str">
        <f>IF(B161="","", IFERROR(VLOOKUP(E161,'Общий список'!$A$3:$AG$996,17,FALSE),""))</f>
        <v/>
      </c>
      <c r="E161" s="28">
        <f>'Общий список'!A155</f>
        <v>598</v>
      </c>
      <c r="F161" s="29" t="str">
        <f>IF(B161="","", IFERROR(VLOOKUP(E161,'Общий список'!$A$3:$AG$996,2,FALSE),""))</f>
        <v>Якимова Татьяна</v>
      </c>
      <c r="G161" s="27" t="str">
        <f>IF(B161="","", IFERROR(VLOOKUP(E161,'Общий список'!$A$3:$AG$996,4,FALSE),""))</f>
        <v>08.09.2005</v>
      </c>
      <c r="H161" s="27" t="str">
        <f>IF(B161="","", IFERROR(VLOOKUP(E161,'Общий список'!$A$3:$AG$996,6,FALSE),""))</f>
        <v>г. Пермь "СШОР №1"</v>
      </c>
      <c r="I161" s="27" t="str">
        <f>IF(B161="","", IFERROR(VLOOKUP(E161,'Общий список'!$A$3:$AG$996,7,FALSE),""))</f>
        <v>Ковалев М.Н. </v>
      </c>
      <c r="J161" s="27" t="str">
        <f t="array" ref="J161">IFERROR(INDEX('Общий список'!$A$3:$O$996,VLOOKUP(E161,'Общий список'!$A$3:$S$996,19,FALSE),MATCH(B161,'Общий список'!A155:N155,0)+1),"")</f>
        <v>1.05,7</v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hidden="1" customHeight="1">
      <c r="A162" s="25"/>
      <c r="B162" s="26" t="str">
        <f t="array" ref="B162">IFERROR(INDEX('Общий список'!$A$3:$S$996,VLOOKUP(E162,'Общий список'!$A$3:$S$996,19,FALSE),MATCH($B$1,'Общий список'!A156:M156,0)),"")</f>
        <v>400 м</v>
      </c>
      <c r="C162" s="27" t="str">
        <f>IF(B162="","", IFERROR(VLOOKUP(E162,'Общий список'!$A$3:$AG$996,3,FALSE),""))</f>
        <v>Ж</v>
      </c>
      <c r="D162" s="27" t="str">
        <f>IF(B162="","", IFERROR(VLOOKUP(E162,'Общий список'!$A$3:$AG$996,17,FALSE),""))</f>
        <v/>
      </c>
      <c r="E162" s="28">
        <f>'Общий список'!A156</f>
        <v>599</v>
      </c>
      <c r="F162" s="29" t="str">
        <f>IF(B162="","", IFERROR(VLOOKUP(E162,'Общий список'!$A$3:$AG$996,2,FALSE),""))</f>
        <v>Мехтиева Кристина</v>
      </c>
      <c r="G162" s="27" t="str">
        <f>IF(B162="","", IFERROR(VLOOKUP(E162,'Общий список'!$A$3:$AG$996,4,FALSE),""))</f>
        <v>15.12.2000</v>
      </c>
      <c r="H162" s="27" t="str">
        <f>IF(B162="","", IFERROR(VLOOKUP(E162,'Общий список'!$A$3:$AG$996,6,FALSE),""))</f>
        <v>г. Пермь "СШОР №1"</v>
      </c>
      <c r="I162" s="27" t="str">
        <f>IF(B162="","", IFERROR(VLOOKUP(E162,'Общий список'!$A$3:$AG$996,7,FALSE),""))</f>
        <v>Ковалев М.Н.</v>
      </c>
      <c r="J162" s="27" t="str">
        <f t="array" ref="J162">IFERROR(INDEX('Общий список'!$A$3:$O$996,VLOOKUP(E162,'Общий список'!$A$3:$S$996,19,FALSE),MATCH(B162,'Общий список'!A156:N156,0)+1),"")</f>
        <v>1.04,0</v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hidden="1" customHeight="1">
      <c r="A163" s="25"/>
      <c r="B163" s="26" t="str">
        <f t="array" ref="B163">IFERROR(INDEX('Общий список'!$A$3:$S$996,VLOOKUP(E163,'Общий список'!$A$3:$S$996,19,FALSE),MATCH($B$1,'Общий список'!A158:M158,0)),"")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список'!A158</f>
        <v>611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список'!A158:N158,0)+1),"")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список'!A159:M159,0)),"")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список'!A159</f>
        <v>612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список'!A159:N159,0)+1),"")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список'!A160:M160,0)),"")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список'!A160</f>
        <v>613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список'!A160:N160,0)+1),"")</f>
        <v/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список'!A161:M161,0)),"")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список'!A161</f>
        <v>614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список'!A161:N161,0)+1),"")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список'!A162:M162,0)),"")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список'!A162</f>
        <v>615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список'!A162:N162,0)+1),"")</f>
        <v/>
      </c>
      <c r="K167" s="30"/>
      <c r="L167" s="30"/>
      <c r="M167" s="31" t="str">
        <f t="shared" si="1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список'!A163:M163,0)),"")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список'!A163</f>
        <v>644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список'!A163:N163,0)+1),"")</f>
        <v/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hidden="1" customHeight="1">
      <c r="A169" s="25"/>
      <c r="B169" s="26" t="str">
        <f t="array" ref="B169">IFERROR(INDEX('Общий список'!$A$3:$S$996,VLOOKUP(E169,'Общий список'!$A$3:$S$996,19,FALSE),MATCH($B$1,'Общий список'!A164:M164,0)),"")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список'!A164</f>
        <v>656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список'!A164:N164,0)+1),"")</f>
        <v/>
      </c>
      <c r="K169" s="30"/>
      <c r="L169" s="30"/>
      <c r="M169" s="31" t="str">
        <f t="shared" si="1"/>
        <v/>
      </c>
      <c r="N169" s="28"/>
      <c r="O169" s="32"/>
      <c r="R169" s="33"/>
      <c r="S169" s="33"/>
      <c r="T169" s="33"/>
    </row>
    <row r="170" ht="15.0" hidden="1" customHeight="1">
      <c r="A170" s="25"/>
      <c r="B170" s="26" t="str">
        <f t="array" ref="B170">IFERROR(INDEX('Общий список'!$A$3:$S$996,VLOOKUP(E170,'Общий список'!$A$3:$S$996,19,FALSE),MATCH($B$1,'Общий список'!A165:M165,0)),"")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список'!A165</f>
        <v>657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список'!A165:N165,0)+1),"")</f>
        <v/>
      </c>
      <c r="K170" s="30"/>
      <c r="L170" s="30"/>
      <c r="M170" s="31" t="str">
        <f t="shared" si="1"/>
        <v/>
      </c>
      <c r="N170" s="28"/>
      <c r="O170" s="32"/>
      <c r="R170" s="33"/>
      <c r="S170" s="33"/>
      <c r="T170" s="33"/>
    </row>
    <row r="171" ht="15.0" hidden="1" customHeight="1">
      <c r="A171" s="25"/>
      <c r="B171" s="26" t="str">
        <f t="array" ref="B171">IFERROR(INDEX('Общий список'!$A$3:$S$996,VLOOKUP(E171,'Общий список'!$A$3:$S$996,19,FALSE),MATCH($B$1,'Общий список'!A166:M166,0)),"")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список'!A166</f>
        <v>658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список'!A166:N166,0)+1),"")</f>
        <v/>
      </c>
      <c r="K171" s="30"/>
      <c r="L171" s="30"/>
      <c r="M171" s="31" t="str">
        <f t="shared" si="1"/>
        <v/>
      </c>
      <c r="N171" s="28"/>
      <c r="O171" s="32"/>
      <c r="R171" s="33"/>
      <c r="S171" s="33"/>
      <c r="T171" s="33"/>
    </row>
    <row r="172" ht="15.0" hidden="1" customHeight="1">
      <c r="A172" s="25"/>
      <c r="B172" s="26" t="str">
        <f t="array" ref="B172">IFERROR(INDEX('Общий список'!$A$3:$S$996,VLOOKUP(E172,'Общий список'!$A$3:$S$996,19,FALSE),MATCH($B$1,'Общий список'!A167:M167,0)),"")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список'!A167</f>
        <v>659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список'!A167:N167,0)+1),"")</f>
        <v/>
      </c>
      <c r="K172" s="30"/>
      <c r="L172" s="30"/>
      <c r="M172" s="31" t="str">
        <f t="shared" si="1"/>
        <v/>
      </c>
      <c r="N172" s="28"/>
      <c r="O172" s="32"/>
      <c r="R172" s="33"/>
      <c r="S172" s="33"/>
      <c r="T172" s="33"/>
    </row>
    <row r="173" ht="15.0" hidden="1" customHeight="1">
      <c r="A173" s="25"/>
      <c r="B173" s="26" t="str">
        <f t="array" ref="B173">IFERROR(INDEX('Общий список'!$A$3:$S$996,VLOOKUP(E173,'Общий список'!$A$3:$S$996,19,FALSE),MATCH($B$1,'Общий список'!A168:M168,0)),"")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список'!A168</f>
        <v>660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список'!A168:N168,0)+1),"")</f>
        <v/>
      </c>
      <c r="K173" s="30"/>
      <c r="L173" s="30"/>
      <c r="M173" s="31" t="str">
        <f t="shared" si="1"/>
        <v/>
      </c>
      <c r="N173" s="28"/>
      <c r="O173" s="32"/>
      <c r="R173" s="33"/>
      <c r="S173" s="33"/>
      <c r="T173" s="33"/>
    </row>
    <row r="174" ht="15.0" hidden="1" customHeight="1">
      <c r="A174" s="25"/>
      <c r="B174" s="26" t="str">
        <f t="array" ref="B174">IFERROR(INDEX('Общий список'!$A$3:$S$996,VLOOKUP(E174,'Общий список'!$A$3:$S$996,19,FALSE),MATCH($B$1,'Общий список'!A169:M169,0)),"")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список'!A169</f>
        <v>661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список'!A169:N169,0)+1),"")</f>
        <v/>
      </c>
      <c r="K174" s="30"/>
      <c r="L174" s="30"/>
      <c r="M174" s="31" t="str">
        <f t="shared" si="1"/>
        <v/>
      </c>
      <c r="N174" s="28"/>
      <c r="O174" s="32"/>
      <c r="R174" s="33"/>
      <c r="S174" s="33"/>
      <c r="T174" s="33"/>
    </row>
    <row r="175" ht="15.0" hidden="1" customHeight="1">
      <c r="A175" s="25"/>
      <c r="B175" s="26" t="str">
        <f t="array" ref="B175">IFERROR(INDEX('Общий список'!$A$3:$S$996,VLOOKUP(E175,'Общий список'!$A$3:$S$996,19,FALSE),MATCH($B$1,'Общий список'!A170:M170,0)),"")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список'!A170</f>
        <v>662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список'!A170:N170,0)+1),"")</f>
        <v/>
      </c>
      <c r="K175" s="30"/>
      <c r="L175" s="30"/>
      <c r="M175" s="31" t="str">
        <f t="shared" si="1"/>
        <v/>
      </c>
      <c r="N175" s="28"/>
      <c r="O175" s="32"/>
      <c r="R175" s="33"/>
      <c r="S175" s="33"/>
      <c r="T175" s="33"/>
    </row>
    <row r="176" ht="15.0" customHeight="1">
      <c r="A176" s="25">
        <v>29.0</v>
      </c>
      <c r="B176" s="26" t="str">
        <f t="array" ref="B176">IFERROR(INDEX('Общий список'!$A$3:$S$996,VLOOKUP(E176,'Общий список'!$A$3:$S$996,19,FALSE),MATCH($B$1,'Общий список'!A193:M193,0)),"")</f>
        <v>400 м</v>
      </c>
      <c r="C176" s="27" t="str">
        <f>IF(B176="","", IFERROR(VLOOKUP(E176,'Общий список'!$A$3:$AG$996,3,FALSE),""))</f>
        <v>М</v>
      </c>
      <c r="D176" s="27" t="str">
        <f>IF(B176="","", IFERROR(VLOOKUP(E176,'Общий список'!$A$3:$AG$996,17,FALSE),""))</f>
        <v/>
      </c>
      <c r="E176" s="28">
        <f>'Общий список'!A193</f>
        <v>807</v>
      </c>
      <c r="F176" s="29" t="str">
        <f>IF(B176="","", IFERROR(VLOOKUP(E176,'Общий список'!$A$3:$AG$996,2,FALSE),""))</f>
        <v>Климов Артем</v>
      </c>
      <c r="G176" s="27" t="str">
        <f>IF(B176="","", IFERROR(VLOOKUP(E176,'Общий список'!$A$3:$AG$996,4,FALSE),""))</f>
        <v>24.02.2008</v>
      </c>
      <c r="H176" s="29" t="str">
        <f>IF(B176="","", IFERROR(VLOOKUP(E176,'Общий список'!$A$3:$AG$996,6,FALSE),""))</f>
        <v>ДЮСШ г.Кудымкар</v>
      </c>
      <c r="I176" s="29" t="str">
        <f>IF(B176="","", IFERROR(VLOOKUP(E176,'Общий список'!$A$3:$AG$996,7,FALSE),""))</f>
        <v>Сятчихин Е.С.</v>
      </c>
      <c r="J176" s="87">
        <v>56.6</v>
      </c>
      <c r="K176" s="30"/>
      <c r="L176" s="30">
        <v>57.17</v>
      </c>
      <c r="M176" s="31">
        <f t="shared" si="1"/>
        <v>57.17</v>
      </c>
      <c r="N176" s="28"/>
      <c r="O176" s="32"/>
      <c r="R176" s="33"/>
      <c r="S176" s="33"/>
      <c r="T176" s="33"/>
    </row>
    <row r="177" ht="15.0" customHeight="1">
      <c r="A177" s="25">
        <v>30.0</v>
      </c>
      <c r="B177" s="26" t="str">
        <f t="array" ref="B177">IFERROR(INDEX('Общий список'!$A$3:$S$996,VLOOKUP(E177,'Общий список'!$A$3:$S$996,19,FALSE),MATCH($B$1,'Общий список'!A118:M118,0)),"")</f>
        <v>400 м</v>
      </c>
      <c r="C177" s="27" t="str">
        <f>IF(B177="","", IFERROR(VLOOKUP(E177,'Общий список'!$A$3:$AG$996,3,FALSE),""))</f>
        <v>М</v>
      </c>
      <c r="D177" s="27" t="str">
        <f>IF(B177="","", IFERROR(VLOOKUP(E177,'Общий список'!$A$3:$AG$996,17,FALSE),""))</f>
        <v/>
      </c>
      <c r="E177" s="28">
        <f>'Общий список'!A118</f>
        <v>492</v>
      </c>
      <c r="F177" s="29" t="str">
        <f>IF(B177="","", IFERROR(VLOOKUP(E177,'Общий список'!$A$3:$AG$996,2,FALSE),""))</f>
        <v>Тунев Игорь </v>
      </c>
      <c r="G177" s="27" t="str">
        <f>IF(B177="","", IFERROR(VLOOKUP(E177,'Общий список'!$A$3:$AG$996,4,FALSE),""))</f>
        <v>09.07.2010</v>
      </c>
      <c r="H177" s="29" t="str">
        <f>IF(B177="","", IFERROR(VLOOKUP(E177,'Общий список'!$A$3:$AG$996,6,FALSE),""))</f>
        <v>г. Пермь "СШОР №1"</v>
      </c>
      <c r="I177" s="29" t="str">
        <f>IF(B177="","", IFERROR(VLOOKUP(E177,'Общий список'!$A$3:$AG$996,7,FALSE),""))</f>
        <v>Бабкина К.Н.</v>
      </c>
      <c r="J177" s="86">
        <f t="array" ref="J177">IFERROR(INDEX('Общий список'!$A$3:$O$996,VLOOKUP(E177,'Общий список'!$A$3:$S$996,19,FALSE),MATCH(B177,'Общий список'!A118:N118,0)+1),"")</f>
        <v>56.5</v>
      </c>
      <c r="K177" s="30"/>
      <c r="L177" s="30">
        <v>57.47</v>
      </c>
      <c r="M177" s="31">
        <f t="shared" si="1"/>
        <v>57.47</v>
      </c>
      <c r="N177" s="28"/>
      <c r="O177" s="32"/>
      <c r="R177" s="33"/>
      <c r="S177" s="33"/>
      <c r="T177" s="33"/>
    </row>
    <row r="178" ht="15.0" customHeight="1">
      <c r="A178" s="25">
        <v>31.0</v>
      </c>
      <c r="B178" s="26" t="str">
        <f t="array" ref="B178">IFERROR(INDEX('Общий список'!$A$3:$S$996,VLOOKUP(E178,'Общий список'!$A$3:$S$996,19,FALSE),MATCH($B$1,'Общий список'!A153:M153,0)),"")</f>
        <v>400 м</v>
      </c>
      <c r="C178" s="27" t="str">
        <f>IF(B178="","", IFERROR(VLOOKUP(E178,'Общий список'!$A$3:$AG$996,3,FALSE),""))</f>
        <v>М</v>
      </c>
      <c r="D178" s="27" t="str">
        <f>IF(B178="","", IFERROR(VLOOKUP(E178,'Общий список'!$A$3:$AG$996,17,FALSE),""))</f>
        <v/>
      </c>
      <c r="E178" s="28">
        <f>'Общий список'!A153</f>
        <v>595</v>
      </c>
      <c r="F178" s="29" t="str">
        <f>IF(B178="","", IFERROR(VLOOKUP(E178,'Общий список'!$A$3:$AG$996,2,FALSE),""))</f>
        <v>Некрасов Артем</v>
      </c>
      <c r="G178" s="27" t="str">
        <f>IF(B178="","", IFERROR(VLOOKUP(E178,'Общий список'!$A$3:$AG$996,4,FALSE),""))</f>
        <v>24.02.2007</v>
      </c>
      <c r="H178" s="29" t="str">
        <f>IF(B178="","", IFERROR(VLOOKUP(E178,'Общий список'!$A$3:$AG$996,6,FALSE),""))</f>
        <v>г. Пермь "СШОР №1"</v>
      </c>
      <c r="I178" s="34" t="str">
        <f>IF(B178="","", IFERROR(VLOOKUP(E178,'Общий список'!$A$3:$AG$996,7,FALSE),""))</f>
        <v>Ковалев М.Н., Голев В. Н.</v>
      </c>
      <c r="J178" s="86">
        <f t="array" ref="J178">IFERROR(INDEX('Общий список'!$A$3:$O$996,VLOOKUP(E178,'Общий список'!$A$3:$S$996,19,FALSE),MATCH(B178,'Общий список'!A153:N153,0)+1),"")</f>
        <v>56.7</v>
      </c>
      <c r="K178" s="30"/>
      <c r="L178" s="30">
        <v>57.48</v>
      </c>
      <c r="M178" s="31">
        <f t="shared" si="1"/>
        <v>57.48</v>
      </c>
      <c r="N178" s="28"/>
      <c r="O178" s="32"/>
      <c r="R178" s="33"/>
      <c r="S178" s="33"/>
      <c r="T178" s="33"/>
    </row>
    <row r="179" ht="15.0" customHeight="1">
      <c r="A179" s="25">
        <v>32.0</v>
      </c>
      <c r="B179" s="26" t="str">
        <f t="array" ref="B179">IFERROR(INDEX('Общий список'!$A$3:$S$996,VLOOKUP(E179,'Общий список'!$A$3:$S$996,19,FALSE),MATCH($B$1,'Общий список'!A202:M202,0)),"")</f>
        <v>400 м</v>
      </c>
      <c r="C179" s="27" t="str">
        <f>IF(B179="","", IFERROR(VLOOKUP(E179,'Общий список'!$A$3:$AG$996,3,FALSE),""))</f>
        <v>М</v>
      </c>
      <c r="D179" s="27" t="str">
        <f>IF(B179="","", IFERROR(VLOOKUP(E179,'Общий список'!$A$3:$AG$996,17,FALSE),""))</f>
        <v/>
      </c>
      <c r="E179" s="28">
        <f>'Общий список'!A202</f>
        <v>886</v>
      </c>
      <c r="F179" s="29" t="str">
        <f>IF(B179="","", IFERROR(VLOOKUP(E179,'Общий список'!$A$3:$AG$996,2,FALSE),""))</f>
        <v>Пьянков Лев</v>
      </c>
      <c r="G179" s="27">
        <f>IF(B179="","", IFERROR(VLOOKUP(E179,'Общий список'!$A$3:$AG$996,4,FALSE),""))</f>
        <v>2009</v>
      </c>
      <c r="H179" s="62" t="str">
        <f>IF(B179="","", IFERROR(VLOOKUP(E179,'Общий список'!$A$3:$AG$996,6,FALSE),""))</f>
        <v>ЦСП по адаптивным видам спорта</v>
      </c>
      <c r="I179" s="29" t="str">
        <f>IF(B179="","", IFERROR(VLOOKUP(E179,'Общий список'!$A$3:$AG$996,7,FALSE),""))</f>
        <v>Валевич Д.Ф</v>
      </c>
      <c r="J179" s="87">
        <v>56.0</v>
      </c>
      <c r="K179" s="30"/>
      <c r="L179" s="30">
        <v>58.19</v>
      </c>
      <c r="M179" s="31">
        <f t="shared" si="1"/>
        <v>58.19</v>
      </c>
      <c r="N179" s="28"/>
      <c r="O179" s="32"/>
      <c r="R179" s="33"/>
      <c r="S179" s="33"/>
      <c r="T179" s="33"/>
    </row>
    <row r="180" ht="15.0" hidden="1" customHeight="1">
      <c r="A180" s="25"/>
      <c r="B180" s="26" t="str">
        <f t="array" ref="B180">IFERROR(INDEX('Общий список'!$A$3:$S$996,VLOOKUP(E180,'Общий список'!$A$3:$S$996,19,FALSE),MATCH($B$1,'Общий список'!A172:M172,0)),"")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список'!A172</f>
        <v>670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список'!A172:N172,0)+1),"")</f>
        <v/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hidden="1" customHeight="1">
      <c r="A181" s="25"/>
      <c r="B181" s="26" t="str">
        <f t="array" ref="B181">IFERROR(INDEX('Общий список'!$A$3:$S$996,VLOOKUP(E181,'Общий список'!$A$3:$S$996,19,FALSE),MATCH($B$1,'Общий список'!A173:M173,0)),"")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список'!A173</f>
        <v>679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список'!A173:N173,0)+1),"")</f>
        <v/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hidden="1" customHeight="1">
      <c r="A182" s="25"/>
      <c r="B182" s="26" t="str">
        <f t="array" ref="B182">IFERROR(INDEX('Общий список'!$A$3:$S$996,VLOOKUP(E182,'Общий список'!$A$3:$S$996,19,FALSE),MATCH($B$1,'Общий список'!A175:M175,0)),"")</f>
        <v>400 м</v>
      </c>
      <c r="C182" s="27" t="str">
        <f>IF(B182="","", IFERROR(VLOOKUP(E182,'Общий список'!$A$3:$AG$996,3,FALSE),""))</f>
        <v>Ж</v>
      </c>
      <c r="D182" s="27" t="str">
        <f>IF(B182="","", IFERROR(VLOOKUP(E182,'Общий список'!$A$3:$AG$996,17,FALSE),""))</f>
        <v/>
      </c>
      <c r="E182" s="28">
        <f>'Общий список'!A175</f>
        <v>682</v>
      </c>
      <c r="F182" s="29" t="str">
        <f>IF(B182="","", IFERROR(VLOOKUP(E182,'Общий список'!$A$3:$AG$996,2,FALSE),""))</f>
        <v>Подчезерцева Варвара</v>
      </c>
      <c r="G182" s="27" t="str">
        <f>IF(B182="","", IFERROR(VLOOKUP(E182,'Общий список'!$A$3:$AG$996,4,FALSE),""))</f>
        <v>15.02.2011</v>
      </c>
      <c r="H182" s="27" t="str">
        <f>IF(B182="","", IFERROR(VLOOKUP(E182,'Общий список'!$A$3:$AG$996,6,FALSE),""))</f>
        <v>МБУДО "СШ" г. Лысьва</v>
      </c>
      <c r="I182" s="27" t="str">
        <f>IF(B182="","", IFERROR(VLOOKUP(E182,'Общий список'!$A$3:$AG$996,7,FALSE),""))</f>
        <v>Сыстеров А.Н.</v>
      </c>
      <c r="J182" s="27" t="str">
        <f t="array" ref="J182">IFERROR(INDEX('Общий список'!$A$3:$O$996,VLOOKUP(E182,'Общий список'!$A$3:$S$996,19,FALSE),MATCH(B182,'Общий список'!A175:N175,0)+1),"")</f>
        <v>1.02,4</v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список'!A176:M176,0)),"")</f>
        <v>400 м</v>
      </c>
      <c r="C183" s="27" t="str">
        <f>IF(B183="","", IFERROR(VLOOKUP(E183,'Общий список'!$A$3:$AG$996,3,FALSE),""))</f>
        <v>Ж</v>
      </c>
      <c r="D183" s="27" t="str">
        <f>IF(B183="","", IFERROR(VLOOKUP(E183,'Общий список'!$A$3:$AG$996,17,FALSE),""))</f>
        <v/>
      </c>
      <c r="E183" s="28">
        <f>'Общий список'!A176</f>
        <v>683</v>
      </c>
      <c r="F183" s="29" t="str">
        <f>IF(B183="","", IFERROR(VLOOKUP(E183,'Общий список'!$A$3:$AG$996,2,FALSE),""))</f>
        <v>Житина Анна</v>
      </c>
      <c r="G183" s="27" t="str">
        <f>IF(B183="","", IFERROR(VLOOKUP(E183,'Общий список'!$A$3:$AG$996,4,FALSE),""))</f>
        <v>16.06.2011</v>
      </c>
      <c r="H183" s="27" t="str">
        <f>IF(B183="","", IFERROR(VLOOKUP(E183,'Общий список'!$A$3:$AG$996,6,FALSE),""))</f>
        <v>МБУДО "СШ" г. Лысьва</v>
      </c>
      <c r="I183" s="27" t="str">
        <f>IF(B183="","", IFERROR(VLOOKUP(E183,'Общий список'!$A$3:$AG$996,7,FALSE),""))</f>
        <v>Сыстеров А.Н.</v>
      </c>
      <c r="J183" s="27" t="str">
        <f t="array" ref="J183">IFERROR(INDEX('Общий список'!$A$3:$O$996,VLOOKUP(E183,'Общий список'!$A$3:$S$996,19,FALSE),MATCH(B183,'Общий список'!A176:N176,0)+1),"")</f>
        <v>1.01,8</v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список'!A177:M177,0)),"")</f>
        <v>400 м</v>
      </c>
      <c r="C184" s="27" t="str">
        <f>IF(B184="","", IFERROR(VLOOKUP(E184,'Общий список'!$A$3:$AG$996,3,FALSE),""))</f>
        <v>Ж</v>
      </c>
      <c r="D184" s="27" t="str">
        <f>IF(B184="","", IFERROR(VLOOKUP(E184,'Общий список'!$A$3:$AG$996,17,FALSE),""))</f>
        <v/>
      </c>
      <c r="E184" s="28">
        <f>'Общий список'!A177</f>
        <v>684</v>
      </c>
      <c r="F184" s="29" t="str">
        <f>IF(B184="","", IFERROR(VLOOKUP(E184,'Общий список'!$A$3:$AG$996,2,FALSE),""))</f>
        <v>Киселёва Олеся</v>
      </c>
      <c r="G184" s="27" t="str">
        <f>IF(B184="","", IFERROR(VLOOKUP(E184,'Общий список'!$A$3:$AG$996,4,FALSE),""))</f>
        <v>29.10.2008</v>
      </c>
      <c r="H184" s="27" t="str">
        <f>IF(B184="","", IFERROR(VLOOKUP(E184,'Общий список'!$A$3:$AG$996,6,FALSE),""))</f>
        <v>МБУДО "СШ" г. Лысьва</v>
      </c>
      <c r="I184" s="27" t="str">
        <f>IF(B184="","", IFERROR(VLOOKUP(E184,'Общий список'!$A$3:$AG$996,7,FALSE),""))</f>
        <v>Сыстеров А.Н.</v>
      </c>
      <c r="J184" s="27" t="str">
        <f t="array" ref="J184">IFERROR(INDEX('Общий список'!$A$3:$O$996,VLOOKUP(E184,'Общий список'!$A$3:$S$996,19,FALSE),MATCH(B184,'Общий список'!A177:N177,0)+1),"")</f>
        <v>1.04,1</v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список'!A178:M178,0)),"")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список'!A178</f>
        <v>689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список'!A178:N178,0)+1),"")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список'!A179:M179,0)),"")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список'!A179</f>
        <v>690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список'!A179:N179,0)+1),"")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список'!A180:M180,0)),"")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список'!A180</f>
        <v>691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список'!A180:N180,0)+1),"")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список'!A181:M181,0)),"")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список'!A181</f>
        <v>692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список'!A181:N181,0)+1),"")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список'!A182:M182,0)),"")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список'!A182</f>
        <v>693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список'!A182:N182,0)+1),"")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customHeight="1">
      <c r="A190" s="25">
        <v>33.0</v>
      </c>
      <c r="B190" s="26" t="str">
        <f t="array" ref="B190">IFERROR(INDEX('Общий список'!$A$3:$S$996,VLOOKUP(E190,'Общий список'!$A$3:$S$996,19,FALSE),MATCH($B$1,'Общий список'!A116:M116,0)),"")</f>
        <v>400 м</v>
      </c>
      <c r="C190" s="27" t="str">
        <f>IF(B190="","", IFERROR(VLOOKUP(E190,'Общий список'!$A$3:$AG$996,3,FALSE),""))</f>
        <v>М</v>
      </c>
      <c r="D190" s="27" t="str">
        <f>IF(B190="","", IFERROR(VLOOKUP(E190,'Общий список'!$A$3:$AG$996,17,FALSE),""))</f>
        <v/>
      </c>
      <c r="E190" s="28">
        <f>'Общий список'!A116</f>
        <v>490</v>
      </c>
      <c r="F190" s="29" t="str">
        <f>IF(B190="","", IFERROR(VLOOKUP(E190,'Общий список'!$A$3:$AG$996,2,FALSE),""))</f>
        <v>Латанов Федор</v>
      </c>
      <c r="G190" s="27" t="str">
        <f>IF(B190="","", IFERROR(VLOOKUP(E190,'Общий список'!$A$3:$AG$996,4,FALSE),""))</f>
        <v>16.11.2010</v>
      </c>
      <c r="H190" s="29" t="str">
        <f>IF(B190="","", IFERROR(VLOOKUP(E190,'Общий список'!$A$3:$AG$996,6,FALSE),""))</f>
        <v>г. Пермь "СШОР №1"</v>
      </c>
      <c r="I190" s="29" t="str">
        <f>IF(B190="","", IFERROR(VLOOKUP(E190,'Общий список'!$A$3:$AG$996,7,FALSE),""))</f>
        <v>Бабкина К.Н.</v>
      </c>
      <c r="J190" s="86">
        <f t="array" ref="J190">IFERROR(INDEX('Общий список'!$A$3:$O$996,VLOOKUP(E190,'Общий список'!$A$3:$S$996,19,FALSE),MATCH(B190,'Общий список'!A116:N116,0)+1),"")</f>
        <v>57.4</v>
      </c>
      <c r="K190" s="30"/>
      <c r="L190" s="30">
        <v>58.98</v>
      </c>
      <c r="M190" s="31">
        <f t="shared" si="1"/>
        <v>58.98</v>
      </c>
      <c r="N190" s="28"/>
      <c r="O190" s="32"/>
      <c r="R190" s="33"/>
      <c r="S190" s="33"/>
      <c r="T190" s="33"/>
    </row>
    <row r="191" ht="15.0" customHeight="1">
      <c r="A191" s="25">
        <v>34.0</v>
      </c>
      <c r="B191" s="26" t="str">
        <f t="array" ref="B191">IFERROR(INDEX('Общий список'!$A$3:$S$996,VLOOKUP(E191,'Общий список'!$A$3:$S$996,19,FALSE),MATCH($B$1,'Общий список'!A105:M105,0)),"")</f>
        <v>400 м</v>
      </c>
      <c r="C191" s="27" t="str">
        <f>IF(B191="","", IFERROR(VLOOKUP(E191,'Общий список'!$A$3:$AG$996,3,FALSE),""))</f>
        <v>М</v>
      </c>
      <c r="D191" s="27" t="str">
        <f>IF(B191="","", IFERROR(VLOOKUP(E191,'Общий список'!$A$3:$AG$996,17,FALSE),""))</f>
        <v/>
      </c>
      <c r="E191" s="28">
        <f>'Общий список'!A105</f>
        <v>471</v>
      </c>
      <c r="F191" s="29" t="str">
        <f>IF(B191="","", IFERROR(VLOOKUP(E191,'Общий список'!$A$3:$AG$996,2,FALSE),""))</f>
        <v>Ченцов Владислав</v>
      </c>
      <c r="G191" s="27" t="str">
        <f>IF(B191="","", IFERROR(VLOOKUP(E191,'Общий список'!$A$3:$AG$996,4,FALSE),""))</f>
        <v>12.03.2010</v>
      </c>
      <c r="H191" s="29" t="str">
        <f>IF(B191="","", IFERROR(VLOOKUP(E191,'Общий список'!$A$3:$AG$996,6,FALSE),""))</f>
        <v>г. Пермь "СШОР №1"</v>
      </c>
      <c r="I191" s="29" t="str">
        <f>IF(B191="","", IFERROR(VLOOKUP(E191,'Общий список'!$A$3:$AG$996,7,FALSE),""))</f>
        <v>Бабкина К.Н.</v>
      </c>
      <c r="J191" s="86">
        <f t="array" ref="J191">IFERROR(INDEX('Общий список'!$A$3:$O$996,VLOOKUP(E191,'Общий список'!$A$3:$S$996,19,FALSE),MATCH(B191,'Общий список'!A105:N105,0)+1),"")</f>
        <v>58.3</v>
      </c>
      <c r="K191" s="30"/>
      <c r="L191" s="30" t="s">
        <v>209</v>
      </c>
      <c r="M191" s="31" t="str">
        <f t="shared" si="1"/>
        <v>1.00,11</v>
      </c>
      <c r="N191" s="28"/>
      <c r="O191" s="32"/>
      <c r="R191" s="33"/>
      <c r="S191" s="33"/>
      <c r="T191" s="33"/>
    </row>
    <row r="192" ht="15.0" customHeight="1">
      <c r="A192" s="25">
        <v>35.0</v>
      </c>
      <c r="B192" s="26" t="str">
        <f t="array" ref="B192">IFERROR(INDEX('Общий список'!$A$3:$S$996,VLOOKUP(E192,'Общий список'!$A$3:$S$996,19,FALSE),MATCH($B$1,'Общий список'!A190:M190,0)),"")</f>
        <v>400 м</v>
      </c>
      <c r="C192" s="27" t="str">
        <f>IF(B192="","", IFERROR(VLOOKUP(E192,'Общий список'!$A$3:$AG$996,3,FALSE),""))</f>
        <v>М</v>
      </c>
      <c r="D192" s="27" t="str">
        <f>IF(B192="","", IFERROR(VLOOKUP(E192,'Общий список'!$A$3:$AG$996,17,FALSE),""))</f>
        <v/>
      </c>
      <c r="E192" s="28">
        <f>'Общий список'!A190</f>
        <v>804</v>
      </c>
      <c r="F192" s="29" t="str">
        <f>IF(B192="","", IFERROR(VLOOKUP(E192,'Общий список'!$A$3:$AG$996,2,FALSE),""))</f>
        <v>Останин Георгий </v>
      </c>
      <c r="G192" s="27" t="str">
        <f>IF(B192="","", IFERROR(VLOOKUP(E192,'Общий список'!$A$3:$AG$996,4,FALSE),""))</f>
        <v>27.10.11</v>
      </c>
      <c r="H192" s="29" t="str">
        <f>IF(B192="","", IFERROR(VLOOKUP(E192,'Общий список'!$A$3:$AG$996,6,FALSE),""))</f>
        <v>ДЮСШ г. Кудымкар</v>
      </c>
      <c r="I192" s="29" t="str">
        <f>IF(B192="","", IFERROR(VLOOKUP(E192,'Общий список'!$A$3:$AG$996,7,FALSE),""))</f>
        <v>Сятчихин Е.С.</v>
      </c>
      <c r="J192" s="87" t="s">
        <v>210</v>
      </c>
      <c r="K192" s="30"/>
      <c r="L192" s="30" t="s">
        <v>211</v>
      </c>
      <c r="M192" s="31" t="str">
        <f t="shared" si="1"/>
        <v>1.00,63</v>
      </c>
      <c r="N192" s="28"/>
      <c r="O192" s="32"/>
      <c r="R192" s="33"/>
      <c r="S192" s="33"/>
      <c r="T192" s="33"/>
    </row>
    <row r="193" ht="15.0" customHeight="1">
      <c r="A193" s="25"/>
      <c r="B193" s="26"/>
      <c r="C193" s="27"/>
      <c r="D193" s="27"/>
      <c r="E193" s="28"/>
      <c r="F193" s="29"/>
      <c r="G193" s="27"/>
      <c r="H193" s="29"/>
      <c r="I193" s="29"/>
      <c r="J193" s="87"/>
      <c r="K193" s="30"/>
      <c r="L193" s="30"/>
      <c r="M193" s="31"/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список'!A185:M185,0)),"")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список'!A185</f>
        <v>775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список'!A185:N185,0)+1),"")</f>
        <v/>
      </c>
      <c r="K194" s="30"/>
      <c r="L194" s="30"/>
      <c r="M194" s="31" t="str">
        <f t="shared" ref="M194:M200" si="2">IF(L194=0,K194,L194)</f>
        <v/>
      </c>
      <c r="N194" s="28"/>
      <c r="O194" s="32"/>
      <c r="R194" s="33"/>
      <c r="S194" s="33"/>
      <c r="T194" s="33"/>
    </row>
    <row r="195" ht="15.0" hidden="1" customHeight="1">
      <c r="A195" s="25"/>
      <c r="B195" s="26" t="str">
        <f t="array" ref="B195">IFERROR(INDEX('Общий список'!$A$3:$S$996,VLOOKUP(E195,'Общий список'!$A$3:$S$996,19,FALSE),MATCH($B$1,'Общий список'!A186:M186,0)),"")</f>
        <v>400 м</v>
      </c>
      <c r="C195" s="27" t="str">
        <f>IF(B195="","", IFERROR(VLOOKUP(E195,'Общий список'!$A$3:$AG$996,3,FALSE),""))</f>
        <v>Ж</v>
      </c>
      <c r="D195" s="27" t="str">
        <f>IF(B195="","", IFERROR(VLOOKUP(E195,'Общий список'!$A$3:$AG$996,17,FALSE),""))</f>
        <v/>
      </c>
      <c r="E195" s="28">
        <f>'Общий список'!A186</f>
        <v>776</v>
      </c>
      <c r="F195" s="29" t="str">
        <f>IF(B195="","", IFERROR(VLOOKUP(E195,'Общий список'!$A$3:$AG$996,2,FALSE),""))</f>
        <v>Дружинина Полина</v>
      </c>
      <c r="G195" s="27" t="str">
        <f>IF(B195="","", IFERROR(VLOOKUP(E195,'Общий список'!$A$3:$AG$996,4,FALSE),""))</f>
        <v>10.02.09</v>
      </c>
      <c r="H195" s="27" t="str">
        <f>IF(B195="","", IFERROR(VLOOKUP(E195,'Общий список'!$A$3:$AG$996,6,FALSE),""))</f>
        <v>СШОР "СТАРТ" г. Соликамск</v>
      </c>
      <c r="I195" s="27" t="str">
        <f>IF(B195="","", IFERROR(VLOOKUP(E195,'Общий список'!$A$3:$AG$996,7,FALSE),""))</f>
        <v>Мисюрев А.С.</v>
      </c>
      <c r="J195" s="27">
        <f t="array" ref="J195">IFERROR(INDEX('Общий список'!$A$3:$O$996,VLOOKUP(E195,'Общий список'!$A$3:$S$996,19,FALSE),MATCH(B195,'Общий список'!A186:N186,0)+1),"")</f>
        <v>59</v>
      </c>
      <c r="K195" s="30"/>
      <c r="L195" s="30"/>
      <c r="M195" s="31" t="str">
        <f t="shared" si="2"/>
        <v/>
      </c>
      <c r="N195" s="28"/>
      <c r="O195" s="32"/>
      <c r="R195" s="33"/>
      <c r="S195" s="33"/>
      <c r="T195" s="33"/>
    </row>
    <row r="196" ht="15.0" hidden="1" customHeight="1">
      <c r="A196" s="25"/>
      <c r="B196" s="26" t="str">
        <f t="array" ref="B196">IFERROR(INDEX('Общий список'!$A$3:$S$996,VLOOKUP(E196,'Общий список'!$A$3:$S$996,19,FALSE),MATCH($B$1,'Общий список'!A188:M188,0)),"")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список'!A188</f>
        <v>802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список'!A188:N188,0)+1),"")</f>
        <v/>
      </c>
      <c r="K196" s="30"/>
      <c r="L196" s="30"/>
      <c r="M196" s="31" t="str">
        <f t="shared" si="2"/>
        <v/>
      </c>
      <c r="N196" s="28"/>
      <c r="O196" s="32"/>
      <c r="R196" s="33"/>
      <c r="S196" s="33"/>
      <c r="T196" s="33"/>
    </row>
    <row r="197" ht="15.0" hidden="1" customHeight="1">
      <c r="A197" s="25"/>
      <c r="B197" s="26" t="str">
        <f t="array" ref="B197">IFERROR(INDEX('Общий список'!$A$3:$S$996,VLOOKUP(E197,'Общий список'!$A$3:$S$996,19,FALSE),MATCH($B$1,'Общий список'!A189:M189,0)),"")</f>
        <v>400 м</v>
      </c>
      <c r="C197" s="27" t="str">
        <f>IF(B197="","", IFERROR(VLOOKUP(E197,'Общий список'!$A$3:$AG$996,3,FALSE),""))</f>
        <v>Ж</v>
      </c>
      <c r="D197" s="27" t="str">
        <f>IF(B197="","", IFERROR(VLOOKUP(E197,'Общий список'!$A$3:$AG$996,17,FALSE),""))</f>
        <v/>
      </c>
      <c r="E197" s="28">
        <f>'Общий список'!A189</f>
        <v>803</v>
      </c>
      <c r="F197" s="29" t="str">
        <f>IF(B197="","", IFERROR(VLOOKUP(E197,'Общий список'!$A$3:$AG$996,2,FALSE),""))</f>
        <v>Сайкинова Софья </v>
      </c>
      <c r="G197" s="27" t="str">
        <f>IF(B197="","", IFERROR(VLOOKUP(E197,'Общий список'!$A$3:$AG$996,4,FALSE),""))</f>
        <v>08.01.2009</v>
      </c>
      <c r="H197" s="27" t="str">
        <f>IF(B197="","", IFERROR(VLOOKUP(E197,'Общий список'!$A$3:$AG$996,6,FALSE),""))</f>
        <v>ДЮСШ г.Кудымкар </v>
      </c>
      <c r="I197" s="27" t="str">
        <f>IF(B197="","", IFERROR(VLOOKUP(E197,'Общий список'!$A$3:$AG$996,7,FALSE),""))</f>
        <v>Сятчихин Е.С.</v>
      </c>
      <c r="J197" s="27" t="str">
        <f t="array" ref="J197">IFERROR(INDEX('Общий список'!$A$3:$O$996,VLOOKUP(E197,'Общий список'!$A$3:$S$996,19,FALSE),MATCH(B197,'Общий список'!A189:N189,0)+1),"")</f>
        <v>1.03,00</v>
      </c>
      <c r="K197" s="30"/>
      <c r="L197" s="30"/>
      <c r="M197" s="31" t="str">
        <f t="shared" si="2"/>
        <v/>
      </c>
      <c r="N197" s="28"/>
      <c r="O197" s="32"/>
      <c r="R197" s="33"/>
      <c r="S197" s="33"/>
      <c r="T197" s="33"/>
    </row>
    <row r="198" ht="15.0" customHeight="1">
      <c r="A198" s="25" t="s">
        <v>60</v>
      </c>
      <c r="B198" s="26" t="str">
        <f t="array" ref="B198">IFERROR(INDEX('Общий список'!$A$3:$S$996,VLOOKUP(E198,'Общий список'!$A$3:$S$996,19,FALSE),MATCH($B$1,'Общий список'!A203:M203,0)),"")</f>
        <v>400 м</v>
      </c>
      <c r="C198" s="27" t="str">
        <f>IF(B198="","", IFERROR(VLOOKUP(E198,'Общий список'!$A$3:$AG$996,3,FALSE),""))</f>
        <v>М</v>
      </c>
      <c r="D198" s="27" t="str">
        <f>IF(B198="","", IFERROR(VLOOKUP(E198,'Общий список'!$A$3:$AG$996,17,FALSE),""))</f>
        <v/>
      </c>
      <c r="E198" s="28">
        <f>'Общий список'!A203</f>
        <v>887</v>
      </c>
      <c r="F198" s="29" t="str">
        <f>IF(B198="","", IFERROR(VLOOKUP(E198,'Общий список'!$A$3:$AG$996,2,FALSE),""))</f>
        <v>Вяткин Данила</v>
      </c>
      <c r="G198" s="27">
        <f>IF(B198="","", IFERROR(VLOOKUP(E198,'Общий список'!$A$3:$AG$996,4,FALSE),""))</f>
        <v>2006</v>
      </c>
      <c r="H198" s="62" t="str">
        <f>IF(B198="","", IFERROR(VLOOKUP(E198,'Общий список'!$A$3:$AG$996,6,FALSE),""))</f>
        <v>ЦСП по адаптивным видам спорта</v>
      </c>
      <c r="I198" s="29" t="str">
        <f>IF(B198="","", IFERROR(VLOOKUP(E198,'Общий список'!$A$3:$AG$996,7,FALSE),""))</f>
        <v>Валевич Д.Ф</v>
      </c>
      <c r="J198" s="87" t="s">
        <v>212</v>
      </c>
      <c r="K198" s="30"/>
      <c r="L198" s="30"/>
      <c r="M198" s="31" t="str">
        <f t="shared" si="2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список'!A191:M191,0)),"")</f>
        <v>400 м</v>
      </c>
      <c r="C199" s="27" t="str">
        <f>IF(B199="","", IFERROR(VLOOKUP(E199,'Общий список'!$A$3:$AG$996,3,FALSE),""))</f>
        <v>Ж</v>
      </c>
      <c r="D199" s="27" t="str">
        <f>IF(B199="","", IFERROR(VLOOKUP(E199,'Общий список'!$A$3:$AG$996,17,FALSE),""))</f>
        <v/>
      </c>
      <c r="E199" s="28">
        <f>'Общий список'!A191</f>
        <v>805</v>
      </c>
      <c r="F199" s="29" t="str">
        <f>IF(B199="","", IFERROR(VLOOKUP(E199,'Общий список'!$A$3:$AG$996,2,FALSE),""))</f>
        <v>Крохалева Анна </v>
      </c>
      <c r="G199" s="27" t="str">
        <f>IF(B199="","", IFERROR(VLOOKUP(E199,'Общий список'!$A$3:$AG$996,4,FALSE),""))</f>
        <v>01.12.2011</v>
      </c>
      <c r="H199" s="27" t="str">
        <f>IF(B199="","", IFERROR(VLOOKUP(E199,'Общий список'!$A$3:$AG$996,6,FALSE),""))</f>
        <v> ДЮСШ г . Кудымкар </v>
      </c>
      <c r="I199" s="27" t="str">
        <f>IF(B199="","", IFERROR(VLOOKUP(E199,'Общий список'!$A$3:$AG$996,7,FALSE),""))</f>
        <v>Сятчихин Е.С</v>
      </c>
      <c r="J199" s="27" t="str">
        <f t="array" ref="J199">IFERROR(INDEX('Общий список'!$A$3:$O$996,VLOOKUP(E199,'Общий список'!$A$3:$S$996,19,FALSE),MATCH(B199,'Общий список'!A191:N191,0)+1),"")</f>
        <v>1.08,40</v>
      </c>
      <c r="K199" s="30"/>
      <c r="L199" s="30"/>
      <c r="M199" s="31" t="str">
        <f t="shared" si="2"/>
        <v/>
      </c>
      <c r="N199" s="28"/>
      <c r="O199" s="32"/>
      <c r="R199" s="33"/>
      <c r="S199" s="33"/>
      <c r="T199" s="33"/>
    </row>
    <row r="200" ht="15.0" hidden="1" customHeight="1">
      <c r="A200" s="25"/>
      <c r="B200" s="26" t="str">
        <f t="array" ref="B200">IFERROR(INDEX('Общий список'!$A$3:$S$996,VLOOKUP(E200,'Общий список'!$A$3:$S$996,19,FALSE),MATCH($B$1,'Общий список'!A192:M192,0)),"")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список'!A192</f>
        <v>806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список'!A192:N192,0)+1),"")</f>
        <v/>
      </c>
      <c r="K200" s="30"/>
      <c r="L200" s="30"/>
      <c r="M200" s="31" t="str">
        <f t="shared" si="2"/>
        <v/>
      </c>
      <c r="N200" s="28"/>
      <c r="O200" s="32"/>
      <c r="R200" s="33"/>
      <c r="S200" s="33"/>
      <c r="T200" s="33"/>
    </row>
    <row r="201" ht="15.0" customHeight="1">
      <c r="A201" s="82"/>
      <c r="B201" s="83"/>
      <c r="C201" s="27"/>
      <c r="D201" s="27"/>
      <c r="E201" s="28"/>
      <c r="F201" s="29"/>
      <c r="G201" s="27"/>
      <c r="H201" s="29"/>
      <c r="I201" s="29"/>
      <c r="J201" s="86"/>
      <c r="K201" s="31"/>
      <c r="L201" s="31"/>
      <c r="M201" s="31"/>
      <c r="N201" s="28"/>
      <c r="O201" s="88"/>
      <c r="P201" s="9"/>
      <c r="Q201" s="9"/>
      <c r="R201" s="89"/>
      <c r="S201" s="89"/>
      <c r="T201" s="89"/>
      <c r="U201" s="9"/>
      <c r="V201" s="9"/>
      <c r="W201" s="9"/>
      <c r="X201" s="9"/>
      <c r="Y201" s="9"/>
      <c r="Z201" s="9"/>
      <c r="AA201" s="9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список'!A194:M194,0)),"")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список'!A194</f>
        <v>809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список'!A194:N194,0)+1),"")</f>
        <v/>
      </c>
      <c r="K202" s="30"/>
      <c r="L202" s="30"/>
      <c r="M202" s="31" t="str">
        <f t="shared" ref="M202:M510" si="3">IF(L202=0,K202,L202)</f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список'!A196:M196,0)),"")</f>
        <v>400 м</v>
      </c>
      <c r="C203" s="27" t="str">
        <f>IF(B203="","", IFERROR(VLOOKUP(E203,'Общий список'!$A$3:$AG$996,3,FALSE),""))</f>
        <v>Ж</v>
      </c>
      <c r="D203" s="27" t="str">
        <f>IF(B203="","", IFERROR(VLOOKUP(E203,'Общий список'!$A$3:$AG$996,17,FALSE),""))</f>
        <v/>
      </c>
      <c r="E203" s="28">
        <f>'Общий список'!A196</f>
        <v>811</v>
      </c>
      <c r="F203" s="29" t="str">
        <f>IF(B203="","", IFERROR(VLOOKUP(E203,'Общий список'!$A$3:$AG$996,2,FALSE),""))</f>
        <v>Климова Юлия </v>
      </c>
      <c r="G203" s="27" t="str">
        <f>IF(B203="","", IFERROR(VLOOKUP(E203,'Общий список'!$A$3:$AG$996,4,FALSE),""))</f>
        <v>25.11.2008</v>
      </c>
      <c r="H203" s="27" t="str">
        <f>IF(B203="","", IFERROR(VLOOKUP(E203,'Общий список'!$A$3:$AG$996,6,FALSE),""))</f>
        <v>ДЮСШ г.Кудымкар </v>
      </c>
      <c r="I203" s="27" t="str">
        <f>IF(B203="","", IFERROR(VLOOKUP(E203,'Общий список'!$A$3:$AG$996,7,FALSE),""))</f>
        <v>Четин.Л.Е</v>
      </c>
      <c r="J203" s="27" t="str">
        <f t="array" ref="J203">IFERROR(INDEX('Общий список'!$A$3:$O$996,VLOOKUP(E203,'Общий список'!$A$3:$S$996,19,FALSE),MATCH(B203,'Общий список'!A196:N196,0)+1),"")</f>
        <v>1.04,7</v>
      </c>
      <c r="K203" s="30"/>
      <c r="L203" s="30"/>
      <c r="M203" s="31" t="str">
        <f t="shared" si="3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список'!A197:M197,0)),"")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список'!A197</f>
        <v>812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список'!A197:N197,0)+1),"")</f>
        <v/>
      </c>
      <c r="K204" s="30"/>
      <c r="L204" s="30"/>
      <c r="M204" s="31" t="str">
        <f t="shared" si="3"/>
        <v/>
      </c>
      <c r="N204" s="28"/>
      <c r="O204" s="32"/>
      <c r="R204" s="33"/>
      <c r="S204" s="33"/>
      <c r="T204" s="33"/>
    </row>
    <row r="205" ht="15.0" hidden="1" customHeight="1">
      <c r="A205" s="25"/>
      <c r="B205" s="26" t="str">
        <f t="array" ref="B205">IFERROR(INDEX('Общий список'!$A$3:$S$996,VLOOKUP(E205,'Общий список'!$A$3:$S$996,19,FALSE),MATCH($B$1,'Общий список'!A198:M198,0)),"")</f>
        <v>400 м</v>
      </c>
      <c r="C205" s="27" t="str">
        <f>IF(B205="","", IFERROR(VLOOKUP(E205,'Общий список'!$A$3:$AG$996,3,FALSE),""))</f>
        <v>Ж</v>
      </c>
      <c r="D205" s="27" t="str">
        <f>IF(B205="","", IFERROR(VLOOKUP(E205,'Общий список'!$A$3:$AG$996,17,FALSE),""))</f>
        <v/>
      </c>
      <c r="E205" s="28">
        <f>'Общий список'!A198</f>
        <v>813</v>
      </c>
      <c r="F205" s="29" t="str">
        <f>IF(B205="","", IFERROR(VLOOKUP(E205,'Общий список'!$A$3:$AG$996,2,FALSE),""))</f>
        <v>Логачева Екатерина </v>
      </c>
      <c r="G205" s="27" t="str">
        <f>IF(B205="","", IFERROR(VLOOKUP(E205,'Общий список'!$A$3:$AG$996,4,FALSE),""))</f>
        <v>14.10.2007</v>
      </c>
      <c r="H205" s="27" t="str">
        <f>IF(B205="","", IFERROR(VLOOKUP(E205,'Общий список'!$A$3:$AG$996,6,FALSE),""))</f>
        <v>ДЮСШ г.Кудымкар </v>
      </c>
      <c r="I205" s="27" t="str">
        <f>IF(B205="","", IFERROR(VLOOKUP(E205,'Общий список'!$A$3:$AG$996,7,FALSE),""))</f>
        <v>Четин.Л.Е</v>
      </c>
      <c r="J205" s="27">
        <f t="array" ref="J205">IFERROR(INDEX('Общий список'!$A$3:$O$996,VLOOKUP(E205,'Общий список'!$A$3:$S$996,19,FALSE),MATCH(B205,'Общий список'!A198:N198,0)+1),"")</f>
        <v>59.7</v>
      </c>
      <c r="K205" s="30"/>
      <c r="L205" s="30"/>
      <c r="M205" s="31" t="str">
        <f t="shared" si="3"/>
        <v/>
      </c>
      <c r="N205" s="28"/>
      <c r="O205" s="32"/>
      <c r="R205" s="33"/>
      <c r="S205" s="33"/>
      <c r="T205" s="33"/>
    </row>
    <row r="206" ht="15.0" hidden="1" customHeight="1">
      <c r="A206" s="25"/>
      <c r="B206" s="26" t="str">
        <f t="array" ref="B206">IFERROR(INDEX('Общий список'!$A$3:$S$996,VLOOKUP(E206,'Общий список'!$A$3:$S$996,19,FALSE),MATCH($B$1,'Общий список'!A199:M199,0)),"")</f>
        <v>400 м</v>
      </c>
      <c r="C206" s="27" t="str">
        <f>IF(B206="","", IFERROR(VLOOKUP(E206,'Общий список'!$A$3:$AG$996,3,FALSE),""))</f>
        <v>Ж</v>
      </c>
      <c r="D206" s="27" t="str">
        <f>IF(B206="","", IFERROR(VLOOKUP(E206,'Общий список'!$A$3:$AG$996,17,FALSE),""))</f>
        <v/>
      </c>
      <c r="E206" s="28">
        <f>'Общий список'!A199</f>
        <v>815</v>
      </c>
      <c r="F206" s="29" t="str">
        <f>IF(B206="","", IFERROR(VLOOKUP(E206,'Общий список'!$A$3:$AG$996,2,FALSE),""))</f>
        <v>Доровикова Виктория </v>
      </c>
      <c r="G206" s="27" t="str">
        <f>IF(B206="","", IFERROR(VLOOKUP(E206,'Общий список'!$A$3:$AG$996,4,FALSE),""))</f>
        <v>10.08.2010</v>
      </c>
      <c r="H206" s="27" t="str">
        <f>IF(B206="","", IFERROR(VLOOKUP(E206,'Общий список'!$A$3:$AG$996,6,FALSE),""))</f>
        <v>ДЮСШ г.Кудымкар </v>
      </c>
      <c r="I206" s="27" t="str">
        <f>IF(B206="","", IFERROR(VLOOKUP(E206,'Общий список'!$A$3:$AG$996,7,FALSE),""))</f>
        <v>Четин Л.Е </v>
      </c>
      <c r="J206" s="27" t="str">
        <f t="array" ref="J206">IFERROR(INDEX('Общий список'!$A$3:$O$996,VLOOKUP(E206,'Общий список'!$A$3:$S$996,19,FALSE),MATCH(B206,'Общий список'!A199:N199,0)+1),"")</f>
        <v>1.05,80</v>
      </c>
      <c r="K206" s="30"/>
      <c r="L206" s="30"/>
      <c r="M206" s="31" t="str">
        <f t="shared" si="3"/>
        <v/>
      </c>
      <c r="N206" s="28"/>
      <c r="O206" s="32"/>
      <c r="R206" s="33"/>
      <c r="S206" s="33"/>
      <c r="T206" s="33"/>
    </row>
    <row r="207" ht="15.0" hidden="1" customHeight="1">
      <c r="A207" s="25"/>
      <c r="B207" s="26" t="str">
        <f t="array" ref="B207">IFERROR(INDEX('Общий список'!$A$3:$S$996,VLOOKUP(E207,'Общий список'!$A$3:$S$996,19,FALSE),MATCH($B$1,'Общий список'!A200:M200,0)),"")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список'!A200</f>
        <v>858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список'!A200:N200,0)+1),"")</f>
        <v/>
      </c>
      <c r="K207" s="30"/>
      <c r="L207" s="30"/>
      <c r="M207" s="31" t="str">
        <f t="shared" si="3"/>
        <v/>
      </c>
      <c r="N207" s="28"/>
      <c r="O207" s="32"/>
      <c r="R207" s="33"/>
      <c r="S207" s="33"/>
      <c r="T207" s="33"/>
    </row>
    <row r="208" ht="15.0" hidden="1" customHeight="1">
      <c r="A208" s="25"/>
      <c r="B208" s="26" t="str">
        <f t="array" ref="B208">IFERROR(INDEX('Общий список'!$A$3:$S$996,VLOOKUP(E208,'Общий список'!$A$3:$S$996,19,FALSE),MATCH($B$1,'Общий список'!A201:M201,0)),"")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список'!A201</f>
        <v>885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список'!A201:N201,0)+1),"")</f>
        <v/>
      </c>
      <c r="K208" s="30"/>
      <c r="L208" s="30"/>
      <c r="M208" s="31" t="str">
        <f t="shared" si="3"/>
        <v/>
      </c>
      <c r="N208" s="28"/>
      <c r="O208" s="32"/>
      <c r="R208" s="33"/>
      <c r="S208" s="33"/>
      <c r="T208" s="33"/>
    </row>
    <row r="209" ht="15.0" hidden="1" customHeight="1">
      <c r="A209" s="39"/>
      <c r="B209" s="26" t="str">
        <f t="array" ref="B209">IFERROR(INDEX('Общий список'!$A$3:$S$996,VLOOKUP(E209,'Общий список'!$A$3:$S$996,19,FALSE),MATCH($B$1,'Общий список'!A204:M204,0)),"")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список'!A204</f>
        <v>888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список'!A204:N204,0)+1),"")</f>
        <v/>
      </c>
      <c r="K209" s="30"/>
      <c r="L209" s="30"/>
      <c r="M209" s="31" t="str">
        <f t="shared" si="3"/>
        <v/>
      </c>
      <c r="N209" s="28"/>
      <c r="O209" s="32"/>
      <c r="R209" s="33"/>
      <c r="S209" s="33"/>
      <c r="T209" s="33"/>
    </row>
    <row r="210" ht="15.0" hidden="1" customHeight="1">
      <c r="A210" s="39"/>
      <c r="B210" s="26" t="str">
        <f t="array" ref="B210">IFERROR(INDEX('Общий список'!$A$3:$S$996,VLOOKUP(E210,'Общий список'!$A$3:$S$996,19,FALSE),MATCH($B$1,'Общий список'!A206:M206,0)),"")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список'!A206</f>
        <v>907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список'!A206:N206,0)+1),"")</f>
        <v/>
      </c>
      <c r="K210" s="30"/>
      <c r="L210" s="30"/>
      <c r="M210" s="31" t="str">
        <f t="shared" si="3"/>
        <v/>
      </c>
      <c r="N210" s="28"/>
      <c r="O210" s="32"/>
      <c r="R210" s="33"/>
      <c r="S210" s="33"/>
      <c r="T210" s="33"/>
    </row>
    <row r="211" ht="15.0" hidden="1" customHeight="1">
      <c r="A211" s="39"/>
      <c r="B211" s="26" t="str">
        <f t="array" ref="B211">IFERROR(INDEX('Общий список'!$A$3:$S$996,VLOOKUP(E211,'Общий список'!$A$3:$S$996,19,FALSE),MATCH($B$1,'Общий список'!A207:M207,0)),"")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список'!A207</f>
        <v>908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список'!A207:N207,0)+1),"")</f>
        <v/>
      </c>
      <c r="K211" s="30"/>
      <c r="L211" s="30"/>
      <c r="M211" s="31" t="str">
        <f t="shared" si="3"/>
        <v/>
      </c>
      <c r="N211" s="28"/>
      <c r="O211" s="32"/>
      <c r="R211" s="33"/>
      <c r="S211" s="33"/>
      <c r="T211" s="33"/>
    </row>
    <row r="212" ht="15.0" hidden="1" customHeight="1">
      <c r="A212" s="39"/>
      <c r="B212" s="26" t="str">
        <f t="array" ref="B212">IFERROR(INDEX('Общий список'!$A$3:$S$996,VLOOKUP(E212,'Общий список'!$A$3:$S$996,19,FALSE),MATCH($B$1,'Общий список'!A208:M208,0)),"")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список'!A208</f>
        <v>910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список'!A208:N208,0)+1),"")</f>
        <v/>
      </c>
      <c r="K212" s="30"/>
      <c r="L212" s="30"/>
      <c r="M212" s="31" t="str">
        <f t="shared" si="3"/>
        <v/>
      </c>
      <c r="N212" s="28"/>
      <c r="O212" s="32"/>
      <c r="R212" s="33"/>
      <c r="S212" s="33"/>
      <c r="T212" s="33"/>
    </row>
    <row r="213" ht="15.0" hidden="1" customHeight="1">
      <c r="A213" s="39"/>
      <c r="B213" s="26" t="str">
        <f t="array" ref="B213">IFERROR(INDEX('Общий список'!$A$3:$S$996,VLOOKUP(E213,'Общий список'!$A$3:$S$996,19,FALSE),MATCH($B$1,'Общий список'!A209:M209,0)),"")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список'!A209</f>
        <v>952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список'!A209:N209,0)+1),"")</f>
        <v/>
      </c>
      <c r="K213" s="30"/>
      <c r="L213" s="30"/>
      <c r="M213" s="31" t="str">
        <f t="shared" si="3"/>
        <v/>
      </c>
      <c r="N213" s="28"/>
      <c r="O213" s="32"/>
      <c r="R213" s="33"/>
      <c r="S213" s="33"/>
      <c r="T213" s="33"/>
    </row>
    <row r="214" ht="15.0" hidden="1" customHeight="1">
      <c r="A214" s="39"/>
      <c r="B214" s="26" t="str">
        <f t="array" ref="B214">IFERROR(INDEX('Общий список'!$A$3:$S$996,VLOOKUP(E214,'Общий список'!$A$3:$S$996,19,FALSE),MATCH($B$1,'Общий список'!A210:M210,0)),"")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список'!A210</f>
        <v>961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список'!A210:N210,0)+1),"")</f>
        <v/>
      </c>
      <c r="K214" s="30"/>
      <c r="L214" s="30"/>
      <c r="M214" s="31" t="str">
        <f t="shared" si="3"/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список'!A211:M211,0)),"")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список'!A211</f>
        <v>966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список'!A211:N211,0)+1),"")</f>
        <v/>
      </c>
      <c r="K215" s="30"/>
      <c r="L215" s="30"/>
      <c r="M215" s="31" t="str">
        <f t="shared" si="3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список'!A212:M212,0)),"")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список'!A212</f>
        <v>1013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список'!A212:N212,0)+1),"")</f>
        <v/>
      </c>
      <c r="K216" s="30"/>
      <c r="L216" s="30"/>
      <c r="M216" s="31" t="str">
        <f t="shared" si="3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список'!A213:M213,0)),"")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список'!A213</f>
        <v>1040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список'!A213:N213,0)+1),"")</f>
        <v/>
      </c>
      <c r="K217" s="30"/>
      <c r="L217" s="30"/>
      <c r="M217" s="31" t="str">
        <f t="shared" si="3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список'!A214:M214,0)),"")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список'!A214</f>
        <v>1107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список'!A214:N214,0)+1),"")</f>
        <v/>
      </c>
      <c r="K218" s="30"/>
      <c r="L218" s="30"/>
      <c r="M218" s="31" t="str">
        <f t="shared" si="3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список'!A215:M215,0)),"")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список'!A215</f>
        <v>1657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список'!A215:N215,0)+1),"")</f>
        <v/>
      </c>
      <c r="K219" s="30"/>
      <c r="L219" s="30"/>
      <c r="M219" s="31" t="str">
        <f t="shared" si="3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список'!A216:M216,0)),"")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список'!A216</f>
        <v>1838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список'!A216:N216,0)+1),"")</f>
        <v/>
      </c>
      <c r="K220" s="30"/>
      <c r="L220" s="30"/>
      <c r="M220" s="31" t="str">
        <f t="shared" si="3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список'!A217:M217,0)),"")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список'!A217</f>
        <v>1961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список'!A217:N217,0)+1),"")</f>
        <v/>
      </c>
      <c r="K221" s="30"/>
      <c r="L221" s="30"/>
      <c r="M221" s="31" t="str">
        <f t="shared" si="3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список'!A218:M218,0)),"")</f>
        <v>400 м</v>
      </c>
      <c r="C222" s="27" t="str">
        <f>IF(B222="","", IFERROR(VLOOKUP(E222,'Общий список'!$A$3:$AG$996,3,FALSE),""))</f>
        <v>Ж</v>
      </c>
      <c r="D222" s="27" t="str">
        <f>IF(B222="","", IFERROR(VLOOKUP(E222,'Общий список'!$A$3:$AG$996,17,FALSE),""))</f>
        <v/>
      </c>
      <c r="E222" s="28">
        <f>'Общий список'!A218</f>
        <v>2039</v>
      </c>
      <c r="F222" s="29" t="str">
        <f>IF(B222="","", IFERROR(VLOOKUP(E222,'Общий список'!$A$3:$AG$996,2,FALSE),""))</f>
        <v>Родина Анна</v>
      </c>
      <c r="G222" s="27" t="str">
        <f>IF(B222="","", IFERROR(VLOOKUP(E222,'Общий список'!$A$3:$AG$996,4,FALSE),""))</f>
        <v>29.09.1997</v>
      </c>
      <c r="H222" s="27" t="str">
        <f>IF(B222="","", IFERROR(VLOOKUP(E222,'Общий список'!$A$3:$AG$996,6,FALSE),""))</f>
        <v>Клуб RunTrain</v>
      </c>
      <c r="I222" s="27" t="str">
        <f>IF(B222="","", IFERROR(VLOOKUP(E222,'Общий список'!$A$3:$AG$996,7,FALSE),""))</f>
        <v>Грядковский И.С</v>
      </c>
      <c r="J222" s="27" t="str">
        <f t="array" ref="J222">IFERROR(INDEX('Общий список'!$A$3:$O$996,VLOOKUP(E222,'Общий список'!$A$3:$S$996,19,FALSE),MATCH(B222,'Общий список'!A218:N218,0)+1),"")</f>
        <v>1.03,00</v>
      </c>
      <c r="K222" s="30"/>
      <c r="L222" s="30"/>
      <c r="M222" s="31" t="str">
        <f t="shared" si="3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список'!A219:M219,0)),"")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список'!A219</f>
        <v>2282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список'!A219:N219,0)+1),"")</f>
        <v/>
      </c>
      <c r="K223" s="30"/>
      <c r="L223" s="30"/>
      <c r="M223" s="31" t="str">
        <f t="shared" si="3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список'!A220:M220,0)),"")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список'!A220</f>
        <v>2328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список'!A220:N220,0)+1),"")</f>
        <v/>
      </c>
      <c r="K224" s="30"/>
      <c r="L224" s="30"/>
      <c r="M224" s="31" t="str">
        <f t="shared" si="3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список'!A221:M221,0)),"")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список'!A221</f>
        <v>3069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список'!A221:N221,0)+1),"")</f>
        <v/>
      </c>
      <c r="K225" s="30"/>
      <c r="L225" s="30"/>
      <c r="M225" s="31" t="str">
        <f t="shared" si="3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список'!A222:M222,0)),"")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список'!A222</f>
        <v>3993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список'!A222:N222,0)+1),"")</f>
        <v/>
      </c>
      <c r="K226" s="30"/>
      <c r="L226" s="30"/>
      <c r="M226" s="31" t="str">
        <f t="shared" si="3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список'!A223:M223,0)),"")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список'!A223</f>
        <v>5158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список'!A223:N223,0)+1),"")</f>
        <v/>
      </c>
      <c r="K227" s="30"/>
      <c r="L227" s="30"/>
      <c r="M227" s="31" t="str">
        <f t="shared" si="3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список'!A224:M224,0)),"")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список'!A224</f>
        <v>5530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список'!A224:N224,0)+1),"")</f>
        <v/>
      </c>
      <c r="K228" s="30"/>
      <c r="L228" s="30"/>
      <c r="M228" s="31" t="str">
        <f t="shared" si="3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список'!A225:M225,0)),"")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список'!A225</f>
        <v>6349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список'!A225:N225,0)+1),"")</f>
        <v/>
      </c>
      <c r="K229" s="30"/>
      <c r="L229" s="30"/>
      <c r="M229" s="31" t="str">
        <f t="shared" si="3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список'!A226:M226,0)),"")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список'!A226</f>
        <v>7506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список'!A226:N226,0)+1),"")</f>
        <v/>
      </c>
      <c r="K230" s="30"/>
      <c r="L230" s="30"/>
      <c r="M230" s="31" t="str">
        <f t="shared" si="3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список'!A227:M227,0)),"")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список'!A227</f>
        <v>7777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список'!A227:N227,0)+1),"")</f>
        <v/>
      </c>
      <c r="K231" s="30"/>
      <c r="L231" s="30"/>
      <c r="M231" s="31" t="str">
        <f t="shared" si="3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список'!A228:M228,0)),"")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>
        <f>'Общий список'!A228</f>
        <v>7837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список'!A228:N228,0)+1),"")</f>
        <v/>
      </c>
      <c r="K232" s="30"/>
      <c r="L232" s="30"/>
      <c r="M232" s="31" t="str">
        <f t="shared" si="3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список'!A230:M230,0)),"")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 t="str">
        <f>'Общий список'!A230</f>
        <v>306а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список'!A230:N230,0)+1),"")</f>
        <v/>
      </c>
      <c r="K233" s="30"/>
      <c r="L233" s="30"/>
      <c r="M233" s="31" t="str">
        <f t="shared" si="3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список'!A231:M231,0)),"")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список'!A231</f>
        <v>306в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список'!A231:N231,0)+1),"")</f>
        <v/>
      </c>
      <c r="K234" s="30"/>
      <c r="L234" s="30"/>
      <c r="M234" s="31" t="str">
        <f t="shared" si="3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список'!A232:M232,0)),"")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список'!A232</f>
        <v>304а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список'!A232:N232,0)+1),"")</f>
        <v/>
      </c>
      <c r="K235" s="30"/>
      <c r="L235" s="30"/>
      <c r="M235" s="31" t="str">
        <f t="shared" si="3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список'!A233:M233,0)),"")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список'!A233</f>
        <v>307а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список'!A233:N233,0)+1),"")</f>
        <v/>
      </c>
      <c r="K236" s="30"/>
      <c r="L236" s="30"/>
      <c r="M236" s="31" t="str">
        <f t="shared" si="3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список'!A234:M234,0)),"")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список'!A234</f>
        <v>309а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список'!A234:N234,0)+1),"")</f>
        <v/>
      </c>
      <c r="K237" s="30"/>
      <c r="L237" s="30"/>
      <c r="M237" s="31" t="str">
        <f t="shared" si="3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список'!A235:M235,0)),"")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список'!A235</f>
        <v>197а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список'!A235:N235,0)+1),"")</f>
        <v/>
      </c>
      <c r="K238" s="30"/>
      <c r="L238" s="30"/>
      <c r="M238" s="31" t="str">
        <f t="shared" si="3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список'!A236:M236,0)),"")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список'!A236</f>
        <v>150а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список'!A236:N236,0)+1),"")</f>
        <v/>
      </c>
      <c r="K239" s="30"/>
      <c r="L239" s="30"/>
      <c r="M239" s="31" t="str">
        <f t="shared" si="3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список'!A237:M237,0)),"")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>
        <f>'Общий список'!A237</f>
        <v>1982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список'!A237:N237,0)+1),"")</f>
        <v/>
      </c>
      <c r="K240" s="30"/>
      <c r="L240" s="30"/>
      <c r="M240" s="31" t="str">
        <f t="shared" si="3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список'!A238:M238,0)),"")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список'!A238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список'!A238:N238,0)+1),"")</f>
        <v/>
      </c>
      <c r="K241" s="30"/>
      <c r="L241" s="30"/>
      <c r="M241" s="31" t="str">
        <f t="shared" si="3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список'!A239:M239,0)),"")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список'!A239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список'!A239:N239,0)+1),"")</f>
        <v/>
      </c>
      <c r="K242" s="30"/>
      <c r="L242" s="30"/>
      <c r="M242" s="31" t="str">
        <f t="shared" si="3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список'!A240:M240,0)),"")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список'!A240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список'!A240:N240,0)+1),"")</f>
        <v/>
      </c>
      <c r="K243" s="30"/>
      <c r="L243" s="30"/>
      <c r="M243" s="31" t="str">
        <f t="shared" si="3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список'!A241:M241,0)),"")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список'!A241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список'!A241:N241,0)+1),"")</f>
        <v/>
      </c>
      <c r="K244" s="30"/>
      <c r="L244" s="30"/>
      <c r="M244" s="31" t="str">
        <f t="shared" si="3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список'!A242:M242,0)),"")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список'!A242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список'!A242:N242,0)+1),"")</f>
        <v/>
      </c>
      <c r="K245" s="30"/>
      <c r="L245" s="30"/>
      <c r="M245" s="31" t="str">
        <f t="shared" si="3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список'!A243:M243,0)),"")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список'!A243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список'!A243:N243,0)+1),"")</f>
        <v/>
      </c>
      <c r="K246" s="30"/>
      <c r="L246" s="30"/>
      <c r="M246" s="31" t="str">
        <f t="shared" si="3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список'!A244:M244,0)),"")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список'!A244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список'!A244:N244,0)+1),"")</f>
        <v/>
      </c>
      <c r="K247" s="30"/>
      <c r="L247" s="30"/>
      <c r="M247" s="31" t="str">
        <f t="shared" si="3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список'!A245:M245,0)),"")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список'!A245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список'!A245:N245,0)+1),"")</f>
        <v/>
      </c>
      <c r="K248" s="30"/>
      <c r="L248" s="30"/>
      <c r="M248" s="31" t="str">
        <f t="shared" si="3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список'!A246:M246,0)),"")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список'!A246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список'!A246:N246,0)+1),"")</f>
        <v/>
      </c>
      <c r="K249" s="30"/>
      <c r="L249" s="30"/>
      <c r="M249" s="31" t="str">
        <f t="shared" si="3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список'!A247:M247,0)),"")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список'!A247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список'!A247:N247,0)+1),"")</f>
        <v/>
      </c>
      <c r="K250" s="30"/>
      <c r="L250" s="30"/>
      <c r="M250" s="31" t="str">
        <f t="shared" si="3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список'!A248:M248,0)),"")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список'!A248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список'!A248:N248,0)+1),"")</f>
        <v/>
      </c>
      <c r="K251" s="30"/>
      <c r="L251" s="30"/>
      <c r="M251" s="31" t="str">
        <f t="shared" si="3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список'!A249:M249,0)),"")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список'!A249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список'!A249:N249,0)+1),"")</f>
        <v/>
      </c>
      <c r="K252" s="30"/>
      <c r="L252" s="30"/>
      <c r="M252" s="31" t="str">
        <f t="shared" si="3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список'!A250:M250,0)),"")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список'!A250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список'!A250:N250,0)+1),"")</f>
        <v/>
      </c>
      <c r="K253" s="30"/>
      <c r="L253" s="30"/>
      <c r="M253" s="31" t="str">
        <f t="shared" si="3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список'!A251:M251,0)),"")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список'!A251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список'!A251:N251,0)+1),"")</f>
        <v/>
      </c>
      <c r="K254" s="30"/>
      <c r="L254" s="30"/>
      <c r="M254" s="31" t="str">
        <f t="shared" si="3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список'!A252:M252,0)),"")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список'!A252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список'!A252:N252,0)+1),"")</f>
        <v/>
      </c>
      <c r="K255" s="30"/>
      <c r="L255" s="30"/>
      <c r="M255" s="31" t="str">
        <f t="shared" si="3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список'!A253:M253,0)),"")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список'!A253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список'!A253:N253,0)+1),"")</f>
        <v/>
      </c>
      <c r="K256" s="30"/>
      <c r="L256" s="30"/>
      <c r="M256" s="31" t="str">
        <f t="shared" si="3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список'!A254:M254,0)),"")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список'!A254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список'!A254:N254,0)+1),"")</f>
        <v/>
      </c>
      <c r="K257" s="30"/>
      <c r="L257" s="30"/>
      <c r="M257" s="31" t="str">
        <f t="shared" si="3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список'!A255:M255,0)),"")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список'!A255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список'!A255:N255,0)+1),"")</f>
        <v/>
      </c>
      <c r="K258" s="30"/>
      <c r="L258" s="30"/>
      <c r="M258" s="31" t="str">
        <f t="shared" si="3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список'!A256:M256,0)),"")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список'!A256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список'!A256:N256,0)+1),"")</f>
        <v/>
      </c>
      <c r="K259" s="30"/>
      <c r="L259" s="30"/>
      <c r="M259" s="31" t="str">
        <f t="shared" si="3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список'!A257:M257,0)),"")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список'!A257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список'!A257:N257,0)+1),"")</f>
        <v/>
      </c>
      <c r="K260" s="30"/>
      <c r="L260" s="30"/>
      <c r="M260" s="31" t="str">
        <f t="shared" si="3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список'!A258:M258,0)),"")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список'!A258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список'!A258:N258,0)+1),"")</f>
        <v/>
      </c>
      <c r="K261" s="30"/>
      <c r="L261" s="30"/>
      <c r="M261" s="31" t="str">
        <f t="shared" si="3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список'!A259:M259,0)),"")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список'!A259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список'!A259:N259,0)+1),"")</f>
        <v/>
      </c>
      <c r="K262" s="30"/>
      <c r="L262" s="30"/>
      <c r="M262" s="31" t="str">
        <f t="shared" si="3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список'!A260:M260,0)),"")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список'!A260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список'!A260:N260,0)+1),"")</f>
        <v/>
      </c>
      <c r="K263" s="30"/>
      <c r="L263" s="30"/>
      <c r="M263" s="31" t="str">
        <f t="shared" si="3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список'!A261:M261,0)),"")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список'!A261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список'!A261:N261,0)+1),"")</f>
        <v/>
      </c>
      <c r="K264" s="30"/>
      <c r="L264" s="30"/>
      <c r="M264" s="31" t="str">
        <f t="shared" si="3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список'!A262:M262,0)),"")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список'!A262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список'!A262:N262,0)+1),"")</f>
        <v/>
      </c>
      <c r="K265" s="30"/>
      <c r="L265" s="30"/>
      <c r="M265" s="31" t="str">
        <f t="shared" si="3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список'!A263:M263,0)),"")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список'!A263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список'!A263:N263,0)+1),"")</f>
        <v/>
      </c>
      <c r="K266" s="30"/>
      <c r="L266" s="30"/>
      <c r="M266" s="31" t="str">
        <f t="shared" si="3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список'!A264:M264,0)),"")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список'!A264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список'!A264:N264,0)+1),"")</f>
        <v/>
      </c>
      <c r="K267" s="30"/>
      <c r="L267" s="30"/>
      <c r="M267" s="31" t="str">
        <f t="shared" si="3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список'!A265:M265,0)),"")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список'!A265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список'!A265:N265,0)+1),"")</f>
        <v/>
      </c>
      <c r="K268" s="30"/>
      <c r="L268" s="30"/>
      <c r="M268" s="31" t="str">
        <f t="shared" si="3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список'!A266:M266,0)),"")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список'!A266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список'!A266:N266,0)+1),"")</f>
        <v/>
      </c>
      <c r="K269" s="30"/>
      <c r="L269" s="30"/>
      <c r="M269" s="31" t="str">
        <f t="shared" si="3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список'!A267:M267,0)),"")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список'!A267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список'!A267:N267,0)+1),"")</f>
        <v/>
      </c>
      <c r="K270" s="30"/>
      <c r="L270" s="30"/>
      <c r="M270" s="31" t="str">
        <f t="shared" si="3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список'!A268:M268,0)),"")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список'!A268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список'!A268:N268,0)+1),"")</f>
        <v/>
      </c>
      <c r="K271" s="30"/>
      <c r="L271" s="30"/>
      <c r="M271" s="31" t="str">
        <f t="shared" si="3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список'!A269:M269,0)),"")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список'!A269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список'!A269:N269,0)+1),"")</f>
        <v/>
      </c>
      <c r="K272" s="30"/>
      <c r="L272" s="30"/>
      <c r="M272" s="31" t="str">
        <f t="shared" si="3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список'!A270:M270,0)),"")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список'!A270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список'!A270:N270,0)+1),"")</f>
        <v/>
      </c>
      <c r="K273" s="30"/>
      <c r="L273" s="30"/>
      <c r="M273" s="31" t="str">
        <f t="shared" si="3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список'!A271:M271,0)),"")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список'!A271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список'!A271:N271,0)+1),"")</f>
        <v/>
      </c>
      <c r="K274" s="30"/>
      <c r="L274" s="30"/>
      <c r="M274" s="31" t="str">
        <f t="shared" si="3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список'!A272:M272,0)),"")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список'!A272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список'!A272:N272,0)+1),"")</f>
        <v/>
      </c>
      <c r="K275" s="30"/>
      <c r="L275" s="30"/>
      <c r="M275" s="31" t="str">
        <f t="shared" si="3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список'!A273:M273,0)),"")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список'!A273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список'!A273:N273,0)+1),"")</f>
        <v/>
      </c>
      <c r="K276" s="30"/>
      <c r="L276" s="30"/>
      <c r="M276" s="31" t="str">
        <f t="shared" si="3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список'!A274:M274,0)),"")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список'!A274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список'!A274:N274,0)+1),"")</f>
        <v/>
      </c>
      <c r="K277" s="30"/>
      <c r="L277" s="30"/>
      <c r="M277" s="31" t="str">
        <f t="shared" si="3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список'!A275:M275,0)),"")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список'!A275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список'!A275:N275,0)+1),"")</f>
        <v/>
      </c>
      <c r="K278" s="30"/>
      <c r="L278" s="30"/>
      <c r="M278" s="31" t="str">
        <f t="shared" si="3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список'!A276:M276,0)),"")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список'!A276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список'!A276:N276,0)+1),"")</f>
        <v/>
      </c>
      <c r="K279" s="30"/>
      <c r="L279" s="30"/>
      <c r="M279" s="31" t="str">
        <f t="shared" si="3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список'!A277:M277,0)),"")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список'!A277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список'!A277:N277,0)+1),"")</f>
        <v/>
      </c>
      <c r="K280" s="30"/>
      <c r="L280" s="30"/>
      <c r="M280" s="31" t="str">
        <f t="shared" si="3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список'!A278:M278,0)),"")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список'!A278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список'!A278:N278,0)+1),"")</f>
        <v/>
      </c>
      <c r="K281" s="30"/>
      <c r="L281" s="30"/>
      <c r="M281" s="31" t="str">
        <f t="shared" si="3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список'!A279:M279,0)),"")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список'!A279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список'!A279:N279,0)+1),"")</f>
        <v/>
      </c>
      <c r="K282" s="30"/>
      <c r="L282" s="30"/>
      <c r="M282" s="31" t="str">
        <f t="shared" si="3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список'!A280:M280,0)),"")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список'!A280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список'!A280:N280,0)+1),"")</f>
        <v/>
      </c>
      <c r="K283" s="30"/>
      <c r="L283" s="30"/>
      <c r="M283" s="31" t="str">
        <f t="shared" si="3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список'!A281:M281,0)),"")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список'!A281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список'!A281:N281,0)+1),"")</f>
        <v/>
      </c>
      <c r="K284" s="30"/>
      <c r="L284" s="30"/>
      <c r="M284" s="31" t="str">
        <f t="shared" si="3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список'!A282:M282,0)),"")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список'!A282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список'!A282:N282,0)+1),"")</f>
        <v/>
      </c>
      <c r="K285" s="30"/>
      <c r="L285" s="30"/>
      <c r="M285" s="31" t="str">
        <f t="shared" si="3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список'!A283:M283,0)),"")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список'!A283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список'!A283:N283,0)+1),"")</f>
        <v/>
      </c>
      <c r="K286" s="30"/>
      <c r="L286" s="30"/>
      <c r="M286" s="31" t="str">
        <f t="shared" si="3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список'!A284:M284,0)),"")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список'!A284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список'!A284:N284,0)+1),"")</f>
        <v/>
      </c>
      <c r="K287" s="30"/>
      <c r="L287" s="30"/>
      <c r="M287" s="31" t="str">
        <f t="shared" si="3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список'!A285:M285,0)),"")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список'!A285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список'!A285:N285,0)+1),"")</f>
        <v/>
      </c>
      <c r="K288" s="30"/>
      <c r="L288" s="30"/>
      <c r="M288" s="31" t="str">
        <f t="shared" si="3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список'!A286:M286,0)),"")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список'!A286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список'!A286:N286,0)+1),"")</f>
        <v/>
      </c>
      <c r="K289" s="30"/>
      <c r="L289" s="30"/>
      <c r="M289" s="31" t="str">
        <f t="shared" si="3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список'!A287:M287,0)),"")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список'!A287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список'!A287:N287,0)+1),"")</f>
        <v/>
      </c>
      <c r="K290" s="30"/>
      <c r="L290" s="30"/>
      <c r="M290" s="31" t="str">
        <f t="shared" si="3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список'!A288:M288,0)),"")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список'!A288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список'!A288:N288,0)+1),"")</f>
        <v/>
      </c>
      <c r="K291" s="30"/>
      <c r="L291" s="30"/>
      <c r="M291" s="31" t="str">
        <f t="shared" si="3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список'!A289:M289,0)),"")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список'!A289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список'!A289:N289,0)+1),"")</f>
        <v/>
      </c>
      <c r="K292" s="30"/>
      <c r="L292" s="30"/>
      <c r="M292" s="31" t="str">
        <f t="shared" si="3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список'!A290:M290,0)),"")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список'!A290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список'!A290:N290,0)+1),"")</f>
        <v/>
      </c>
      <c r="K293" s="30"/>
      <c r="L293" s="30"/>
      <c r="M293" s="31" t="str">
        <f t="shared" si="3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список'!A291:M291,0)),"")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список'!A291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список'!A291:N291,0)+1),"")</f>
        <v/>
      </c>
      <c r="K294" s="30"/>
      <c r="L294" s="30"/>
      <c r="M294" s="31" t="str">
        <f t="shared" si="3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список'!A292:M292,0)),"")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список'!A292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список'!A292:N292,0)+1),"")</f>
        <v/>
      </c>
      <c r="K295" s="30"/>
      <c r="L295" s="30"/>
      <c r="M295" s="31" t="str">
        <f t="shared" si="3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список'!A293:M293,0)),"")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список'!A293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список'!A293:N293,0)+1),"")</f>
        <v/>
      </c>
      <c r="K296" s="30"/>
      <c r="L296" s="30"/>
      <c r="M296" s="31" t="str">
        <f t="shared" si="3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список'!A294:M294,0)),"")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список'!A294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список'!A294:N294,0)+1),"")</f>
        <v/>
      </c>
      <c r="K297" s="30"/>
      <c r="L297" s="30"/>
      <c r="M297" s="31" t="str">
        <f t="shared" si="3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список'!A295:M295,0)),"")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список'!A295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список'!A295:N295,0)+1),"")</f>
        <v/>
      </c>
      <c r="K298" s="30"/>
      <c r="L298" s="30"/>
      <c r="M298" s="31" t="str">
        <f t="shared" si="3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список'!A296:M296,0)),"")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список'!A296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список'!A296:N296,0)+1),"")</f>
        <v/>
      </c>
      <c r="K299" s="30"/>
      <c r="L299" s="30"/>
      <c r="M299" s="31" t="str">
        <f t="shared" si="3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список'!A297:M297,0)),"")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список'!A297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список'!A297:N297,0)+1),"")</f>
        <v/>
      </c>
      <c r="K300" s="30"/>
      <c r="L300" s="30"/>
      <c r="M300" s="31" t="str">
        <f t="shared" si="3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список'!A298:M298,0)),"")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список'!A298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список'!A298:N298,0)+1),"")</f>
        <v/>
      </c>
      <c r="K301" s="30"/>
      <c r="L301" s="30"/>
      <c r="M301" s="31" t="str">
        <f t="shared" si="3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список'!A299:M299,0)),"")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список'!A299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список'!A299:N299,0)+1),"")</f>
        <v/>
      </c>
      <c r="K302" s="30"/>
      <c r="L302" s="30"/>
      <c r="M302" s="31" t="str">
        <f t="shared" si="3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список'!A300:M300,0)),"")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список'!A300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список'!A300:N300,0)+1),"")</f>
        <v/>
      </c>
      <c r="K303" s="30"/>
      <c r="L303" s="30"/>
      <c r="M303" s="31" t="str">
        <f t="shared" si="3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список'!A301:M301,0)),"")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список'!A301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список'!A301:N301,0)+1),"")</f>
        <v/>
      </c>
      <c r="K304" s="30"/>
      <c r="L304" s="30"/>
      <c r="M304" s="31" t="str">
        <f t="shared" si="3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список'!A302:M302,0)),"")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список'!A302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список'!A302:N302,0)+1),"")</f>
        <v/>
      </c>
      <c r="K305" s="30"/>
      <c r="L305" s="30"/>
      <c r="M305" s="31" t="str">
        <f t="shared" si="3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список'!A303:M303,0)),"")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список'!A303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список'!A303:N303,0)+1),"")</f>
        <v/>
      </c>
      <c r="K306" s="30"/>
      <c r="L306" s="30"/>
      <c r="M306" s="31" t="str">
        <f t="shared" si="3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список'!A304:M304,0)),"")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список'!A304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список'!A304:N304,0)+1),"")</f>
        <v/>
      </c>
      <c r="K307" s="30"/>
      <c r="L307" s="30"/>
      <c r="M307" s="31" t="str">
        <f t="shared" si="3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список'!A305:M305,0)),"")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список'!A305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список'!A305:N305,0)+1),"")</f>
        <v/>
      </c>
      <c r="K308" s="30"/>
      <c r="L308" s="30"/>
      <c r="M308" s="31" t="str">
        <f t="shared" si="3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список'!A306:M306,0)),"")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список'!A306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список'!A306:N306,0)+1),"")</f>
        <v/>
      </c>
      <c r="K309" s="30"/>
      <c r="L309" s="30"/>
      <c r="M309" s="31" t="str">
        <f t="shared" si="3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список'!A307:M307,0)),"")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список'!A307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список'!A307:N307,0)+1),"")</f>
        <v/>
      </c>
      <c r="K310" s="30"/>
      <c r="L310" s="30"/>
      <c r="M310" s="31" t="str">
        <f t="shared" si="3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список'!A308:M308,0)),"")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список'!A308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список'!A308:N308,0)+1),"")</f>
        <v/>
      </c>
      <c r="K311" s="30"/>
      <c r="L311" s="30"/>
      <c r="M311" s="31" t="str">
        <f t="shared" si="3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список'!A309:M309,0)),"")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список'!A309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список'!A309:N309,0)+1),"")</f>
        <v/>
      </c>
      <c r="K312" s="30"/>
      <c r="L312" s="30"/>
      <c r="M312" s="31" t="str">
        <f t="shared" si="3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список'!A310:M310,0)),"")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список'!A310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список'!A310:N310,0)+1),"")</f>
        <v/>
      </c>
      <c r="K313" s="30"/>
      <c r="L313" s="30"/>
      <c r="M313" s="31" t="str">
        <f t="shared" si="3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список'!A311:M311,0)),"")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список'!A311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список'!A311:N311,0)+1),"")</f>
        <v/>
      </c>
      <c r="K314" s="30"/>
      <c r="L314" s="30"/>
      <c r="M314" s="31" t="str">
        <f t="shared" si="3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список'!A312:M312,0)),"")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список'!A312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список'!A312:N312,0)+1),"")</f>
        <v/>
      </c>
      <c r="K315" s="30"/>
      <c r="L315" s="30"/>
      <c r="M315" s="31" t="str">
        <f t="shared" si="3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список'!A313:M313,0)),"")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список'!A313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список'!A313:N313,0)+1),"")</f>
        <v/>
      </c>
      <c r="K316" s="30"/>
      <c r="L316" s="30"/>
      <c r="M316" s="31" t="str">
        <f t="shared" si="3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список'!A314:M314,0)),"")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список'!A314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список'!A314:N314,0)+1),"")</f>
        <v/>
      </c>
      <c r="K317" s="30"/>
      <c r="L317" s="30"/>
      <c r="M317" s="31" t="str">
        <f t="shared" si="3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список'!A315:M315,0)),"")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список'!A315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список'!A315:N315,0)+1),"")</f>
        <v/>
      </c>
      <c r="K318" s="30"/>
      <c r="L318" s="30"/>
      <c r="M318" s="31" t="str">
        <f t="shared" si="3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список'!A316:M316,0)),"")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список'!A316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список'!A316:N316,0)+1),"")</f>
        <v/>
      </c>
      <c r="K319" s="30"/>
      <c r="L319" s="30"/>
      <c r="M319" s="31" t="str">
        <f t="shared" si="3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список'!A317:M317,0)),"")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список'!A317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список'!A317:N317,0)+1),"")</f>
        <v/>
      </c>
      <c r="K320" s="30"/>
      <c r="L320" s="30"/>
      <c r="M320" s="31" t="str">
        <f t="shared" si="3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список'!A318:M318,0)),"")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список'!A318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список'!A318:N318,0)+1),"")</f>
        <v/>
      </c>
      <c r="K321" s="30"/>
      <c r="L321" s="30"/>
      <c r="M321" s="31" t="str">
        <f t="shared" si="3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список'!A319:M319,0)),"")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список'!A319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список'!A319:N319,0)+1),"")</f>
        <v/>
      </c>
      <c r="K322" s="30"/>
      <c r="L322" s="30"/>
      <c r="M322" s="31" t="str">
        <f t="shared" si="3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список'!A320:M320,0)),"")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список'!A320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список'!A320:N320,0)+1),"")</f>
        <v/>
      </c>
      <c r="K323" s="30"/>
      <c r="L323" s="30"/>
      <c r="M323" s="31" t="str">
        <f t="shared" si="3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список'!A321:M321,0)),"")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список'!A321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список'!A321:N321,0)+1),"")</f>
        <v/>
      </c>
      <c r="K324" s="30"/>
      <c r="L324" s="30"/>
      <c r="M324" s="31" t="str">
        <f t="shared" si="3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список'!A322:M322,0)),"")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список'!A322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список'!A322:N322,0)+1),"")</f>
        <v/>
      </c>
      <c r="K325" s="30"/>
      <c r="L325" s="30"/>
      <c r="M325" s="31" t="str">
        <f t="shared" si="3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список'!A323:M323,0)),"")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список'!A323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список'!A323:N323,0)+1),"")</f>
        <v/>
      </c>
      <c r="K326" s="30"/>
      <c r="L326" s="30"/>
      <c r="M326" s="31" t="str">
        <f t="shared" si="3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список'!A324:M324,0)),"")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список'!A324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список'!A324:N324,0)+1),"")</f>
        <v/>
      </c>
      <c r="K327" s="30"/>
      <c r="L327" s="30"/>
      <c r="M327" s="31" t="str">
        <f t="shared" si="3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список'!A325:M325,0)),"")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список'!A325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список'!A325:N325,0)+1),"")</f>
        <v/>
      </c>
      <c r="K328" s="30"/>
      <c r="L328" s="30"/>
      <c r="M328" s="31" t="str">
        <f t="shared" si="3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список'!A326:M326,0)),"")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список'!A326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список'!A326:N326,0)+1),"")</f>
        <v/>
      </c>
      <c r="K329" s="30"/>
      <c r="L329" s="30"/>
      <c r="M329" s="31" t="str">
        <f t="shared" si="3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список'!A327:M327,0)),"")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список'!A327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список'!A327:N327,0)+1),"")</f>
        <v/>
      </c>
      <c r="K330" s="30"/>
      <c r="L330" s="30"/>
      <c r="M330" s="31" t="str">
        <f t="shared" si="3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список'!A328:M328,0)),"")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список'!A328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список'!A328:N328,0)+1),"")</f>
        <v/>
      </c>
      <c r="K331" s="30"/>
      <c r="L331" s="30"/>
      <c r="M331" s="31" t="str">
        <f t="shared" si="3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список'!A329:M329,0)),"")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список'!A329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список'!A329:N329,0)+1),"")</f>
        <v/>
      </c>
      <c r="K332" s="30"/>
      <c r="L332" s="30"/>
      <c r="M332" s="31" t="str">
        <f t="shared" si="3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список'!A330:M330,0)),"")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список'!A330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список'!A330:N330,0)+1),"")</f>
        <v/>
      </c>
      <c r="K333" s="30"/>
      <c r="L333" s="30"/>
      <c r="M333" s="31" t="str">
        <f t="shared" si="3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список'!A331:M331,0)),"")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список'!A331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список'!A331:N331,0)+1),"")</f>
        <v/>
      </c>
      <c r="K334" s="30"/>
      <c r="L334" s="30"/>
      <c r="M334" s="31" t="str">
        <f t="shared" si="3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список'!A332:M332,0)),"")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список'!A332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список'!A332:N332,0)+1),"")</f>
        <v/>
      </c>
      <c r="K335" s="30"/>
      <c r="L335" s="30"/>
      <c r="M335" s="31" t="str">
        <f t="shared" si="3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список'!A333:M333,0)),"")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список'!A333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список'!A333:N333,0)+1),"")</f>
        <v/>
      </c>
      <c r="K336" s="30"/>
      <c r="L336" s="30"/>
      <c r="M336" s="31" t="str">
        <f t="shared" si="3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список'!A334:M334,0)),"")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список'!A334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список'!A334:N334,0)+1),"")</f>
        <v/>
      </c>
      <c r="K337" s="30"/>
      <c r="L337" s="30"/>
      <c r="M337" s="31" t="str">
        <f t="shared" si="3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список'!A335:M335,0)),"")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список'!A335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список'!A335:N335,0)+1),"")</f>
        <v/>
      </c>
      <c r="K338" s="30"/>
      <c r="L338" s="30"/>
      <c r="M338" s="31" t="str">
        <f t="shared" si="3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список'!A336:M336,0)),"")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список'!A336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список'!A336:N336,0)+1),"")</f>
        <v/>
      </c>
      <c r="K339" s="30"/>
      <c r="L339" s="30"/>
      <c r="M339" s="31" t="str">
        <f t="shared" si="3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список'!A337:M337,0)),"")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список'!A337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список'!A337:N337,0)+1),"")</f>
        <v/>
      </c>
      <c r="K340" s="30"/>
      <c r="L340" s="30"/>
      <c r="M340" s="31" t="str">
        <f t="shared" si="3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список'!A338:M338,0)),"")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список'!A338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список'!A338:N338,0)+1),"")</f>
        <v/>
      </c>
      <c r="K341" s="30"/>
      <c r="L341" s="30"/>
      <c r="M341" s="31" t="str">
        <f t="shared" si="3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список'!A339:M339,0)),"")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список'!A339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список'!A339:N339,0)+1),"")</f>
        <v/>
      </c>
      <c r="K342" s="30"/>
      <c r="L342" s="30"/>
      <c r="M342" s="31" t="str">
        <f t="shared" si="3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список'!A340:M340,0)),"")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список'!A340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список'!A340:N340,0)+1),"")</f>
        <v/>
      </c>
      <c r="K343" s="30"/>
      <c r="L343" s="30"/>
      <c r="M343" s="31" t="str">
        <f t="shared" si="3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список'!A341:M341,0)),"")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список'!A341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список'!A341:N341,0)+1),"")</f>
        <v/>
      </c>
      <c r="K344" s="30"/>
      <c r="L344" s="30"/>
      <c r="M344" s="31" t="str">
        <f t="shared" si="3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список'!A342:M342,0)),"")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список'!A342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список'!A342:N342,0)+1),"")</f>
        <v/>
      </c>
      <c r="K345" s="30"/>
      <c r="L345" s="30"/>
      <c r="M345" s="31" t="str">
        <f t="shared" si="3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список'!A343:M343,0)),"")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список'!A343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список'!A343:N343,0)+1),"")</f>
        <v/>
      </c>
      <c r="K346" s="30"/>
      <c r="L346" s="30"/>
      <c r="M346" s="31" t="str">
        <f t="shared" si="3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список'!A344:M344,0)),"")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список'!A344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список'!A344:N344,0)+1),"")</f>
        <v/>
      </c>
      <c r="K347" s="30"/>
      <c r="L347" s="30"/>
      <c r="M347" s="31" t="str">
        <f t="shared" si="3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список'!A345:M345,0)),"")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список'!A345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список'!A345:N345,0)+1),"")</f>
        <v/>
      </c>
      <c r="K348" s="30"/>
      <c r="L348" s="30"/>
      <c r="M348" s="31" t="str">
        <f t="shared" si="3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список'!A346:M346,0)),"")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список'!A346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список'!A346:N346,0)+1),"")</f>
        <v/>
      </c>
      <c r="K349" s="30"/>
      <c r="L349" s="30"/>
      <c r="M349" s="31" t="str">
        <f t="shared" si="3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список'!A347:M347,0)),"")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список'!A347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список'!A347:N347,0)+1),"")</f>
        <v/>
      </c>
      <c r="K350" s="30"/>
      <c r="L350" s="30"/>
      <c r="M350" s="31" t="str">
        <f t="shared" si="3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список'!A348:M348,0)),"")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список'!A348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список'!A348:N348,0)+1),"")</f>
        <v/>
      </c>
      <c r="K351" s="30"/>
      <c r="L351" s="30"/>
      <c r="M351" s="31" t="str">
        <f t="shared" si="3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список'!A349:M349,0)),"")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список'!A349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список'!A349:N349,0)+1),"")</f>
        <v/>
      </c>
      <c r="K352" s="30"/>
      <c r="L352" s="30"/>
      <c r="M352" s="31" t="str">
        <f t="shared" si="3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список'!A350:M350,0)),"")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список'!A350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список'!A350:N350,0)+1),"")</f>
        <v/>
      </c>
      <c r="K353" s="30"/>
      <c r="L353" s="30"/>
      <c r="M353" s="31" t="str">
        <f t="shared" si="3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список'!A351:M351,0)),"")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список'!A351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список'!A351:N351,0)+1),"")</f>
        <v/>
      </c>
      <c r="K354" s="30"/>
      <c r="L354" s="30"/>
      <c r="M354" s="31" t="str">
        <f t="shared" si="3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список'!A352:M352,0)),"")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список'!A352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список'!A352:N352,0)+1),"")</f>
        <v/>
      </c>
      <c r="K355" s="30"/>
      <c r="L355" s="30"/>
      <c r="M355" s="31" t="str">
        <f t="shared" si="3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список'!A353:M353,0)),"")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список'!A353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список'!A353:N353,0)+1),"")</f>
        <v/>
      </c>
      <c r="K356" s="30"/>
      <c r="L356" s="30"/>
      <c r="M356" s="31" t="str">
        <f t="shared" si="3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список'!A354:M354,0)),"")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список'!A354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список'!A354:N354,0)+1),"")</f>
        <v/>
      </c>
      <c r="K357" s="30"/>
      <c r="L357" s="30"/>
      <c r="M357" s="31" t="str">
        <f t="shared" si="3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список'!A355:M355,0)),"")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список'!A355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список'!A355:N355,0)+1),"")</f>
        <v/>
      </c>
      <c r="K358" s="30"/>
      <c r="L358" s="30"/>
      <c r="M358" s="31" t="str">
        <f t="shared" si="3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список'!A356:M356,0)),"")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список'!A356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список'!A356:N356,0)+1),"")</f>
        <v/>
      </c>
      <c r="K359" s="30"/>
      <c r="L359" s="30"/>
      <c r="M359" s="31" t="str">
        <f t="shared" si="3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список'!A357:M357,0)),"")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список'!A357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список'!A357:N357,0)+1),"")</f>
        <v/>
      </c>
      <c r="K360" s="30"/>
      <c r="L360" s="30"/>
      <c r="M360" s="31" t="str">
        <f t="shared" si="3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список'!A358:M358,0)),"")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список'!A358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список'!A358:N358,0)+1),"")</f>
        <v/>
      </c>
      <c r="K361" s="30"/>
      <c r="L361" s="30"/>
      <c r="M361" s="31" t="str">
        <f t="shared" si="3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список'!A359:M359,0)),"")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список'!A359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список'!A359:N359,0)+1),"")</f>
        <v/>
      </c>
      <c r="K362" s="30"/>
      <c r="L362" s="30"/>
      <c r="M362" s="31" t="str">
        <f t="shared" si="3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список'!A360:M360,0)),"")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список'!A360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список'!A360:N360,0)+1),"")</f>
        <v/>
      </c>
      <c r="K363" s="30"/>
      <c r="L363" s="30"/>
      <c r="M363" s="31" t="str">
        <f t="shared" si="3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список'!A361:M361,0)),"")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список'!A361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список'!A361:N361,0)+1),"")</f>
        <v/>
      </c>
      <c r="K364" s="30"/>
      <c r="L364" s="30"/>
      <c r="M364" s="31" t="str">
        <f t="shared" si="3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список'!A362:M362,0)),"")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список'!A362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список'!A362:N362,0)+1),"")</f>
        <v/>
      </c>
      <c r="K365" s="30"/>
      <c r="L365" s="30"/>
      <c r="M365" s="31" t="str">
        <f t="shared" si="3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список'!A363:M363,0)),"")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список'!A363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список'!A363:N363,0)+1),"")</f>
        <v/>
      </c>
      <c r="K366" s="30"/>
      <c r="L366" s="30"/>
      <c r="M366" s="31" t="str">
        <f t="shared" si="3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список'!A364:M364,0)),"")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список'!A364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список'!A364:N364,0)+1),"")</f>
        <v/>
      </c>
      <c r="K367" s="30"/>
      <c r="L367" s="30"/>
      <c r="M367" s="31" t="str">
        <f t="shared" si="3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список'!A365:M365,0)),"")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список'!A365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список'!A365:N365,0)+1),"")</f>
        <v/>
      </c>
      <c r="K368" s="30"/>
      <c r="L368" s="30"/>
      <c r="M368" s="31" t="str">
        <f t="shared" si="3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список'!A366:M366,0)),"")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список'!A366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список'!A366:N366,0)+1),"")</f>
        <v/>
      </c>
      <c r="K369" s="30"/>
      <c r="L369" s="30"/>
      <c r="M369" s="31" t="str">
        <f t="shared" si="3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список'!A367:M367,0)),"")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список'!A367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список'!A367:N367,0)+1),"")</f>
        <v/>
      </c>
      <c r="K370" s="30"/>
      <c r="L370" s="30"/>
      <c r="M370" s="31" t="str">
        <f t="shared" si="3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список'!A368:M368,0)),"")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список'!A368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список'!A368:N368,0)+1),"")</f>
        <v/>
      </c>
      <c r="K371" s="30"/>
      <c r="L371" s="30"/>
      <c r="M371" s="31" t="str">
        <f t="shared" si="3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список'!A369:M369,0)),"")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список'!A369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список'!A369:N369,0)+1),"")</f>
        <v/>
      </c>
      <c r="K372" s="30"/>
      <c r="L372" s="30"/>
      <c r="M372" s="31" t="str">
        <f t="shared" si="3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список'!A370:M370,0)),"")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список'!A370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список'!A370:N370,0)+1),"")</f>
        <v/>
      </c>
      <c r="K373" s="30"/>
      <c r="L373" s="30"/>
      <c r="M373" s="31" t="str">
        <f t="shared" si="3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список'!A371:M371,0)),"")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список'!A371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список'!A371:N371,0)+1),"")</f>
        <v/>
      </c>
      <c r="K374" s="30"/>
      <c r="L374" s="30"/>
      <c r="M374" s="31" t="str">
        <f t="shared" si="3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список'!A372:M372,0)),"")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список'!A372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список'!A372:N372,0)+1),"")</f>
        <v/>
      </c>
      <c r="K375" s="30"/>
      <c r="L375" s="30"/>
      <c r="M375" s="31" t="str">
        <f t="shared" si="3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список'!A373:M373,0)),"")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список'!A373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список'!A373:N373,0)+1),"")</f>
        <v/>
      </c>
      <c r="K376" s="30"/>
      <c r="L376" s="30"/>
      <c r="M376" s="31" t="str">
        <f t="shared" si="3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список'!A374:M374,0)),"")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список'!A374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список'!A374:N374,0)+1),"")</f>
        <v/>
      </c>
      <c r="K377" s="30"/>
      <c r="L377" s="30"/>
      <c r="M377" s="31" t="str">
        <f t="shared" si="3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список'!A375:M375,0)),"")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список'!A375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список'!A375:N375,0)+1),"")</f>
        <v/>
      </c>
      <c r="K378" s="30"/>
      <c r="L378" s="30"/>
      <c r="M378" s="31" t="str">
        <f t="shared" si="3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список'!A376:M376,0)),"")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список'!A376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список'!A376:N376,0)+1),"")</f>
        <v/>
      </c>
      <c r="K379" s="30"/>
      <c r="L379" s="30"/>
      <c r="M379" s="31" t="str">
        <f t="shared" si="3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список'!A377:M377,0)),"")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список'!A377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список'!A377:N377,0)+1),"")</f>
        <v/>
      </c>
      <c r="K380" s="30"/>
      <c r="L380" s="30"/>
      <c r="M380" s="31" t="str">
        <f t="shared" si="3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список'!A378:M378,0)),"")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список'!A378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список'!A378:N378,0)+1),"")</f>
        <v/>
      </c>
      <c r="K381" s="30"/>
      <c r="L381" s="30"/>
      <c r="M381" s="31" t="str">
        <f t="shared" si="3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список'!A379:M379,0)),"")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список'!A379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список'!A379:N379,0)+1),"")</f>
        <v/>
      </c>
      <c r="K382" s="30"/>
      <c r="L382" s="30"/>
      <c r="M382" s="31" t="str">
        <f t="shared" si="3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список'!A380:M380,0)),"")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список'!A380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список'!A380:N380,0)+1),"")</f>
        <v/>
      </c>
      <c r="K383" s="30"/>
      <c r="L383" s="30"/>
      <c r="M383" s="31" t="str">
        <f t="shared" si="3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список'!A381:M381,0)),"")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список'!A381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список'!A381:N381,0)+1),"")</f>
        <v/>
      </c>
      <c r="K384" s="30"/>
      <c r="L384" s="30"/>
      <c r="M384" s="31" t="str">
        <f t="shared" si="3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список'!A382:M382,0)),"")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список'!A382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список'!A382:N382,0)+1),"")</f>
        <v/>
      </c>
      <c r="K385" s="30"/>
      <c r="L385" s="30"/>
      <c r="M385" s="31" t="str">
        <f t="shared" si="3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список'!A383:M383,0)),"")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список'!A383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список'!A383:N383,0)+1),"")</f>
        <v/>
      </c>
      <c r="K386" s="30"/>
      <c r="L386" s="30"/>
      <c r="M386" s="31" t="str">
        <f t="shared" si="3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список'!A384:M384,0)),"")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список'!A384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список'!A384:N384,0)+1),"")</f>
        <v/>
      </c>
      <c r="K387" s="30"/>
      <c r="L387" s="30"/>
      <c r="M387" s="31" t="str">
        <f t="shared" si="3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список'!A385:M385,0)),"")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список'!A385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список'!A385:N385,0)+1),"")</f>
        <v/>
      </c>
      <c r="K388" s="30"/>
      <c r="L388" s="30"/>
      <c r="M388" s="31" t="str">
        <f t="shared" si="3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список'!A386:M386,0)),"")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список'!A386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список'!A386:N386,0)+1),"")</f>
        <v/>
      </c>
      <c r="K389" s="30"/>
      <c r="L389" s="30"/>
      <c r="M389" s="31" t="str">
        <f t="shared" si="3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список'!A387:M387,0)),"")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список'!A387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список'!A387:N387,0)+1),"")</f>
        <v/>
      </c>
      <c r="K390" s="30"/>
      <c r="L390" s="30"/>
      <c r="M390" s="31" t="str">
        <f t="shared" si="3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список'!A388:M388,0)),"")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список'!A388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список'!A388:N388,0)+1),"")</f>
        <v/>
      </c>
      <c r="K391" s="30"/>
      <c r="L391" s="30"/>
      <c r="M391" s="31" t="str">
        <f t="shared" si="3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список'!A389:M389,0)),"")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список'!A389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список'!A389:N389,0)+1),"")</f>
        <v/>
      </c>
      <c r="K392" s="30"/>
      <c r="L392" s="30"/>
      <c r="M392" s="31" t="str">
        <f t="shared" si="3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список'!A390:M390,0)),"")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список'!A390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список'!A390:N390,0)+1),"")</f>
        <v/>
      </c>
      <c r="K393" s="30"/>
      <c r="L393" s="30"/>
      <c r="M393" s="31" t="str">
        <f t="shared" si="3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список'!A391:M391,0)),"")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список'!A391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список'!A391:N391,0)+1),"")</f>
        <v/>
      </c>
      <c r="K394" s="30"/>
      <c r="L394" s="30"/>
      <c r="M394" s="31" t="str">
        <f t="shared" si="3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список'!A392:M392,0)),"")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список'!A392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список'!A392:N392,0)+1),"")</f>
        <v/>
      </c>
      <c r="K395" s="30"/>
      <c r="L395" s="30"/>
      <c r="M395" s="31" t="str">
        <f t="shared" si="3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список'!A393:M393,0)),"")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список'!A393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список'!A393:N393,0)+1),"")</f>
        <v/>
      </c>
      <c r="K396" s="30"/>
      <c r="L396" s="30"/>
      <c r="M396" s="31" t="str">
        <f t="shared" si="3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список'!A394:M394,0)),"")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список'!A394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список'!A394:N394,0)+1),"")</f>
        <v/>
      </c>
      <c r="K397" s="30"/>
      <c r="L397" s="30"/>
      <c r="M397" s="31" t="str">
        <f t="shared" si="3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список'!A395:M395,0)),"")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список'!A395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список'!A395:N395,0)+1),"")</f>
        <v/>
      </c>
      <c r="K398" s="30"/>
      <c r="L398" s="30"/>
      <c r="M398" s="31" t="str">
        <f t="shared" si="3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список'!A396:M396,0)),"")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список'!A396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список'!A396:N396,0)+1),"")</f>
        <v/>
      </c>
      <c r="K399" s="30"/>
      <c r="L399" s="30"/>
      <c r="M399" s="31" t="str">
        <f t="shared" si="3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список'!A397:M397,0)),"")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список'!A397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список'!A397:N397,0)+1),"")</f>
        <v/>
      </c>
      <c r="K400" s="30"/>
      <c r="L400" s="30"/>
      <c r="M400" s="31" t="str">
        <f t="shared" si="3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список'!A398:M398,0)),"")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список'!A398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список'!A398:N398,0)+1),"")</f>
        <v/>
      </c>
      <c r="K401" s="30"/>
      <c r="L401" s="30"/>
      <c r="M401" s="31" t="str">
        <f t="shared" si="3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список'!A399:M399,0)),"")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список'!A399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список'!A399:N399,0)+1),"")</f>
        <v/>
      </c>
      <c r="K402" s="30"/>
      <c r="L402" s="30"/>
      <c r="M402" s="31" t="str">
        <f t="shared" si="3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список'!A400:M400,0)),"")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список'!A400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список'!A400:N400,0)+1),"")</f>
        <v/>
      </c>
      <c r="K403" s="30"/>
      <c r="L403" s="30"/>
      <c r="M403" s="31" t="str">
        <f t="shared" si="3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список'!A401:M401,0)),"")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список'!A401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список'!A401:N401,0)+1),"")</f>
        <v/>
      </c>
      <c r="K404" s="30"/>
      <c r="L404" s="30"/>
      <c r="M404" s="31" t="str">
        <f t="shared" si="3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список'!A402:M402,0)),"")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список'!A402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список'!A402:N402,0)+1),"")</f>
        <v/>
      </c>
      <c r="K405" s="30"/>
      <c r="L405" s="30"/>
      <c r="M405" s="31" t="str">
        <f t="shared" si="3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список'!A403:M403,0)),"")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список'!A403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список'!A403:N403,0)+1),"")</f>
        <v/>
      </c>
      <c r="K406" s="30"/>
      <c r="L406" s="30"/>
      <c r="M406" s="31" t="str">
        <f t="shared" si="3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список'!A404:M404,0)),"")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список'!A404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список'!A404:N404,0)+1),"")</f>
        <v/>
      </c>
      <c r="K407" s="30"/>
      <c r="L407" s="30"/>
      <c r="M407" s="31" t="str">
        <f t="shared" si="3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список'!A405:M405,0)),"")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список'!A405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список'!A405:N405,0)+1),"")</f>
        <v/>
      </c>
      <c r="K408" s="30"/>
      <c r="L408" s="30"/>
      <c r="M408" s="31" t="str">
        <f t="shared" si="3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список'!A406:M406,0)),"")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список'!A406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список'!A406:N406,0)+1),"")</f>
        <v/>
      </c>
      <c r="K409" s="30"/>
      <c r="L409" s="30"/>
      <c r="M409" s="31" t="str">
        <f t="shared" si="3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список'!A407:M407,0)),"")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список'!A407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список'!A407:N407,0)+1),"")</f>
        <v/>
      </c>
      <c r="K410" s="30"/>
      <c r="L410" s="30"/>
      <c r="M410" s="31" t="str">
        <f t="shared" si="3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список'!A408:M408,0)),"")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список'!A408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список'!A408:N408,0)+1),"")</f>
        <v/>
      </c>
      <c r="K411" s="30"/>
      <c r="L411" s="30"/>
      <c r="M411" s="31" t="str">
        <f t="shared" si="3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список'!A409:M409,0)),"")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список'!A409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список'!A409:N409,0)+1),"")</f>
        <v/>
      </c>
      <c r="K412" s="30"/>
      <c r="L412" s="30"/>
      <c r="M412" s="31" t="str">
        <f t="shared" si="3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список'!A410:M410,0)),"")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список'!A410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список'!A410:N410,0)+1),"")</f>
        <v/>
      </c>
      <c r="K413" s="30"/>
      <c r="L413" s="30"/>
      <c r="M413" s="31" t="str">
        <f t="shared" si="3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список'!A411:M411,0)),"")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список'!A411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список'!A411:N411,0)+1),"")</f>
        <v/>
      </c>
      <c r="K414" s="30"/>
      <c r="L414" s="30"/>
      <c r="M414" s="31" t="str">
        <f t="shared" si="3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список'!A412:M412,0)),"")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список'!A412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список'!A412:N412,0)+1),"")</f>
        <v/>
      </c>
      <c r="K415" s="30"/>
      <c r="L415" s="30"/>
      <c r="M415" s="31" t="str">
        <f t="shared" si="3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список'!A413:M413,0)),"")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список'!A413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список'!A413:N413,0)+1),"")</f>
        <v/>
      </c>
      <c r="K416" s="30"/>
      <c r="L416" s="30"/>
      <c r="M416" s="31" t="str">
        <f t="shared" si="3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список'!A414:M414,0)),"")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список'!A414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список'!A414:N414,0)+1),"")</f>
        <v/>
      </c>
      <c r="K417" s="30"/>
      <c r="L417" s="30"/>
      <c r="M417" s="31" t="str">
        <f t="shared" si="3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список'!A415:M415,0)),"")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список'!A415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список'!A415:N415,0)+1),"")</f>
        <v/>
      </c>
      <c r="K418" s="30"/>
      <c r="L418" s="30"/>
      <c r="M418" s="31" t="str">
        <f t="shared" si="3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список'!A416:M416,0)),"")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список'!A416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список'!A416:N416,0)+1),"")</f>
        <v/>
      </c>
      <c r="K419" s="30"/>
      <c r="L419" s="30"/>
      <c r="M419" s="31" t="str">
        <f t="shared" si="3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список'!A417:M417,0)),"")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список'!A417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список'!A417:N417,0)+1),"")</f>
        <v/>
      </c>
      <c r="K420" s="30"/>
      <c r="L420" s="30"/>
      <c r="M420" s="31" t="str">
        <f t="shared" si="3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список'!A418:M418,0)),"")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список'!A418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список'!A418:N418,0)+1),"")</f>
        <v/>
      </c>
      <c r="K421" s="30"/>
      <c r="L421" s="30"/>
      <c r="M421" s="31" t="str">
        <f t="shared" si="3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список'!A419:M419,0)),"")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список'!A419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список'!A419:N419,0)+1),"")</f>
        <v/>
      </c>
      <c r="K422" s="30"/>
      <c r="L422" s="30"/>
      <c r="M422" s="31" t="str">
        <f t="shared" si="3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список'!A420:M420,0)),"")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список'!A420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список'!A420:N420,0)+1),"")</f>
        <v/>
      </c>
      <c r="K423" s="30"/>
      <c r="L423" s="30"/>
      <c r="M423" s="31" t="str">
        <f t="shared" si="3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список'!A421:M421,0)),"")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список'!A421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список'!A421:N421,0)+1),"")</f>
        <v/>
      </c>
      <c r="K424" s="30"/>
      <c r="L424" s="30"/>
      <c r="M424" s="31" t="str">
        <f t="shared" si="3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список'!A422:M422,0)),"")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список'!A422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список'!A422:N422,0)+1),"")</f>
        <v/>
      </c>
      <c r="K425" s="30"/>
      <c r="L425" s="30"/>
      <c r="M425" s="31" t="str">
        <f t="shared" si="3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список'!A423:M423,0)),"")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список'!A423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список'!A423:N423,0)+1),"")</f>
        <v/>
      </c>
      <c r="K426" s="30"/>
      <c r="L426" s="30"/>
      <c r="M426" s="31" t="str">
        <f t="shared" si="3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список'!A424:M424,0)),"")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список'!A424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список'!A424:N424,0)+1),"")</f>
        <v/>
      </c>
      <c r="K427" s="30"/>
      <c r="L427" s="30"/>
      <c r="M427" s="31" t="str">
        <f t="shared" si="3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список'!A425:M425,0)),"")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список'!A425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список'!A425:N425,0)+1),"")</f>
        <v/>
      </c>
      <c r="K428" s="30"/>
      <c r="L428" s="30"/>
      <c r="M428" s="31" t="str">
        <f t="shared" si="3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список'!A426:M426,0)),"")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список'!A426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список'!A426:N426,0)+1),"")</f>
        <v/>
      </c>
      <c r="K429" s="30"/>
      <c r="L429" s="30"/>
      <c r="M429" s="31" t="str">
        <f t="shared" si="3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список'!A427:M427,0)),"")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список'!A427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список'!A427:N427,0)+1),"")</f>
        <v/>
      </c>
      <c r="K430" s="30"/>
      <c r="L430" s="30"/>
      <c r="M430" s="31" t="str">
        <f t="shared" si="3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список'!A428:M428,0)),"")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список'!A428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список'!A428:N428,0)+1),"")</f>
        <v/>
      </c>
      <c r="K431" s="30"/>
      <c r="L431" s="30"/>
      <c r="M431" s="31" t="str">
        <f t="shared" si="3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список'!A429:M429,0)),"")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список'!A429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список'!A429:N429,0)+1),"")</f>
        <v/>
      </c>
      <c r="K432" s="30"/>
      <c r="L432" s="30"/>
      <c r="M432" s="31" t="str">
        <f t="shared" si="3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список'!A430:M430,0)),"")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список'!A430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список'!A430:N430,0)+1),"")</f>
        <v/>
      </c>
      <c r="K433" s="30"/>
      <c r="L433" s="30"/>
      <c r="M433" s="31" t="str">
        <f t="shared" si="3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список'!A431:M431,0)),"")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список'!A431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список'!A431:N431,0)+1),"")</f>
        <v/>
      </c>
      <c r="K434" s="30"/>
      <c r="L434" s="30"/>
      <c r="M434" s="31" t="str">
        <f t="shared" si="3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список'!A432:M432,0)),"")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список'!A432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список'!A432:N432,0)+1),"")</f>
        <v/>
      </c>
      <c r="K435" s="30"/>
      <c r="L435" s="30"/>
      <c r="M435" s="31" t="str">
        <f t="shared" si="3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список'!A433:M433,0)),"")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список'!A433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список'!A433:N433,0)+1),"")</f>
        <v/>
      </c>
      <c r="K436" s="30"/>
      <c r="L436" s="30"/>
      <c r="M436" s="31" t="str">
        <f t="shared" si="3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список'!A434:M434,0)),"")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список'!A434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список'!A434:N434,0)+1),"")</f>
        <v/>
      </c>
      <c r="K437" s="30"/>
      <c r="L437" s="30"/>
      <c r="M437" s="31" t="str">
        <f t="shared" si="3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список'!A435:M435,0)),"")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список'!A435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список'!A435:N435,0)+1),"")</f>
        <v/>
      </c>
      <c r="K438" s="30"/>
      <c r="L438" s="30"/>
      <c r="M438" s="31" t="str">
        <f t="shared" si="3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список'!A436:M436,0)),"")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список'!A436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список'!A436:N436,0)+1),"")</f>
        <v/>
      </c>
      <c r="K439" s="30"/>
      <c r="L439" s="30"/>
      <c r="M439" s="31" t="str">
        <f t="shared" si="3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список'!A437:M437,0)),"")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список'!A437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список'!A437:N437,0)+1),"")</f>
        <v/>
      </c>
      <c r="K440" s="30"/>
      <c r="L440" s="30"/>
      <c r="M440" s="31" t="str">
        <f t="shared" si="3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список'!A438:M438,0)),"")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список'!A438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список'!A438:N438,0)+1),"")</f>
        <v/>
      </c>
      <c r="K441" s="30"/>
      <c r="L441" s="30"/>
      <c r="M441" s="31" t="str">
        <f t="shared" si="3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список'!A439:M439,0)),"")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список'!A439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список'!A439:N439,0)+1),"")</f>
        <v/>
      </c>
      <c r="K442" s="30"/>
      <c r="L442" s="30"/>
      <c r="M442" s="31" t="str">
        <f t="shared" si="3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список'!A440:M440,0)),"")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список'!A440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список'!A440:N440,0)+1),"")</f>
        <v/>
      </c>
      <c r="K443" s="30"/>
      <c r="L443" s="30"/>
      <c r="M443" s="31" t="str">
        <f t="shared" si="3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список'!A441:M441,0)),"")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список'!A441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список'!A441:N441,0)+1),"")</f>
        <v/>
      </c>
      <c r="K444" s="30"/>
      <c r="L444" s="30"/>
      <c r="M444" s="31" t="str">
        <f t="shared" si="3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список'!A442:M442,0)),"")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список'!A442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список'!A442:N442,0)+1),"")</f>
        <v/>
      </c>
      <c r="K445" s="30"/>
      <c r="L445" s="30"/>
      <c r="M445" s="31" t="str">
        <f t="shared" si="3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список'!A443:M443,0)),"")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список'!A443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список'!A443:N443,0)+1),"")</f>
        <v/>
      </c>
      <c r="K446" s="30"/>
      <c r="L446" s="30"/>
      <c r="M446" s="31" t="str">
        <f t="shared" si="3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список'!A444:M444,0)),"")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список'!A444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список'!A444:N444,0)+1),"")</f>
        <v/>
      </c>
      <c r="K447" s="30"/>
      <c r="L447" s="30"/>
      <c r="M447" s="31" t="str">
        <f t="shared" si="3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список'!A445:M445,0)),"")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список'!A445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список'!A445:N445,0)+1),"")</f>
        <v/>
      </c>
      <c r="K448" s="30"/>
      <c r="L448" s="30"/>
      <c r="M448" s="31" t="str">
        <f t="shared" si="3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список'!A446:M446,0)),"")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список'!A446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список'!A446:N446,0)+1),"")</f>
        <v/>
      </c>
      <c r="K449" s="30"/>
      <c r="L449" s="30"/>
      <c r="M449" s="31" t="str">
        <f t="shared" si="3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список'!A447:M447,0)),"")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список'!A447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список'!A447:N447,0)+1),"")</f>
        <v/>
      </c>
      <c r="K450" s="30"/>
      <c r="L450" s="30"/>
      <c r="M450" s="31" t="str">
        <f t="shared" si="3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список'!A448:M448,0)),"")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список'!A448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список'!A448:N448,0)+1),"")</f>
        <v/>
      </c>
      <c r="K451" s="30"/>
      <c r="L451" s="30"/>
      <c r="M451" s="31" t="str">
        <f t="shared" si="3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список'!A449:M449,0)),"")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список'!A449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список'!A449:N449,0)+1),"")</f>
        <v/>
      </c>
      <c r="K452" s="30"/>
      <c r="L452" s="30"/>
      <c r="M452" s="31" t="str">
        <f t="shared" si="3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список'!A450:M450,0)),"")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список'!A450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список'!A450:N450,0)+1),"")</f>
        <v/>
      </c>
      <c r="K453" s="30"/>
      <c r="L453" s="30"/>
      <c r="M453" s="31" t="str">
        <f t="shared" si="3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список'!A451:M451,0)),"")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список'!A451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список'!A451:N451,0)+1),"")</f>
        <v/>
      </c>
      <c r="K454" s="30"/>
      <c r="L454" s="30"/>
      <c r="M454" s="31" t="str">
        <f t="shared" si="3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список'!A452:M452,0)),"")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список'!A452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список'!A452:N452,0)+1),"")</f>
        <v/>
      </c>
      <c r="K455" s="30"/>
      <c r="L455" s="30"/>
      <c r="M455" s="31" t="str">
        <f t="shared" si="3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список'!A453:M453,0)),"")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список'!A453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список'!A453:N453,0)+1),"")</f>
        <v/>
      </c>
      <c r="K456" s="30"/>
      <c r="L456" s="30"/>
      <c r="M456" s="31" t="str">
        <f t="shared" si="3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список'!A454:M454,0)),"")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список'!A454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список'!A454:N454,0)+1),"")</f>
        <v/>
      </c>
      <c r="K457" s="30"/>
      <c r="L457" s="30"/>
      <c r="M457" s="31" t="str">
        <f t="shared" si="3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список'!A455:M455,0)),"")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список'!A455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список'!A455:N455,0)+1),"")</f>
        <v/>
      </c>
      <c r="K458" s="30"/>
      <c r="L458" s="30"/>
      <c r="M458" s="31" t="str">
        <f t="shared" si="3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список'!A456:M456,0)),"")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список'!A456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список'!A456:N456,0)+1),"")</f>
        <v/>
      </c>
      <c r="K459" s="30"/>
      <c r="L459" s="30"/>
      <c r="M459" s="31" t="str">
        <f t="shared" si="3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список'!A457:M457,0)),"")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список'!A457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список'!A457:N457,0)+1),"")</f>
        <v/>
      </c>
      <c r="K460" s="30"/>
      <c r="L460" s="30"/>
      <c r="M460" s="31" t="str">
        <f t="shared" si="3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список'!A458:M458,0)),"")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список'!A458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список'!A458:N458,0)+1),"")</f>
        <v/>
      </c>
      <c r="K461" s="30"/>
      <c r="L461" s="30"/>
      <c r="M461" s="31" t="str">
        <f t="shared" si="3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список'!A459:M459,0)),"")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список'!A459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список'!A459:N459,0)+1),"")</f>
        <v/>
      </c>
      <c r="K462" s="30"/>
      <c r="L462" s="30"/>
      <c r="M462" s="31" t="str">
        <f t="shared" si="3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список'!A460:M460,0)),"")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список'!A460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список'!A460:N460,0)+1),"")</f>
        <v/>
      </c>
      <c r="K463" s="30"/>
      <c r="L463" s="30"/>
      <c r="M463" s="31" t="str">
        <f t="shared" si="3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список'!A461:M461,0)),"")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список'!A461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список'!A461:N461,0)+1),"")</f>
        <v/>
      </c>
      <c r="K464" s="30"/>
      <c r="L464" s="30"/>
      <c r="M464" s="31" t="str">
        <f t="shared" si="3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список'!A462:M462,0)),"")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список'!A462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список'!A462:N462,0)+1),"")</f>
        <v/>
      </c>
      <c r="K465" s="30"/>
      <c r="L465" s="30"/>
      <c r="M465" s="31" t="str">
        <f t="shared" si="3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список'!A463:M463,0)),"")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список'!A463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список'!A463:N463,0)+1),"")</f>
        <v/>
      </c>
      <c r="K466" s="30"/>
      <c r="L466" s="30"/>
      <c r="M466" s="31" t="str">
        <f t="shared" si="3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список'!A464:M464,0)),"")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список'!A464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список'!A464:N464,0)+1),"")</f>
        <v/>
      </c>
      <c r="K467" s="30"/>
      <c r="L467" s="30"/>
      <c r="M467" s="31" t="str">
        <f t="shared" si="3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список'!A465:M465,0)),"")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список'!A465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список'!A465:N465,0)+1),"")</f>
        <v/>
      </c>
      <c r="K468" s="30"/>
      <c r="L468" s="30"/>
      <c r="M468" s="31" t="str">
        <f t="shared" si="3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список'!A466:M466,0)),"")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список'!A466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список'!A466:N466,0)+1),"")</f>
        <v/>
      </c>
      <c r="K469" s="30"/>
      <c r="L469" s="30"/>
      <c r="M469" s="31" t="str">
        <f t="shared" si="3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список'!A467:M467,0)),"")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список'!A467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список'!A467:N467,0)+1),"")</f>
        <v/>
      </c>
      <c r="K470" s="30"/>
      <c r="L470" s="30"/>
      <c r="M470" s="31" t="str">
        <f t="shared" si="3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список'!A468:M468,0)),"")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список'!A468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список'!A468:N468,0)+1),"")</f>
        <v/>
      </c>
      <c r="K471" s="30"/>
      <c r="L471" s="30"/>
      <c r="M471" s="31" t="str">
        <f t="shared" si="3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список'!A469:M469,0)),"")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список'!A469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список'!A469:N469,0)+1),"")</f>
        <v/>
      </c>
      <c r="K472" s="30"/>
      <c r="L472" s="30"/>
      <c r="M472" s="31" t="str">
        <f t="shared" si="3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список'!A470:M470,0)),"")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список'!A470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список'!A470:N470,0)+1),"")</f>
        <v/>
      </c>
      <c r="K473" s="30"/>
      <c r="L473" s="30"/>
      <c r="M473" s="31" t="str">
        <f t="shared" si="3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список'!A471:M471,0)),"")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список'!A471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список'!A471:N471,0)+1),"")</f>
        <v/>
      </c>
      <c r="K474" s="30"/>
      <c r="L474" s="30"/>
      <c r="M474" s="31" t="str">
        <f t="shared" si="3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список'!A472:M472,0)),"")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список'!A472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список'!A472:N472,0)+1),"")</f>
        <v/>
      </c>
      <c r="K475" s="30"/>
      <c r="L475" s="30"/>
      <c r="M475" s="31" t="str">
        <f t="shared" si="3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список'!A473:M473,0)),"")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список'!A473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список'!A473:N473,0)+1),"")</f>
        <v/>
      </c>
      <c r="K476" s="30"/>
      <c r="L476" s="30"/>
      <c r="M476" s="31" t="str">
        <f t="shared" si="3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список'!A474:M474,0)),"")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список'!A474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список'!A474:N474,0)+1),"")</f>
        <v/>
      </c>
      <c r="K477" s="30"/>
      <c r="L477" s="30"/>
      <c r="M477" s="31" t="str">
        <f t="shared" si="3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список'!A475:M475,0)),"")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список'!A475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список'!A475:N475,0)+1),"")</f>
        <v/>
      </c>
      <c r="K478" s="30"/>
      <c r="L478" s="30"/>
      <c r="M478" s="31" t="str">
        <f t="shared" si="3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список'!A476:M476,0)),"")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список'!A476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список'!A476:N476,0)+1),"")</f>
        <v/>
      </c>
      <c r="K479" s="30"/>
      <c r="L479" s="30"/>
      <c r="M479" s="31" t="str">
        <f t="shared" si="3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список'!A477:M477,0)),"")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список'!A477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список'!A477:N477,0)+1),"")</f>
        <v/>
      </c>
      <c r="K480" s="30"/>
      <c r="L480" s="30"/>
      <c r="M480" s="31" t="str">
        <f t="shared" si="3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список'!A478:M478,0)),"")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список'!A478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список'!A478:N478,0)+1),"")</f>
        <v/>
      </c>
      <c r="K481" s="30"/>
      <c r="L481" s="30"/>
      <c r="M481" s="31" t="str">
        <f t="shared" si="3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список'!A479:M479,0)),"")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список'!A479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список'!A479:N479,0)+1),"")</f>
        <v/>
      </c>
      <c r="K482" s="30"/>
      <c r="L482" s="30"/>
      <c r="M482" s="31" t="str">
        <f t="shared" si="3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список'!A480:M480,0)),"")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список'!A480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список'!A480:N480,0)+1),"")</f>
        <v/>
      </c>
      <c r="K483" s="30"/>
      <c r="L483" s="30"/>
      <c r="M483" s="31" t="str">
        <f t="shared" si="3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список'!A481:M481,0)),"")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список'!A481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список'!A481:N481,0)+1),"")</f>
        <v/>
      </c>
      <c r="K484" s="30"/>
      <c r="L484" s="30"/>
      <c r="M484" s="31" t="str">
        <f t="shared" si="3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список'!A482:M482,0)),"")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список'!A482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список'!A482:N482,0)+1),"")</f>
        <v/>
      </c>
      <c r="K485" s="30"/>
      <c r="L485" s="30"/>
      <c r="M485" s="31" t="str">
        <f t="shared" si="3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список'!A483:M483,0)),"")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список'!A483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список'!A483:N483,0)+1),"")</f>
        <v/>
      </c>
      <c r="K486" s="30"/>
      <c r="L486" s="30"/>
      <c r="M486" s="31" t="str">
        <f t="shared" si="3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список'!A484:M484,0)),"")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список'!A484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список'!A484:N484,0)+1),"")</f>
        <v/>
      </c>
      <c r="K487" s="30"/>
      <c r="L487" s="30"/>
      <c r="M487" s="31" t="str">
        <f t="shared" si="3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список'!A485:M485,0)),"")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список'!A485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список'!A485:N485,0)+1),"")</f>
        <v/>
      </c>
      <c r="K488" s="30"/>
      <c r="L488" s="30"/>
      <c r="M488" s="31" t="str">
        <f t="shared" si="3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список'!A486:M486,0)),"")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список'!A486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список'!A486:N486,0)+1),"")</f>
        <v/>
      </c>
      <c r="K489" s="30"/>
      <c r="L489" s="30"/>
      <c r="M489" s="31" t="str">
        <f t="shared" si="3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список'!A487:M487,0)),"")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список'!A487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список'!A487:N487,0)+1),"")</f>
        <v/>
      </c>
      <c r="K490" s="30"/>
      <c r="L490" s="30"/>
      <c r="M490" s="31" t="str">
        <f t="shared" si="3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список'!A488:M488,0)),"")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список'!A488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список'!A488:N488,0)+1),"")</f>
        <v/>
      </c>
      <c r="K491" s="30"/>
      <c r="L491" s="30"/>
      <c r="M491" s="31" t="str">
        <f t="shared" si="3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список'!A489:M489,0)),"")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список'!A489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список'!A489:N489,0)+1),"")</f>
        <v/>
      </c>
      <c r="K492" s="30"/>
      <c r="L492" s="30"/>
      <c r="M492" s="31" t="str">
        <f t="shared" si="3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список'!A490:M490,0)),"")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список'!A490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список'!A490:N490,0)+1),"")</f>
        <v/>
      </c>
      <c r="K493" s="30"/>
      <c r="L493" s="30"/>
      <c r="M493" s="31" t="str">
        <f t="shared" si="3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список'!A491:M491,0)),"")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список'!A491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список'!A491:N491,0)+1),"")</f>
        <v/>
      </c>
      <c r="K494" s="30"/>
      <c r="L494" s="30"/>
      <c r="M494" s="31" t="str">
        <f t="shared" si="3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список'!A492:M492,0)),"")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список'!A492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список'!A492:N492,0)+1),"")</f>
        <v/>
      </c>
      <c r="K495" s="30"/>
      <c r="L495" s="30"/>
      <c r="M495" s="31" t="str">
        <f t="shared" si="3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список'!A493:M493,0)),"")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список'!A493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список'!A493:N493,0)+1),"")</f>
        <v/>
      </c>
      <c r="K496" s="30"/>
      <c r="L496" s="30"/>
      <c r="M496" s="31" t="str">
        <f t="shared" si="3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список'!A494:M494,0)),"")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список'!A494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список'!A494:N494,0)+1),"")</f>
        <v/>
      </c>
      <c r="K497" s="30"/>
      <c r="L497" s="30"/>
      <c r="M497" s="31" t="str">
        <f t="shared" si="3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список'!A495:M495,0)),"")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список'!A495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список'!A495:N495,0)+1),"")</f>
        <v/>
      </c>
      <c r="K498" s="30"/>
      <c r="L498" s="30"/>
      <c r="M498" s="31" t="str">
        <f t="shared" si="3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список'!A496:M496,0)),"")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список'!A496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список'!A496:N496,0)+1),"")</f>
        <v/>
      </c>
      <c r="K499" s="30"/>
      <c r="L499" s="30"/>
      <c r="M499" s="31" t="str">
        <f t="shared" si="3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список'!A497:M497,0)),"")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список'!A497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список'!A497:N497,0)+1),"")</f>
        <v/>
      </c>
      <c r="K500" s="30"/>
      <c r="L500" s="30"/>
      <c r="M500" s="31" t="str">
        <f t="shared" si="3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список'!A498:M498,0)),"")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список'!A498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список'!A498:N498,0)+1),"")</f>
        <v/>
      </c>
      <c r="K501" s="30"/>
      <c r="L501" s="30"/>
      <c r="M501" s="31" t="str">
        <f t="shared" si="3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список'!A499:M499,0)),"")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список'!A499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список'!A499:N499,0)+1),"")</f>
        <v/>
      </c>
      <c r="K502" s="30"/>
      <c r="L502" s="30"/>
      <c r="M502" s="31" t="str">
        <f t="shared" si="3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список'!A500:M500,0)),"")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список'!A500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список'!A500:N500,0)+1),"")</f>
        <v/>
      </c>
      <c r="K503" s="30"/>
      <c r="L503" s="30"/>
      <c r="M503" s="31" t="str">
        <f t="shared" si="3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список'!A501:M501,0)),"")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список'!A501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список'!A501:N501,0)+1),"")</f>
        <v/>
      </c>
      <c r="K504" s="30"/>
      <c r="L504" s="30"/>
      <c r="M504" s="31" t="str">
        <f t="shared" si="3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список'!A502:M502,0)),"")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список'!A502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список'!A502:N502,0)+1),"")</f>
        <v/>
      </c>
      <c r="K505" s="30"/>
      <c r="L505" s="30"/>
      <c r="M505" s="31" t="str">
        <f t="shared" si="3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список'!A503:M503,0)),"")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список'!A503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список'!A503:N503,0)+1),"")</f>
        <v/>
      </c>
      <c r="K506" s="30"/>
      <c r="L506" s="30"/>
      <c r="M506" s="31" t="str">
        <f t="shared" si="3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список'!A504:M504,0)),"")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список'!A504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список'!A504:N504,0)+1),"")</f>
        <v/>
      </c>
      <c r="K507" s="30"/>
      <c r="L507" s="30"/>
      <c r="M507" s="31" t="str">
        <f t="shared" si="3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список'!A505:M505,0)),"")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список'!A505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список'!A505:N505,0)+1),"")</f>
        <v/>
      </c>
      <c r="K508" s="30"/>
      <c r="L508" s="30"/>
      <c r="M508" s="31" t="str">
        <f t="shared" si="3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список'!A506:M506,0)),"")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список'!A506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список'!A506:N506,0)+1),"")</f>
        <v/>
      </c>
      <c r="K509" s="30"/>
      <c r="L509" s="30"/>
      <c r="M509" s="31" t="str">
        <f t="shared" si="3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список'!A507:M507,0)),"")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список'!A507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список'!A507:N507,0)+1),"")</f>
        <v/>
      </c>
      <c r="K510" s="30"/>
      <c r="L510" s="30"/>
      <c r="M510" s="31" t="str">
        <f t="shared" si="3"/>
        <v/>
      </c>
      <c r="N510" s="28"/>
      <c r="O510" s="32"/>
      <c r="R510" s="33"/>
      <c r="S510" s="33"/>
      <c r="T510" s="33"/>
    </row>
  </sheetData>
  <autoFilter ref="$B$4:$O$510">
    <filterColumn colId="1">
      <filters>
        <filter val="М"/>
      </filters>
    </filterColumn>
    <sortState ref="B4:O510">
      <sortCondition descending="1" ref="J4:J510"/>
    </sortState>
  </autoFilter>
  <customSheetViews>
    <customSheetView guid="{C15CBFB1-96B2-44DF-BD7C-DEA03C1D770F}" filter="1" showAutoFilter="1">
      <autoFilter ref="$A$4:$AA$193">
        <filterColumn colId="1">
          <filters>
            <filter val="400 м"/>
          </filters>
        </filterColumn>
        <filterColumn colId="2">
          <filters blank="1">
            <filter val="Ж"/>
          </filters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200 O202:O510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hidden="1" min="5" max="5" width="9.63"/>
    <col customWidth="1" min="6" max="6" width="20.25"/>
    <col customWidth="1" min="7" max="7" width="12.25"/>
    <col customWidth="1" min="8" max="8" width="24.63"/>
    <col customWidth="1" min="9" max="9" width="28.0"/>
    <col customWidth="1" hidden="1" min="10" max="10" width="12.0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213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11"/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214</v>
      </c>
      <c r="K3" s="6"/>
      <c r="L3" s="7"/>
      <c r="M3" s="8"/>
      <c r="N3" s="9"/>
      <c r="O3" s="10"/>
    </row>
    <row r="4" ht="30.75" customHeight="1">
      <c r="A4" s="53" t="s">
        <v>5</v>
      </c>
      <c r="B4" s="18" t="s">
        <v>6</v>
      </c>
      <c r="C4" s="19" t="s">
        <v>7</v>
      </c>
      <c r="D4" s="19" t="s">
        <v>8</v>
      </c>
      <c r="E4" s="79" t="s">
        <v>9</v>
      </c>
      <c r="F4" s="21" t="s">
        <v>24</v>
      </c>
      <c r="G4" s="54" t="s">
        <v>11</v>
      </c>
      <c r="H4" s="21" t="s">
        <v>12</v>
      </c>
      <c r="I4" s="21" t="s">
        <v>13</v>
      </c>
      <c r="J4" s="22" t="s">
        <v>14</v>
      </c>
      <c r="K4" s="42" t="s">
        <v>15</v>
      </c>
      <c r="L4" s="42" t="s">
        <v>16</v>
      </c>
      <c r="M4" s="24" t="s">
        <v>17</v>
      </c>
      <c r="N4" s="66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список'!$A$3:$S$996,VLOOKUP(E511,'Общий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212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список'!A11:M11,0)),"")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список'!A11:N11,0)+1),"")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список'!A14:M14,0)),"")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список'!A14</f>
        <v>13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список'!A14:N14,0)+1),"")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список'!A15:M15,0)),"")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список'!A15</f>
        <v>30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список'!A15:N15,0)+1),"")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список'!A16:M16,0)),"")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список'!A16</f>
        <v>31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список'!A16:N16,0)+1),"")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customHeight="1">
      <c r="A18" s="25">
        <v>1.0</v>
      </c>
      <c r="B18" s="90" t="str">
        <f t="array" ref="B18">IFERROR(INDEX('Общий список'!$A$3:$S$996,VLOOKUP(E18,'Общий список'!$A$3:$S$996,19,FALSE),MATCH($B$1,'Общий список'!A124:M124,0)),"")</f>
        <v>1500 м</v>
      </c>
      <c r="C18" s="91" t="str">
        <f>IF(B18="","", IFERROR(VLOOKUP(E18,'Общий список'!$A$3:$AG$996,3,FALSE),""))</f>
        <v>Ж</v>
      </c>
      <c r="D18" s="91" t="str">
        <f>IF(B18="","", IFERROR(VLOOKUP(E18,'Общий список'!$A$3:$AG$996,17,FALSE),""))</f>
        <v/>
      </c>
      <c r="E18" s="73">
        <f>'Общий список'!A124</f>
        <v>503</v>
      </c>
      <c r="F18" s="77" t="str">
        <f>IF(B18="","", IFERROR(VLOOKUP(E18,'Общий список'!$A$3:$AG$996,2,FALSE),""))</f>
        <v>Зырянова Ксения</v>
      </c>
      <c r="G18" s="91" t="str">
        <f>IF(B18="","", IFERROR(VLOOKUP(E18,'Общий список'!$A$3:$AG$996,4,FALSE),""))</f>
        <v>31.01.1998</v>
      </c>
      <c r="H18" s="92" t="str">
        <f>IF(B18="","", IFERROR(VLOOKUP(E18,'Общий список'!$A$3:$AG$996,6,FALSE),""))</f>
        <v>СШОР "Старт" г. Пермь, Динамо</v>
      </c>
      <c r="I18" s="77" t="str">
        <f>IF(B18="","", IFERROR(VLOOKUP(E18,'Общий список'!$A$3:$AG$996,7,FALSE),""))</f>
        <v>Суворов Н.В, Суворова Т.Н.</v>
      </c>
      <c r="J18" s="91" t="str">
        <f t="array" ref="J18">IFERROR(INDEX('Общий список'!$A$3:$O$996,VLOOKUP(E18,'Общий список'!$A$3:$S$996,19,FALSE),MATCH(B18,'Общий список'!A124:N124,0)+1),"")</f>
        <v>4.23,1</v>
      </c>
      <c r="K18" s="93"/>
      <c r="L18" s="93" t="s">
        <v>215</v>
      </c>
      <c r="M18" s="31" t="str">
        <f t="shared" si="1"/>
        <v>4.27,32</v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список'!A18:M18,0)),"")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список'!A18</f>
        <v>39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список'!A18:N18,0)+1),"")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список'!A19:M19,0)),"")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список'!A19</f>
        <v>40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список'!A19:N19,0)+1),"")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список'!A20:M20,0)),"")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список'!A20</f>
        <v>45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список'!A20:N20,0)+1),"")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список'!A21:M21,0)),"")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список'!A21</f>
        <v>55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список'!A21:N21,0)+1),"")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список'!A22:M22,0)),"")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список'!A22</f>
        <v>59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список'!A22:N22,0)+1),"")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список'!A23:M23,0)),"")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список'!A23</f>
        <v>60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список'!A23:N23,0)+1),"")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список'!A24:M24,0)),"")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список'!A24</f>
        <v>73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список'!A24:N24,0)+1),"")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список'!A25:M25,0)),"")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список'!A25</f>
        <v>74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список'!A25:N25,0)+1),"")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customHeight="1">
      <c r="A27" s="25">
        <v>2.0</v>
      </c>
      <c r="B27" s="90" t="str">
        <f t="array" ref="B27">IFERROR(INDEX('Общий список'!$A$3:$S$996,VLOOKUP(E27,'Общий список'!$A$3:$S$996,19,FALSE),MATCH($B$1,'Общий список'!A136:M136,0)),"")</f>
        <v>1500 м</v>
      </c>
      <c r="C27" s="91" t="str">
        <f>IF(B27="","", IFERROR(VLOOKUP(E27,'Общий список'!$A$3:$AG$996,3,FALSE),""))</f>
        <v>Ж</v>
      </c>
      <c r="D27" s="91" t="str">
        <f>IF(B27="","", IFERROR(VLOOKUP(E27,'Общий список'!$A$3:$AG$996,17,FALSE),""))</f>
        <v/>
      </c>
      <c r="E27" s="73">
        <f>'Общий список'!A136</f>
        <v>523</v>
      </c>
      <c r="F27" s="77" t="str">
        <f>IF(B27="","", IFERROR(VLOOKUP(E27,'Общий список'!$A$3:$AG$996,2,FALSE),""))</f>
        <v>Гридина Полина</v>
      </c>
      <c r="G27" s="91" t="str">
        <f>IF(B27="","", IFERROR(VLOOKUP(E27,'Общий список'!$A$3:$AG$996,4,FALSE),""))</f>
        <v>25.08.2002</v>
      </c>
      <c r="H27" s="94" t="str">
        <f>IF(B27="","", IFERROR(VLOOKUP(E27,'Общий список'!$A$3:$AG$996,6,FALSE),""))</f>
        <v>г. Пермь "СШОР №1", ГКБУ ПК "ЦСП"</v>
      </c>
      <c r="I27" s="77" t="str">
        <f>IF(B27="","", IFERROR(VLOOKUP(E27,'Общий список'!$A$3:$AG$996,7,FALSE),""))</f>
        <v>Суворов Н.В., Суворова Т.Н.</v>
      </c>
      <c r="J27" s="91" t="str">
        <f t="array" ref="J27">IFERROR(INDEX('Общий список'!$A$3:$O$996,VLOOKUP(E27,'Общий список'!$A$3:$S$996,19,FALSE),MATCH(B27,'Общий список'!A136:N136,0)+1),"")</f>
        <v>4.25,8</v>
      </c>
      <c r="K27" s="93"/>
      <c r="L27" s="93" t="s">
        <v>216</v>
      </c>
      <c r="M27" s="31" t="str">
        <f t="shared" si="1"/>
        <v>4.32,81</v>
      </c>
      <c r="N27" s="28"/>
      <c r="O27" s="32"/>
      <c r="R27" s="33"/>
      <c r="S27" s="33"/>
      <c r="T27" s="33"/>
    </row>
    <row r="28" ht="15.0" customHeight="1">
      <c r="A28" s="25">
        <v>3.0</v>
      </c>
      <c r="B28" s="90" t="str">
        <f t="array" ref="B28">IFERROR(INDEX('Общий список'!$A$3:$S$996,VLOOKUP(E28,'Общий список'!$A$3:$S$996,19,FALSE),MATCH($B$1,'Общий список'!A173:M173,0)),"")</f>
        <v>1500 м</v>
      </c>
      <c r="C28" s="91" t="str">
        <f>IF(B28="","", IFERROR(VLOOKUP(E28,'Общий список'!$A$3:$AG$996,3,FALSE),""))</f>
        <v>Ж</v>
      </c>
      <c r="D28" s="91" t="str">
        <f>IF(B28="","", IFERROR(VLOOKUP(E28,'Общий список'!$A$3:$AG$996,17,FALSE),""))</f>
        <v/>
      </c>
      <c r="E28" s="73">
        <f>'Общий список'!A173</f>
        <v>679</v>
      </c>
      <c r="F28" s="77" t="str">
        <f>IF(B28="","", IFERROR(VLOOKUP(E28,'Общий список'!$A$3:$AG$996,2,FALSE),""))</f>
        <v>Бабушкина Анна</v>
      </c>
      <c r="G28" s="91" t="str">
        <f>IF(B28="","", IFERROR(VLOOKUP(E28,'Общий список'!$A$3:$AG$996,4,FALSE),""))</f>
        <v>28.08.2003</v>
      </c>
      <c r="H28" s="77" t="str">
        <f>IF(B28="","", IFERROR(VLOOKUP(E28,'Общий список'!$A$3:$AG$996,6,FALSE),""))</f>
        <v>Runnersperm </v>
      </c>
      <c r="I28" s="77" t="str">
        <f>IF(B28="","", IFERROR(VLOOKUP(E28,'Общий список'!$A$3:$AG$996,7,FALSE),""))</f>
        <v>Шибалина О.Н.</v>
      </c>
      <c r="J28" s="95" t="s">
        <v>217</v>
      </c>
      <c r="K28" s="93"/>
      <c r="L28" s="93" t="s">
        <v>218</v>
      </c>
      <c r="M28" s="31" t="str">
        <f t="shared" si="1"/>
        <v>4.40,30</v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список'!A27:M27,0)),"")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список'!A27</f>
        <v>103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список'!A27:N27,0)+1),"")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список'!A28:M28,0)),"")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список'!A28</f>
        <v>104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список'!A28:N28,0)+1),"")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список'!A29:M29,0)),"")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список'!A29</f>
        <v>108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список'!A29:N29,0)+1),"")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список'!A30:M30,0)),"")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список'!A30</f>
        <v>110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список'!A30:N30,0)+1),"")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список'!A31:M31,0)),"")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список'!A31</f>
        <v>114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список'!A31:N31,0)+1),"")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список'!A32:M32,0)),"")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список'!A32</f>
        <v>115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список'!A32:N32,0)+1),"")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список'!A33:M33,0)),"")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список'!A33</f>
        <v>116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список'!A33:N33,0)+1),"")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список'!A34:M34,0)),"")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список'!A34</f>
        <v>144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список'!A34:N34,0)+1),"")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customHeight="1">
      <c r="A37" s="25">
        <v>4.0</v>
      </c>
      <c r="B37" s="26" t="str">
        <f t="array" ref="B37">IFERROR(INDEX('Общий список'!$A$3:$S$996,VLOOKUP(E37,'Общий список'!$A$3:$S$996,19,FALSE),MATCH($B$1,'Общий список'!A228:M228,0)),"")</f>
        <v>1500 м</v>
      </c>
      <c r="C37" s="27" t="str">
        <f>IF(B37="","", IFERROR(VLOOKUP(E37,'Общий список'!$A$3:$AG$996,3,FALSE),""))</f>
        <v>Ж</v>
      </c>
      <c r="D37" s="27" t="str">
        <f>IF(B37="","", IFERROR(VLOOKUP(E37,'Общий список'!$A$3:$AG$996,17,FALSE),""))</f>
        <v/>
      </c>
      <c r="E37" s="28">
        <f>'Общий список'!A228</f>
        <v>7837</v>
      </c>
      <c r="F37" s="29" t="str">
        <f>IF(B37="","", IFERROR(VLOOKUP(E37,'Общий список'!$A$3:$AG$996,2,FALSE),""))</f>
        <v>Васина Анастасия</v>
      </c>
      <c r="G37" s="27" t="str">
        <f>IF(B37="","", IFERROR(VLOOKUP(E37,'Общий список'!$A$3:$AG$996,4,FALSE),""))</f>
        <v>04.09.2002</v>
      </c>
      <c r="H37" s="29" t="str">
        <f>IF(B37="","", IFERROR(VLOOKUP(E37,'Общий список'!$A$3:$AG$996,6,FALSE),""))</f>
        <v>RunTrain</v>
      </c>
      <c r="I37" s="29" t="str">
        <f>IF(B37="","", IFERROR(VLOOKUP(E37,'Общий список'!$A$3:$AG$996,7,FALSE),""))</f>
        <v>Грядковский И.С., Лепа Д.В.</v>
      </c>
      <c r="J37" s="50" t="s">
        <v>219</v>
      </c>
      <c r="K37" s="30"/>
      <c r="L37" s="30" t="s">
        <v>220</v>
      </c>
      <c r="M37" s="31" t="str">
        <f t="shared" si="1"/>
        <v>4.41,43</v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список'!A36:M36,0)),"")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список'!A36</f>
        <v>155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список'!A36:N36,0)+1),"")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список'!A37:M37,0)),"")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список'!A37</f>
        <v>156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список'!A37:N37,0)+1),"")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список'!A38:M38,0)),"")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список'!A38</f>
        <v>159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список'!A38:N38,0)+1),"")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список'!A39:M39,0)),"")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список'!A39</f>
        <v>164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список'!A39:N39,0)+1),"")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список'!A40:M40,0)),"")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список'!A40</f>
        <v>172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список'!A40:N40,0)+1),"")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список'!A41:M41,0)),"")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список'!A41</f>
        <v>176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список'!A41:N41,0)+1),"")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список'!A42:M42,0)),"")</f>
        <v>1500 м</v>
      </c>
      <c r="C44" s="27" t="str">
        <f>IF(B44="","", IFERROR(VLOOKUP(E44,'Общий список'!$A$3:$AG$996,3,FALSE),""))</f>
        <v>М</v>
      </c>
      <c r="D44" s="27" t="str">
        <f>IF(B44="","", IFERROR(VLOOKUP(E44,'Общий список'!$A$3:$AG$996,17,FALSE),""))</f>
        <v/>
      </c>
      <c r="E44" s="28">
        <f>'Общий список'!A42</f>
        <v>181</v>
      </c>
      <c r="F44" s="29" t="str">
        <f>IF(B44="","", IFERROR(VLOOKUP(E44,'Общий список'!$A$3:$AG$996,2,FALSE),""))</f>
        <v>Корсуков Роман</v>
      </c>
      <c r="G44" s="27" t="str">
        <f>IF(B44="","", IFERROR(VLOOKUP(E44,'Общий список'!$A$3:$AG$996,4,FALSE),""))</f>
        <v>29.03.2007</v>
      </c>
      <c r="H44" s="27" t="str">
        <f>IF(B44="","", IFERROR(VLOOKUP(E44,'Общий список'!$A$3:$AG$996,6,FALSE),""))</f>
        <v>МАУ ДО СШОР Кировского р-на</v>
      </c>
      <c r="I44" s="27" t="str">
        <f>IF(B44="","", IFERROR(VLOOKUP(E44,'Общий список'!$A$3:$AG$996,7,FALSE),""))</f>
        <v>Пономарева О.Ю., Мальцева И.Б.</v>
      </c>
      <c r="J44" s="27" t="str">
        <f t="array" ref="J44">IFERROR(INDEX('Общий список'!$A$3:$O$996,VLOOKUP(E44,'Общий список'!$A$3:$S$996,19,FALSE),MATCH(B44,'Общий список'!A42:N42,0)+1),"")</f>
        <v>4.45,0</v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список'!A43:M43,0)),"")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список'!A43</f>
        <v>184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список'!A43:N43,0)+1),"")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список'!A44:M44,0)),"")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список'!A44</f>
        <v>188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список'!A44:N44,0)+1),"")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список'!A45:M45,0)),"")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список'!A45</f>
        <v>189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список'!A45:N45,0)+1),"")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список'!A46:M46,0)),"")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список'!A46</f>
        <v>197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список'!A46:N46,0)+1),"")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список'!A47:M47,0)),"")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список'!A47</f>
        <v>200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список'!A47:N47,0)+1),"")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customHeight="1">
      <c r="A50" s="25">
        <v>5.0</v>
      </c>
      <c r="B50" s="26" t="str">
        <f t="array" ref="B50">IFERROR(INDEX('Общий список'!$A$3:$S$996,VLOOKUP(E50,'Общий список'!$A$3:$S$996,19,FALSE),MATCH($B$1,'Общий список'!A26:M26,0)),"")</f>
        <v>1500 м</v>
      </c>
      <c r="C50" s="27" t="str">
        <f>IF(B50="","", IFERROR(VLOOKUP(E50,'Общий список'!$A$3:$AG$996,3,FALSE),""))</f>
        <v>Ж</v>
      </c>
      <c r="D50" s="27" t="str">
        <f>IF(B50="","", IFERROR(VLOOKUP(E50,'Общий список'!$A$3:$AG$996,17,FALSE),""))</f>
        <v/>
      </c>
      <c r="E50" s="28">
        <f>'Общий список'!A26</f>
        <v>233</v>
      </c>
      <c r="F50" s="29" t="str">
        <f>IF(B50="","", IFERROR(VLOOKUP(E50,'Общий список'!$A$3:$AG$996,2,FALSE),""))</f>
        <v>Варакса Ольга</v>
      </c>
      <c r="G50" s="27" t="str">
        <f>IF(B50="","", IFERROR(VLOOKUP(E50,'Общий список'!$A$3:$AG$996,4,FALSE),""))</f>
        <v>27.08.1999</v>
      </c>
      <c r="H50" s="29" t="str">
        <f>IF(B50="","", IFERROR(VLOOKUP(E50,'Общий список'!$A$3:$AG$996,6,FALSE),""))</f>
        <v>СШОР "Старт" г. Пермь</v>
      </c>
      <c r="I50" s="29" t="str">
        <f>IF(B50="","", IFERROR(VLOOKUP(E50,'Общий список'!$A$3:$AG$996,7,FALSE),""))</f>
        <v>Шибалина О.Н.</v>
      </c>
      <c r="J50" s="50" t="s">
        <v>221</v>
      </c>
      <c r="K50" s="30"/>
      <c r="L50" s="30" t="s">
        <v>222</v>
      </c>
      <c r="M50" s="31" t="str">
        <f t="shared" si="1"/>
        <v>4.47,68</v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список'!A49:M49,0)),"")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список'!A49</f>
        <v>215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список'!A49:N49,0)+1),"")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список'!A50:M50,0)),"")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список'!A50</f>
        <v>216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список'!A50:N50,0)+1),"")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список'!A51:M51,0)),"")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список'!A51</f>
        <v>223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список'!A51:N51,0)+1),"")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список'!A52:M52,0)),"")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список'!A52</f>
        <v>229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список'!A52:N52,0)+1),"")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список'!A53:M53,0)),"")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список'!A53</f>
        <v>234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список'!A53:N53,0)+1),"")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список'!A54:M54,0)),"")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список'!A54</f>
        <v>235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список'!A54:N54,0)+1),"")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список'!A55:M55,0)),"")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список'!A55</f>
        <v>237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список'!A55:N55,0)+1),"")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список'!A56:M56,0)),"")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список'!A56</f>
        <v>239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список'!A56:N56,0)+1),"")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список'!A57:M57,0)),"")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список'!A57</f>
        <v>241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список'!A57:N57,0)+1),"")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список'!A58:M58,0)),"")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список'!A58</f>
        <v>242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список'!A58:N58,0)+1),"")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список'!A59:M59,0)),"")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список'!A59</f>
        <v>243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список'!A59:N59,0)+1),"")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список'!A61:M61,0)),"")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список'!A61</f>
        <v>271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список'!A61:N61,0)+1),"")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список'!A62:M62,0)),"")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список'!A62</f>
        <v>272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список'!A62:N62,0)+1),"")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список'!A63:M63,0)),"")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список'!A63</f>
        <v>273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список'!A63:N63,0)+1),"")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список'!A64:M64,0)),"")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список'!A64</f>
        <v>274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список'!A64:N64,0)+1),"")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список'!A65:M65,0)),"")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список'!A65</f>
        <v>275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список'!A65:N65,0)+1),"")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список'!A66:M66,0)),"")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список'!A66</f>
        <v>276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список'!A66:N66,0)+1),"")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список'!A67:M67,0)),"")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список'!A67</f>
        <v>277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список'!A67:N67,0)+1),"")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список'!A68:M68,0)),"")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список'!A68</f>
        <v>278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список'!A68:N68,0)+1),"")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список'!A69:M69,0)),"")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список'!A69</f>
        <v>279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список'!A69:N69,0)+1),"")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список'!A70:M70,0)),"")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список'!A70</f>
        <v>282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список'!A70:N70,0)+1),"")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список'!A71:M71,0)),"")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список'!A71</f>
        <v>283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список'!A71:N71,0)+1),"")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список'!A72:M72,0)),"")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список'!A72</f>
        <v>301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список'!A72:N72,0)+1),"")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25"/>
      <c r="B74" s="26" t="str">
        <f t="array" ref="B74">IFERROR(INDEX('Общий список'!$A$3:$S$996,VLOOKUP(E74,'Общий список'!$A$3:$S$996,19,FALSE),MATCH($B$1,'Общий список'!A73:M73,0)),"")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список'!A73</f>
        <v>302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список'!A73:N73,0)+1),"")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25"/>
      <c r="B75" s="26" t="str">
        <f t="array" ref="B75">IFERROR(INDEX('Общий список'!$A$3:$S$996,VLOOKUP(E75,'Общий список'!$A$3:$S$996,19,FALSE),MATCH($B$1,'Общий список'!A74:M74,0)),"")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список'!A74</f>
        <v>303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список'!A74:N74,0)+1),"")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список'!A75:M75,0)),"")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список'!A75</f>
        <v>304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список'!A75:N75,0)+1),"")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список'!A76:M76,0)),"")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список'!A76</f>
        <v>305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список'!A76:N76,0)+1),"")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список'!A77:M77,0)),"")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список'!A77</f>
        <v>306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список'!A77:N77,0)+1),"")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список'!A78:M78,0)),"")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список'!A78</f>
        <v>307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список'!A78:N78,0)+1),"")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25"/>
      <c r="B80" s="26" t="str">
        <f t="array" ref="B80">IFERROR(INDEX('Общий список'!$A$3:$S$996,VLOOKUP(E80,'Общий список'!$A$3:$S$996,19,FALSE),MATCH($B$1,'Общий список'!A79:M79,0)),"")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список'!A79</f>
        <v>309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список'!A79:N79,0)+1),"")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25"/>
      <c r="B81" s="26" t="str">
        <f t="array" ref="B81">IFERROR(INDEX('Общий список'!$A$3:$S$996,VLOOKUP(E81,'Общий список'!$A$3:$S$996,19,FALSE),MATCH($B$1,'Общий список'!A80:M80,0)),"")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список'!A80</f>
        <v>310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список'!A80:N80,0)+1),"")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список'!A81:M81,0)),"")</f>
        <v>1500 м</v>
      </c>
      <c r="C82" s="27" t="str">
        <f>IF(B82="","", IFERROR(VLOOKUP(E82,'Общий список'!$A$3:$AG$996,3,FALSE),""))</f>
        <v>М</v>
      </c>
      <c r="D82" s="27" t="str">
        <f>IF(B82="","", IFERROR(VLOOKUP(E82,'Общий список'!$A$3:$AG$996,17,FALSE),""))</f>
        <v/>
      </c>
      <c r="E82" s="28">
        <f>'Общий список'!A81</f>
        <v>341</v>
      </c>
      <c r="F82" s="29" t="str">
        <f>IF(B82="","", IFERROR(VLOOKUP(E82,'Общий список'!$A$3:$AG$996,2,FALSE),""))</f>
        <v>Чугайнов Дэниел</v>
      </c>
      <c r="G82" s="27" t="str">
        <f>IF(B82="","", IFERROR(VLOOKUP(E82,'Общий список'!$A$3:$AG$996,4,FALSE),""))</f>
        <v>31.10.2006</v>
      </c>
      <c r="H82" s="27" t="str">
        <f>IF(B82="","", IFERROR(VLOOKUP(E82,'Общий список'!$A$3:$AG$996,6,FALSE),""))</f>
        <v>МБУ ДО "Кочевская СОШ", ГКБУ "ЦСП ПК"</v>
      </c>
      <c r="I82" s="27" t="str">
        <f>IF(B82="","", IFERROR(VLOOKUP(E82,'Общий список'!$A$3:$AG$996,7,FALSE),""))</f>
        <v>Зайцев А.И. </v>
      </c>
      <c r="J82" s="27" t="str">
        <f t="array" ref="J82">IFERROR(INDEX('Общий список'!$A$3:$O$996,VLOOKUP(E82,'Общий список'!$A$3:$S$996,19,FALSE),MATCH(B82,'Общий список'!A81:N81,0)+1),"")</f>
        <v>4.01,8</v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hidden="1" customHeight="1">
      <c r="A83" s="25"/>
      <c r="B83" s="26" t="str">
        <f t="array" ref="B83">IFERROR(INDEX('Общий список'!$A$3:$S$996,VLOOKUP(E83,'Общий список'!$A$3:$S$996,19,FALSE),MATCH($B$1,'Общий список'!A82:M82,0)),"")</f>
        <v>1500 м</v>
      </c>
      <c r="C83" s="27" t="str">
        <f>IF(B83="","", IFERROR(VLOOKUP(E83,'Общий список'!$A$3:$AG$996,3,FALSE),""))</f>
        <v>М</v>
      </c>
      <c r="D83" s="27" t="str">
        <f>IF(B83="","", IFERROR(VLOOKUP(E83,'Общий список'!$A$3:$AG$996,17,FALSE),""))</f>
        <v/>
      </c>
      <c r="E83" s="28">
        <f>'Общий список'!A82</f>
        <v>344</v>
      </c>
      <c r="F83" s="29" t="str">
        <f>IF(B83="","", IFERROR(VLOOKUP(E83,'Общий список'!$A$3:$AG$996,2,FALSE),""))</f>
        <v>Мартюшев Денис</v>
      </c>
      <c r="G83" s="27" t="str">
        <f>IF(B83="","", IFERROR(VLOOKUP(E83,'Общий список'!$A$3:$AG$996,4,FALSE),""))</f>
        <v>16.04.2009</v>
      </c>
      <c r="H83" s="27" t="str">
        <f>IF(B83="","", IFERROR(VLOOKUP(E83,'Общий список'!$A$3:$AG$996,6,FALSE),""))</f>
        <v>МБУ ДО "Кочевская СОШ"</v>
      </c>
      <c r="I83" s="27" t="str">
        <f>IF(B83="","", IFERROR(VLOOKUP(E83,'Общий список'!$A$3:$AG$996,7,FALSE),""))</f>
        <v>Минина С.Д. </v>
      </c>
      <c r="J83" s="27" t="str">
        <f t="array" ref="J83">IFERROR(INDEX('Общий список'!$A$3:$O$996,VLOOKUP(E83,'Общий список'!$A$3:$S$996,19,FALSE),MATCH(B83,'Общий список'!A82:N82,0)+1),"")</f>
        <v>4.25</v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hidden="1" customHeight="1">
      <c r="A84" s="25"/>
      <c r="B84" s="26" t="str">
        <f t="array" ref="B84">IFERROR(INDEX('Общий список'!$A$3:$S$996,VLOOKUP(E84,'Общий список'!$A$3:$S$996,19,FALSE),MATCH($B$1,'Общий список'!A83:M83,0)),"")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список'!A83</f>
        <v>358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список'!A83:N83,0)+1),"")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25"/>
      <c r="B85" s="26" t="str">
        <f t="array" ref="B85">IFERROR(INDEX('Общий список'!$A$3:$S$996,VLOOKUP(E85,'Общий список'!$A$3:$S$996,19,FALSE),MATCH($B$1,'Общий список'!A84:M84,0)),"")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список'!A84</f>
        <v>359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список'!A84:N84,0)+1),"")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25"/>
      <c r="B86" s="26" t="str">
        <f t="array" ref="B86">IFERROR(INDEX('Общий список'!$A$3:$S$996,VLOOKUP(E86,'Общий список'!$A$3:$S$996,19,FALSE),MATCH($B$1,'Общий список'!A85:M85,0)),"")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список'!A85</f>
        <v>362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список'!A85:N85,0)+1),"")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25"/>
      <c r="B87" s="26" t="str">
        <f t="array" ref="B87">IFERROR(INDEX('Общий список'!$A$3:$S$996,VLOOKUP(E87,'Общий список'!$A$3:$S$996,19,FALSE),MATCH($B$1,'Общий список'!A86:M86,0)),"")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список'!A86</f>
        <v>367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список'!A86:N86,0)+1),"")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25"/>
      <c r="B88" s="26" t="str">
        <f t="array" ref="B88">IFERROR(INDEX('Общий список'!$A$3:$S$996,VLOOKUP(E88,'Общий список'!$A$3:$S$996,19,FALSE),MATCH($B$1,'Общий список'!A87:M87,0)),"")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список'!A87</f>
        <v>369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список'!A87:N87,0)+1),"")</f>
        <v/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25"/>
      <c r="B89" s="26" t="str">
        <f t="array" ref="B89">IFERROR(INDEX('Общий список'!$A$3:$S$996,VLOOKUP(E89,'Общий список'!$A$3:$S$996,19,FALSE),MATCH($B$1,'Общий список'!A88:M88,0)),"")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список'!A88</f>
        <v>370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список'!A88:N88,0)+1),"")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список'!A89:M89,0)),"")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список'!A89</f>
        <v>371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список'!A89:N89,0)+1),"")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список'!A90:M90,0)),"")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список'!A90</f>
        <v>373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список'!A90:N90,0)+1),"")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список'!A91:M91,0)),"")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список'!A91</f>
        <v>374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список'!A91:N91,0)+1),"")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список'!A92:M92,0)),"")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список'!A92</f>
        <v>376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список'!A92:N92,0)+1),"")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25"/>
      <c r="B94" s="26" t="str">
        <f t="array" ref="B94">IFERROR(INDEX('Общий список'!$A$3:$S$996,VLOOKUP(E94,'Общий список'!$A$3:$S$996,19,FALSE),MATCH($B$1,'Общий список'!A93:M93,0)),"")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список'!A93</f>
        <v>378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список'!A93:N93,0)+1),"")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25"/>
      <c r="B95" s="26" t="str">
        <f t="array" ref="B95">IFERROR(INDEX('Общий список'!$A$3:$S$996,VLOOKUP(E95,'Общий список'!$A$3:$S$996,19,FALSE),MATCH($B$1,'Общий список'!A94:M94,0)),"")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список'!A94</f>
        <v>384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список'!A94:N94,0)+1),"")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список'!A95:M95,0)),"")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список'!A95</f>
        <v>388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список'!A95:N95,0)+1),"")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customHeight="1">
      <c r="A97" s="25">
        <v>6.0</v>
      </c>
      <c r="B97" s="26" t="str">
        <f t="array" ref="B97">IFERROR(INDEX('Общий список'!$A$3:$S$996,VLOOKUP(E97,'Общий список'!$A$3:$S$996,19,FALSE),MATCH($B$1,'Общий список'!A17:M17,0)),"")</f>
        <v>1500 м</v>
      </c>
      <c r="C97" s="27" t="str">
        <f>IF(B97="","", IFERROR(VLOOKUP(E97,'Общий список'!$A$3:$AG$996,3,FALSE),""))</f>
        <v>Ж</v>
      </c>
      <c r="D97" s="27" t="str">
        <f>IF(B97="","", IFERROR(VLOOKUP(E97,'Общий список'!$A$3:$AG$996,17,FALSE),""))</f>
        <v/>
      </c>
      <c r="E97" s="28">
        <f>'Общий список'!A17</f>
        <v>33</v>
      </c>
      <c r="F97" s="29" t="str">
        <f>IF(B97="","", IFERROR(VLOOKUP(E97,'Общий список'!$A$3:$AG$996,2,FALSE),""))</f>
        <v>Вакорина Екатерина </v>
      </c>
      <c r="G97" s="27" t="str">
        <f>IF(B97="","", IFERROR(VLOOKUP(E97,'Общий список'!$A$3:$AG$996,4,FALSE),""))</f>
        <v>30.11.1997</v>
      </c>
      <c r="H97" s="34" t="str">
        <f>IF(B97="","", IFERROR(VLOOKUP(E97,'Общий список'!$A$3:$AG$996,6,FALSE),""))</f>
        <v>Газпром трансгаз Чайковский </v>
      </c>
      <c r="I97" s="29" t="str">
        <f>IF(B97="","", IFERROR(VLOOKUP(E97,'Общий список'!$A$3:$AG$996,7,FALSE),""))</f>
        <v>Вакорин В.В. </v>
      </c>
      <c r="J97" s="27" t="str">
        <f t="array" ref="J97">IFERROR(INDEX('Общий список'!$A$3:$O$996,VLOOKUP(E97,'Общий список'!$A$3:$S$996,19,FALSE),MATCH(B97,'Общий список'!A17:N17,0)+1),"")</f>
        <v>4.55,0</v>
      </c>
      <c r="K97" s="30"/>
      <c r="L97" s="30" t="s">
        <v>223</v>
      </c>
      <c r="M97" s="31" t="str">
        <f t="shared" si="1"/>
        <v>4.52,86</v>
      </c>
      <c r="N97" s="28"/>
      <c r="O97" s="32"/>
      <c r="R97" s="33"/>
      <c r="S97" s="33"/>
      <c r="T97" s="33"/>
    </row>
    <row r="98" ht="15.0" customHeight="1">
      <c r="A98" s="25">
        <v>7.0</v>
      </c>
      <c r="B98" s="26" t="str">
        <f t="array" ref="B98">IFERROR(INDEX('Общий список'!$A$3:$S$996,VLOOKUP(E98,'Общий список'!$A$3:$S$996,19,FALSE),MATCH($B$1,'Общий список'!A13:M13,0)),"")</f>
        <v>1500 м</v>
      </c>
      <c r="C98" s="27" t="str">
        <f>IF(B98="","", IFERROR(VLOOKUP(E98,'Общий список'!$A$3:$AG$996,3,FALSE),""))</f>
        <v>Ж</v>
      </c>
      <c r="D98" s="27" t="str">
        <f>IF(B98="","", IFERROR(VLOOKUP(E98,'Общий список'!$A$3:$AG$996,17,FALSE),""))</f>
        <v/>
      </c>
      <c r="E98" s="28">
        <f>'Общий список'!A13</f>
        <v>11</v>
      </c>
      <c r="F98" s="29" t="str">
        <f>IF(B98="","", IFERROR(VLOOKUP(E98,'Общий список'!$A$3:$AG$996,2,FALSE),""))</f>
        <v>Салахутдинова Лилия</v>
      </c>
      <c r="G98" s="27" t="str">
        <f>IF(B98="","", IFERROR(VLOOKUP(E98,'Общий список'!$A$3:$AG$996,4,FALSE),""))</f>
        <v>17.05.1994</v>
      </c>
      <c r="H98" s="29" t="str">
        <f>IF(B98="","", IFERROR(VLOOKUP(E98,'Общий список'!$A$3:$AG$996,6,FALSE),""))</f>
        <v>Techno Run</v>
      </c>
      <c r="I98" s="29" t="str">
        <f>IF(B98="","", IFERROR(VLOOKUP(E98,'Общий список'!$A$3:$AG$996,7,FALSE),""))</f>
        <v>б/т</v>
      </c>
      <c r="J98" s="50" t="s">
        <v>224</v>
      </c>
      <c r="K98" s="30"/>
      <c r="L98" s="30" t="s">
        <v>225</v>
      </c>
      <c r="M98" s="31" t="str">
        <f t="shared" si="1"/>
        <v>4.53,27</v>
      </c>
      <c r="N98" s="28"/>
      <c r="O98" s="32"/>
      <c r="R98" s="33"/>
      <c r="S98" s="33"/>
      <c r="T98" s="33"/>
    </row>
    <row r="99" ht="15.0" customHeight="1">
      <c r="A99" s="25">
        <v>8.0</v>
      </c>
      <c r="B99" s="26" t="str">
        <f t="array" ref="B99">IFERROR(INDEX('Общий список'!$A$3:$S$996,VLOOKUP(E99,'Общий список'!$A$3:$S$996,19,FALSE),MATCH($B$1,'Общий список'!A122:M122,0)),"")</f>
        <v>1500 м</v>
      </c>
      <c r="C99" s="27" t="str">
        <f>IF(B99="","", IFERROR(VLOOKUP(E99,'Общий список'!$A$3:$AG$996,3,FALSE),""))</f>
        <v>Ж</v>
      </c>
      <c r="D99" s="27" t="str">
        <f>IF(B99="","", IFERROR(VLOOKUP(E99,'Общий список'!$A$3:$AG$996,17,FALSE),""))</f>
        <v/>
      </c>
      <c r="E99" s="28">
        <f>'Общий список'!A122</f>
        <v>501</v>
      </c>
      <c r="F99" s="29" t="str">
        <f>IF(B99="","", IFERROR(VLOOKUP(E99,'Общий список'!$A$3:$AG$996,2,FALSE),""))</f>
        <v>Ятченко Дарья</v>
      </c>
      <c r="G99" s="27" t="str">
        <f>IF(B99="","", IFERROR(VLOOKUP(E99,'Общий список'!$A$3:$AG$996,4,FALSE),""))</f>
        <v>27.09.1999</v>
      </c>
      <c r="H99" s="29" t="str">
        <f>IF(B99="","", IFERROR(VLOOKUP(E99,'Общий список'!$A$3:$AG$996,6,FALSE),""))</f>
        <v>ПКО ОГО ВФСО "Динамо"</v>
      </c>
      <c r="I99" s="29" t="str">
        <f>IF(B99="","", IFERROR(VLOOKUP(E99,'Общий список'!$A$3:$AG$996,7,FALSE),""))</f>
        <v>Суворов Н.В, Суворова Т.Н.</v>
      </c>
      <c r="J99" s="27" t="str">
        <f t="array" ref="J99">IFERROR(INDEX('Общий список'!$A$3:$O$996,VLOOKUP(E99,'Общий список'!$A$3:$S$996,19,FALSE),MATCH(B99,'Общий список'!A122:N122,0)+1),"")</f>
        <v>5.02,1</v>
      </c>
      <c r="K99" s="30"/>
      <c r="L99" s="30" t="s">
        <v>226</v>
      </c>
      <c r="M99" s="31" t="str">
        <f t="shared" si="1"/>
        <v>4.58,3</v>
      </c>
      <c r="N99" s="28"/>
      <c r="O99" s="32"/>
      <c r="R99" s="33"/>
      <c r="S99" s="33"/>
      <c r="T99" s="33"/>
    </row>
    <row r="100" ht="15.0" customHeight="1">
      <c r="A100" s="25">
        <v>9.0</v>
      </c>
      <c r="B100" s="26" t="str">
        <f t="array" ref="B100">IFERROR(INDEX('Общий список'!$A$3:$S$996,VLOOKUP(E100,'Общий список'!$A$3:$S$996,19,FALSE),MATCH($B$1,'Общий список'!A144:M144,0)),"")</f>
        <v>1500 м</v>
      </c>
      <c r="C100" s="27" t="str">
        <f>IF(B100="","", IFERROR(VLOOKUP(E100,'Общий список'!$A$3:$AG$996,3,FALSE),""))</f>
        <v>Ж</v>
      </c>
      <c r="D100" s="27" t="str">
        <f>IF(B100="","", IFERROR(VLOOKUP(E100,'Общий список'!$A$3:$AG$996,17,FALSE),""))</f>
        <v/>
      </c>
      <c r="E100" s="28">
        <f>'Общий список'!A144</f>
        <v>583</v>
      </c>
      <c r="F100" s="29" t="str">
        <f>IF(B100="","", IFERROR(VLOOKUP(E100,'Общий список'!$A$3:$AG$996,2,FALSE),""))</f>
        <v>Рочева Екатерина</v>
      </c>
      <c r="G100" s="27" t="str">
        <f>IF(B100="","", IFERROR(VLOOKUP(E100,'Общий список'!$A$3:$AG$996,4,FALSE),""))</f>
        <v>24.08.2005</v>
      </c>
      <c r="H100" s="29" t="str">
        <f>IF(B100="","", IFERROR(VLOOKUP(E100,'Общий список'!$A$3:$AG$996,6,FALSE),""))</f>
        <v>КОРПК</v>
      </c>
      <c r="I100" s="29" t="str">
        <f>IF(B100="","", IFERROR(VLOOKUP(E100,'Общий список'!$A$3:$AG$996,7,FALSE),""))</f>
        <v>Попов А.С., Четин Л.Е</v>
      </c>
      <c r="J100" s="50" t="s">
        <v>227</v>
      </c>
      <c r="K100" s="30"/>
      <c r="L100" s="30" t="s">
        <v>228</v>
      </c>
      <c r="M100" s="31" t="str">
        <f t="shared" si="1"/>
        <v>5.01,45</v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список'!A97:M97,0)),"")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список'!A97</f>
        <v>395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список'!A97:N97,0)+1),"")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список'!A98:M98,0)),"")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список'!A98</f>
        <v>397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список'!A98:N98,0)+1),"")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список'!A99:M99,0)),"")</f>
        <v>1500 м</v>
      </c>
      <c r="C103" s="27" t="str">
        <f>IF(B103="","", IFERROR(VLOOKUP(E103,'Общий список'!$A$3:$AG$996,3,FALSE),""))</f>
        <v>М</v>
      </c>
      <c r="D103" s="27" t="str">
        <f>IF(B103="","", IFERROR(VLOOKUP(E103,'Общий список'!$A$3:$AG$996,17,FALSE),""))</f>
        <v/>
      </c>
      <c r="E103" s="28">
        <f>'Общий список'!A99</f>
        <v>399</v>
      </c>
      <c r="F103" s="29" t="str">
        <f>IF(B103="","", IFERROR(VLOOKUP(E103,'Общий список'!$A$3:$AG$996,2,FALSE),""))</f>
        <v>Синилов Иван</v>
      </c>
      <c r="G103" s="27" t="str">
        <f>IF(B103="","", IFERROR(VLOOKUP(E103,'Общий список'!$A$3:$AG$996,4,FALSE),""))</f>
        <v>07.04.2008</v>
      </c>
      <c r="H103" s="27" t="str">
        <f>IF(B103="","", IFERROR(VLOOKUP(E103,'Общий список'!$A$3:$AG$996,6,FALSE),""))</f>
        <v>МАУ ДО СШ "Вихрь"</v>
      </c>
      <c r="I103" s="27" t="str">
        <f>IF(B103="","", IFERROR(VLOOKUP(E103,'Общий список'!$A$3:$AG$996,7,FALSE),""))</f>
        <v>Пермякова Н.В</v>
      </c>
      <c r="J103" s="27">
        <f t="array" ref="J103">IFERROR(INDEX('Общий список'!$A$3:$O$996,VLOOKUP(E103,'Общий список'!$A$3:$S$996,19,FALSE),MATCH(B103,'Общий список'!A99:N99,0)+1),"")</f>
        <v>4.17</v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список'!A100:M100,0)),"")</f>
        <v>1500 м</v>
      </c>
      <c r="C104" s="27" t="str">
        <f>IF(B104="","", IFERROR(VLOOKUP(E104,'Общий список'!$A$3:$AG$996,3,FALSE),""))</f>
        <v>М</v>
      </c>
      <c r="D104" s="27" t="str">
        <f>IF(B104="","", IFERROR(VLOOKUP(E104,'Общий список'!$A$3:$AG$996,17,FALSE),""))</f>
        <v/>
      </c>
      <c r="E104" s="28">
        <f>'Общий список'!A100</f>
        <v>443</v>
      </c>
      <c r="F104" s="29" t="str">
        <f>IF(B104="","", IFERROR(VLOOKUP(E104,'Общий список'!$A$3:$AG$996,2,FALSE),""))</f>
        <v>Сюртомов Евгений </v>
      </c>
      <c r="G104" s="27" t="str">
        <f>IF(B104="","", IFERROR(VLOOKUP(E104,'Общий список'!$A$3:$AG$996,4,FALSE),""))</f>
        <v>9.12.1989</v>
      </c>
      <c r="H104" s="27" t="str">
        <f>IF(B104="","", IFERROR(VLOOKUP(E104,'Общий список'!$A$3:$AG$996,6,FALSE),""))</f>
        <v>Run Sekta </v>
      </c>
      <c r="I104" s="27" t="str">
        <f>IF(B104="","", IFERROR(VLOOKUP(E104,'Общий список'!$A$3:$AG$996,7,FALSE),""))</f>
        <v>Субботина Е.К.</v>
      </c>
      <c r="J104" s="27" t="str">
        <f t="array" ref="J104">IFERROR(INDEX('Общий список'!$A$3:$O$996,VLOOKUP(E104,'Общий список'!$A$3:$S$996,19,FALSE),MATCH(B104,'Общий список'!A100:N100,0)+1),"")</f>
        <v>4.33.25</v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список'!A101:M101,0)),"")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список'!A101</f>
        <v>456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список'!A101:N101,0)+1),"")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список'!A102:M102,0)),"")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список'!A102</f>
        <v>460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список'!A102:N102,0)+1),"")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25"/>
      <c r="B107" s="26" t="str">
        <f t="array" ref="B107">IFERROR(INDEX('Общий список'!$A$3:$S$996,VLOOKUP(E107,'Общий список'!$A$3:$S$996,19,FALSE),MATCH($B$1,'Общий список'!A103:M103,0)),"")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список'!A103</f>
        <v>465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список'!A103:N103,0)+1),"")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25"/>
      <c r="B108" s="26" t="str">
        <f t="array" ref="B108">IFERROR(INDEX('Общий список'!$A$3:$S$996,VLOOKUP(E108,'Общий список'!$A$3:$S$996,19,FALSE),MATCH($B$1,'Общий список'!A104:M104,0)),"")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список'!A104</f>
        <v>470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список'!A104:N104,0)+1),"")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список'!A105:M105,0)),"")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список'!A105</f>
        <v>471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список'!A105:N105,0)+1),"")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25"/>
      <c r="B110" s="26" t="str">
        <f t="array" ref="B110">IFERROR(INDEX('Общий список'!$A$3:$S$996,VLOOKUP(E110,'Общий список'!$A$3:$S$996,19,FALSE),MATCH($B$1,'Общий список'!A106:M106,0)),"")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список'!A106</f>
        <v>472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список'!A106:N106,0)+1),"")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25"/>
      <c r="B111" s="26" t="str">
        <f t="array" ref="B111">IFERROR(INDEX('Общий список'!$A$3:$S$996,VLOOKUP(E111,'Общий список'!$A$3:$S$996,19,FALSE),MATCH($B$1,'Общий список'!A107:M107,0)),"")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список'!A107</f>
        <v>474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список'!A107:N107,0)+1),"")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hidden="1" customHeight="1">
      <c r="A112" s="25"/>
      <c r="B112" s="26" t="str">
        <f t="array" ref="B112">IFERROR(INDEX('Общий список'!$A$3:$S$996,VLOOKUP(E112,'Общий список'!$A$3:$S$996,19,FALSE),MATCH($B$1,'Общий список'!A108:M108,0)),"")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список'!A108</f>
        <v>475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список'!A108:N108,0)+1),"")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25"/>
      <c r="B113" s="26" t="str">
        <f t="array" ref="B113">IFERROR(INDEX('Общий список'!$A$3:$S$996,VLOOKUP(E113,'Общий список'!$A$3:$S$996,19,FALSE),MATCH($B$1,'Общий список'!A109:M109,0)),"")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список'!A109</f>
        <v>477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список'!A109:N109,0)+1),"")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список'!A110:M110,0)),"")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список'!A110</f>
        <v>478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список'!A110:N110,0)+1),"")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список'!A111:M111,0)),"")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список'!A111</f>
        <v>479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список'!A111:N111,0)+1),"")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список'!A112:M112,0)),"")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список'!A112</f>
        <v>480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список'!A112:N112,0)+1),"")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список'!A113:M113,0)),"")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список'!A113</f>
        <v>483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список'!A113:N113,0)+1),"")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список'!A114:M114,0)),"")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список'!A114</f>
        <v>484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список'!A114:N114,0)+1),"")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список'!A115:M115,0)),"")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список'!A115</f>
        <v>488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список'!A115:N115,0)+1),"")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список'!A116:M116,0)),"")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список'!A116</f>
        <v>490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список'!A116:N116,0)+1),"")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список'!A117:M117,0)),"")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список'!A117</f>
        <v>491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список'!A117:N117,0)+1),"")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список'!A118:M118,0)),"")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список'!A118</f>
        <v>492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список'!A118:N118,0)+1),"")</f>
        <v/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список'!A119:M119,0)),"")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список'!A119</f>
        <v>493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список'!A119:N119,0)+1),"")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список'!A120:M120,0)),"")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список'!A120</f>
        <v>499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список'!A120:N120,0)+1),"")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customHeight="1">
      <c r="A125" s="25">
        <v>10.0</v>
      </c>
      <c r="B125" s="26" t="str">
        <f t="array" ref="B125">IFERROR(INDEX('Общий список'!$A$3:$S$996,VLOOKUP(E125,'Общий список'!$A$3:$S$996,19,FALSE),MATCH($B$1,'Общий список'!A48:M48,0)),"")</f>
        <v>1500 м</v>
      </c>
      <c r="C125" s="27" t="str">
        <f>IF(B125="","", IFERROR(VLOOKUP(E125,'Общий список'!$A$3:$AG$996,3,FALSE),""))</f>
        <v>Ж</v>
      </c>
      <c r="D125" s="27" t="str">
        <f>IF(B125="","", IFERROR(VLOOKUP(E125,'Общий список'!$A$3:$AG$996,17,FALSE),""))</f>
        <v/>
      </c>
      <c r="E125" s="28">
        <f>'Общий список'!A48</f>
        <v>211</v>
      </c>
      <c r="F125" s="29" t="str">
        <f>IF(B125="","", IFERROR(VLOOKUP(E125,'Общий список'!$A$3:$AG$996,2,FALSE),""))</f>
        <v>Ракитова Яна</v>
      </c>
      <c r="G125" s="27" t="str">
        <f>IF(B125="","", IFERROR(VLOOKUP(E125,'Общий список'!$A$3:$AG$996,4,FALSE),""))</f>
        <v>24.04.2007</v>
      </c>
      <c r="H125" s="34" t="str">
        <f>IF(B125="","", IFERROR(VLOOKUP(E125,'Общий список'!$A$3:$AG$996,6,FALSE),""))</f>
        <v>МАУ ДО СШОР Кировского р-на</v>
      </c>
      <c r="I125" s="34" t="str">
        <f>IF(B125="","", IFERROR(VLOOKUP(E125,'Общий список'!$A$3:$AG$996,7,FALSE),""))</f>
        <v>Пономарева О.Ю., Пономарева Е.Ю.</v>
      </c>
      <c r="J125" s="27" t="str">
        <f t="array" ref="J125">IFERROR(INDEX('Общий список'!$A$3:$O$996,VLOOKUP(E125,'Общий список'!$A$3:$S$996,19,FALSE),MATCH(B125,'Общий список'!A48:N48,0)+1),"")</f>
        <v>5.06,0</v>
      </c>
      <c r="K125" s="30"/>
      <c r="L125" s="30" t="s">
        <v>229</v>
      </c>
      <c r="M125" s="31" t="str">
        <f t="shared" si="1"/>
        <v>5.01,8</v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список'!A125:M125,0)),"")</f>
        <v>1500 м</v>
      </c>
      <c r="C126" s="27" t="str">
        <f>IF(B126="","", IFERROR(VLOOKUP(E126,'Общий список'!$A$3:$AG$996,3,FALSE),""))</f>
        <v>М</v>
      </c>
      <c r="D126" s="27" t="str">
        <f>IF(B126="","", IFERROR(VLOOKUP(E126,'Общий список'!$A$3:$AG$996,17,FALSE),""))</f>
        <v/>
      </c>
      <c r="E126" s="28">
        <f>'Общий список'!A125</f>
        <v>505</v>
      </c>
      <c r="F126" s="29" t="str">
        <f>IF(B126="","", IFERROR(VLOOKUP(E126,'Общий список'!$A$3:$AG$996,2,FALSE),""))</f>
        <v>Смирнов Андрей</v>
      </c>
      <c r="G126" s="27" t="str">
        <f>IF(B126="","", IFERROR(VLOOKUP(E126,'Общий список'!$A$3:$AG$996,4,FALSE),""))</f>
        <v>25.11.1985</v>
      </c>
      <c r="H126" s="27" t="str">
        <f>IF(B126="","", IFERROR(VLOOKUP(E126,'Общий список'!$A$3:$AG$996,6,FALSE),""))</f>
        <v>МАУ ДО СШ "Вихрь"</v>
      </c>
      <c r="I126" s="27" t="str">
        <f>IF(B126="","", IFERROR(VLOOKUP(E126,'Общий список'!$A$3:$AG$996,7,FALSE),""))</f>
        <v>Суворов Н.В.</v>
      </c>
      <c r="J126" s="27" t="str">
        <f t="array" ref="J126">IFERROR(INDEX('Общий список'!$A$3:$O$996,VLOOKUP(E126,'Общий список'!$A$3:$S$996,19,FALSE),MATCH(B126,'Общий список'!A125:N125,0)+1),"")</f>
        <v>4.00,5</v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hidden="1" customHeight="1">
      <c r="A127" s="25"/>
      <c r="B127" s="26" t="str">
        <f t="array" ref="B127">IFERROR(INDEX('Общий список'!$A$3:$S$996,VLOOKUP(E127,'Общий список'!$A$3:$S$996,19,FALSE),MATCH($B$1,'Общий список'!A126:M126,0)),"")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список'!A126</f>
        <v>509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список'!A126:N126,0)+1),"")</f>
        <v/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список'!A127:M127,0)),"")</f>
        <v>1500 м</v>
      </c>
      <c r="C128" s="27" t="str">
        <f>IF(B128="","", IFERROR(VLOOKUP(E128,'Общий список'!$A$3:$AG$996,3,FALSE),""))</f>
        <v>М</v>
      </c>
      <c r="D128" s="27" t="str">
        <f>IF(B128="","", IFERROR(VLOOKUP(E128,'Общий список'!$A$3:$AG$996,17,FALSE),""))</f>
        <v/>
      </c>
      <c r="E128" s="28">
        <f>'Общий список'!A127</f>
        <v>511</v>
      </c>
      <c r="F128" s="29" t="str">
        <f>IF(B128="","", IFERROR(VLOOKUP(E128,'Общий список'!$A$3:$AG$996,2,FALSE),""))</f>
        <v>Упоров Лев</v>
      </c>
      <c r="G128" s="27" t="str">
        <f>IF(B128="","", IFERROR(VLOOKUP(E128,'Общий список'!$A$3:$AG$996,4,FALSE),""))</f>
        <v>15.12.2006</v>
      </c>
      <c r="H128" s="27" t="str">
        <f>IF(B128="","", IFERROR(VLOOKUP(E128,'Общий список'!$A$3:$AG$996,6,FALSE),""))</f>
        <v>г. Пермь "СШОР №1"</v>
      </c>
      <c r="I128" s="27" t="str">
        <f>IF(B128="","", IFERROR(VLOOKUP(E128,'Общий список'!$A$3:$AG$996,7,FALSE),""))</f>
        <v>Суворова Т.Н, Суворов Н.В.</v>
      </c>
      <c r="J128" s="27" t="str">
        <f t="array" ref="J128">IFERROR(INDEX('Общий список'!$A$3:$O$996,VLOOKUP(E128,'Общий список'!$A$3:$S$996,19,FALSE),MATCH(B128,'Общий список'!A127:N127,0)+1),"")</f>
        <v>4.11,94</v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список'!A128:M128,0)),"")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список'!A128</f>
        <v>512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список'!A128:N128,0)+1),"")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список'!A129:M129,0)),"")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список'!A129</f>
        <v>513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список'!A129:N129,0)+1),"")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список'!A130:M130,0)),"")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список'!A130</f>
        <v>514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список'!A130:N130,0)+1),"")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список'!A131:M131,0)),"")</f>
        <v>1500 м</v>
      </c>
      <c r="C132" s="27" t="str">
        <f>IF(B132="","", IFERROR(VLOOKUP(E132,'Общий список'!$A$3:$AG$996,3,FALSE),""))</f>
        <v>М</v>
      </c>
      <c r="D132" s="27" t="str">
        <f>IF(B132="","", IFERROR(VLOOKUP(E132,'Общий список'!$A$3:$AG$996,17,FALSE),""))</f>
        <v/>
      </c>
      <c r="E132" s="28">
        <f>'Общий список'!A131</f>
        <v>515</v>
      </c>
      <c r="F132" s="29" t="str">
        <f>IF(B132="","", IFERROR(VLOOKUP(E132,'Общий список'!$A$3:$AG$996,2,FALSE),""))</f>
        <v>Мусихин Дмитрий</v>
      </c>
      <c r="G132" s="27" t="str">
        <f>IF(B132="","", IFERROR(VLOOKUP(E132,'Общий список'!$A$3:$AG$996,4,FALSE),""))</f>
        <v>29.08.2004</v>
      </c>
      <c r="H132" s="27" t="str">
        <f>IF(B132="","", IFERROR(VLOOKUP(E132,'Общий список'!$A$3:$AG$996,6,FALSE),""))</f>
        <v>г. Пермь "СШОР №1"</v>
      </c>
      <c r="I132" s="27" t="str">
        <f>IF(B132="","", IFERROR(VLOOKUP(E132,'Общий список'!$A$3:$AG$996,7,FALSE),""))</f>
        <v>Суворова Т.Н., Суворов Н.В.</v>
      </c>
      <c r="J132" s="27" t="str">
        <f t="array" ref="J132">IFERROR(INDEX('Общий список'!$A$3:$O$996,VLOOKUP(E132,'Общий список'!$A$3:$S$996,19,FALSE),MATCH(B132,'Общий список'!A131:N131,0)+1),"")</f>
        <v>4.03,2</v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список'!A132:M132,0)),"")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список'!A132</f>
        <v>517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список'!A132:N132,0)+1),"")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список'!A133:M133,0)),"")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список'!A133</f>
        <v>519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список'!A133:N133,0)+1),"")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список'!A134:M134,0)),"")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список'!A134</f>
        <v>520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список'!A134:N134,0)+1),"")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список'!A135:M135,0)),"")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список'!A135</f>
        <v>522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список'!A135:N135,0)+1),"")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customHeight="1">
      <c r="A137" s="25">
        <v>11.0</v>
      </c>
      <c r="B137" s="26" t="str">
        <f t="array" ref="B137">IFERROR(INDEX('Общий список'!$A$3:$S$996,VLOOKUP(E137,'Общий список'!$A$3:$S$996,19,FALSE),MATCH($B$1,'Общий список'!A123:M123,0)),"")</f>
        <v>1500 м</v>
      </c>
      <c r="C137" s="27" t="str">
        <f>IF(B137="","", IFERROR(VLOOKUP(E137,'Общий список'!$A$3:$AG$996,3,FALSE),""))</f>
        <v>Ж</v>
      </c>
      <c r="D137" s="27" t="str">
        <f>IF(B137="","", IFERROR(VLOOKUP(E137,'Общий список'!$A$3:$AG$996,17,FALSE),""))</f>
        <v/>
      </c>
      <c r="E137" s="28">
        <f>'Общий список'!A123</f>
        <v>502</v>
      </c>
      <c r="F137" s="29" t="str">
        <f>IF(B137="","", IFERROR(VLOOKUP(E137,'Общий список'!$A$3:$AG$996,2,FALSE),""))</f>
        <v>Карунова Валерия</v>
      </c>
      <c r="G137" s="27" t="str">
        <f>IF(B137="","", IFERROR(VLOOKUP(E137,'Общий список'!$A$3:$AG$996,4,FALSE),""))</f>
        <v>24.10.2007</v>
      </c>
      <c r="H137" s="29" t="str">
        <f>IF(B137="","", IFERROR(VLOOKUP(E137,'Общий список'!$A$3:$AG$996,6,FALSE),""))</f>
        <v>г. Пермь "СШОР №1"</v>
      </c>
      <c r="I137" s="29" t="str">
        <f>IF(B137="","", IFERROR(VLOOKUP(E137,'Общий список'!$A$3:$AG$996,7,FALSE),""))</f>
        <v>Суворова Т.Н, Барон А.В.</v>
      </c>
      <c r="J137" s="27" t="str">
        <f t="array" ref="J137">IFERROR(INDEX('Общий список'!$A$3:$O$996,VLOOKUP(E137,'Общий список'!$A$3:$S$996,19,FALSE),MATCH(B137,'Общий список'!A123:N123,0)+1),"")</f>
        <v>5.07,6</v>
      </c>
      <c r="K137" s="30"/>
      <c r="L137" s="30" t="s">
        <v>230</v>
      </c>
      <c r="M137" s="31" t="str">
        <f t="shared" si="1"/>
        <v>5.05,2</v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список'!A137:M137,0)),"")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список'!A137</f>
        <v>525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список'!A137:N137,0)+1),"")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список'!A138:M138,0)),"")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список'!A138</f>
        <v>527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список'!A138:N138,0)+1),"")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список'!A139:M139,0)),"")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список'!A139</f>
        <v>528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список'!A139:N139,0)+1),"")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список'!A140:M140,0)),"")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список'!A140</f>
        <v>539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список'!A140:N140,0)+1),"")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список'!A141:M141,0)),"")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список'!A141</f>
        <v>545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список'!A141:N141,0)+1),"")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список'!A142:M142,0)),"")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список'!A142</f>
        <v>550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список'!A142:N142,0)+1),"")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список'!A143:M143,0)),"")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список'!A143</f>
        <v>582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список'!A143:N143,0)+1),"")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customHeight="1">
      <c r="A145" s="25">
        <v>12.0</v>
      </c>
      <c r="B145" s="26" t="str">
        <f t="array" ref="B145">IFERROR(INDEX('Общий список'!$A$3:$S$996,VLOOKUP(E145,'Общий список'!$A$3:$S$996,19,FALSE),MATCH($B$1,'Общий список'!A96:M96,0)),"")</f>
        <v>1500 м</v>
      </c>
      <c r="C145" s="27" t="str">
        <f>IF(B145="","", IFERROR(VLOOKUP(E145,'Общий список'!$A$3:$AG$996,3,FALSE),""))</f>
        <v>Ж</v>
      </c>
      <c r="D145" s="27" t="str">
        <f>IF(B145="","", IFERROR(VLOOKUP(E145,'Общий список'!$A$3:$AG$996,17,FALSE),""))</f>
        <v/>
      </c>
      <c r="E145" s="28">
        <f>'Общий список'!A96</f>
        <v>389</v>
      </c>
      <c r="F145" s="29" t="str">
        <f>IF(B145="","", IFERROR(VLOOKUP(E145,'Общий список'!$A$3:$AG$996,2,FALSE),""))</f>
        <v>Володько Анастасия</v>
      </c>
      <c r="G145" s="27" t="str">
        <f>IF(B145="","", IFERROR(VLOOKUP(E145,'Общий список'!$A$3:$AG$996,4,FALSE),""))</f>
        <v>08.06.2007</v>
      </c>
      <c r="H145" s="29" t="str">
        <f>IF(B145="","", IFERROR(VLOOKUP(E145,'Общий список'!$A$3:$AG$996,6,FALSE),""))</f>
        <v>МАУ ДО СШ "Вихрь"</v>
      </c>
      <c r="I145" s="29" t="str">
        <f>IF(B145="","", IFERROR(VLOOKUP(E145,'Общий список'!$A$3:$AG$996,7,FALSE),""))</f>
        <v>Пермякова Н.В</v>
      </c>
      <c r="J145" s="50" t="s">
        <v>231</v>
      </c>
      <c r="K145" s="30"/>
      <c r="L145" s="30" t="s">
        <v>232</v>
      </c>
      <c r="M145" s="31" t="str">
        <f t="shared" si="1"/>
        <v>5.07,0</v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список'!A145:M145,0)),"")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список'!A145</f>
        <v>584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список'!A145:N145,0)+1),"")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список'!A146:M146,0)),"")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список'!A146</f>
        <v>585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список'!A146:N146,0)+1),"")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список'!A147:M147,0)),"")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список'!A147</f>
        <v>586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список'!A147:N147,0)+1),"")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список'!A148:M148,0)),"")</f>
        <v>1500 м</v>
      </c>
      <c r="C149" s="27" t="str">
        <f>IF(B149="","", IFERROR(VLOOKUP(E149,'Общий список'!$A$3:$AG$996,3,FALSE),""))</f>
        <v>М</v>
      </c>
      <c r="D149" s="27" t="str">
        <f>IF(B149="","", IFERROR(VLOOKUP(E149,'Общий список'!$A$3:$AG$996,17,FALSE),""))</f>
        <v/>
      </c>
      <c r="E149" s="28">
        <f>'Общий список'!A148</f>
        <v>587</v>
      </c>
      <c r="F149" s="29" t="str">
        <f>IF(B149="","", IFERROR(VLOOKUP(E149,'Общий список'!$A$3:$AG$996,2,FALSE),""))</f>
        <v>Галушко Федор</v>
      </c>
      <c r="G149" s="27" t="str">
        <f>IF(B149="","", IFERROR(VLOOKUP(E149,'Общий список'!$A$3:$AG$996,4,FALSE),""))</f>
        <v>25.12.2002</v>
      </c>
      <c r="H149" s="27" t="str">
        <f>IF(B149="","", IFERROR(VLOOKUP(E149,'Общий список'!$A$3:$AG$996,6,FALSE),""))</f>
        <v>КОРПК</v>
      </c>
      <c r="I149" s="27" t="str">
        <f>IF(B149="","", IFERROR(VLOOKUP(E149,'Общий список'!$A$3:$AG$996,7,FALSE),""))</f>
        <v>Попов А.С., Чайников Р.С.</v>
      </c>
      <c r="J149" s="27" t="str">
        <f t="array" ref="J149">IFERROR(INDEX('Общий список'!$A$3:$O$996,VLOOKUP(E149,'Общий список'!$A$3:$S$996,19,FALSE),MATCH(B149,'Общий список'!A148:N148,0)+1),"")</f>
        <v>4.00,5</v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список'!A149:M149,0)),"")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список'!A149</f>
        <v>588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список'!A149:N149,0)+1),"")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список'!A150:M150,0)),"")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список'!A150</f>
        <v>589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список'!A150:N150,0)+1),"")</f>
        <v/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список'!A151:M151,0)),"")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список'!A151</f>
        <v>590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список'!A151:N151,0)+1),"")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список'!A152:M152,0)),"")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список'!A152</f>
        <v>594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список'!A152:N152,0)+1),"")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25"/>
      <c r="B154" s="26" t="str">
        <f t="array" ref="B154">IFERROR(INDEX('Общий список'!$A$3:$S$996,VLOOKUP(E154,'Общий список'!$A$3:$S$996,19,FALSE),MATCH($B$1,'Общий список'!A153:M153,0)),"")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список'!A153</f>
        <v>595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список'!A153:N153,0)+1),"")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25"/>
      <c r="B155" s="26" t="str">
        <f t="array" ref="B155">IFERROR(INDEX('Общий список'!$A$3:$S$996,VLOOKUP(E155,'Общий список'!$A$3:$S$996,19,FALSE),MATCH($B$1,'Общий список'!A154:M154,0)),"")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список'!A154</f>
        <v>597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список'!A154:N154,0)+1),"")</f>
        <v/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hidden="1" customHeight="1">
      <c r="A156" s="25"/>
      <c r="B156" s="26" t="str">
        <f t="array" ref="B156">IFERROR(INDEX('Общий список'!$A$3:$S$996,VLOOKUP(E156,'Общий список'!$A$3:$S$996,19,FALSE),MATCH($B$1,'Общий список'!A155:M155,0)),"")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список'!A155</f>
        <v>598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список'!A155:N155,0)+1),"")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список'!A156:M156,0)),"")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список'!A156</f>
        <v>599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список'!A156:N156,0)+1),"")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список'!A157:M157,0)),"")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список'!A157</f>
        <v>600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список'!A157:N157,0)+1),"")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список'!A158:M158,0)),"")</f>
        <v>1500 м</v>
      </c>
      <c r="C159" s="27" t="str">
        <f>IF(B159="","", IFERROR(VLOOKUP(E159,'Общий список'!$A$3:$AG$996,3,FALSE),""))</f>
        <v>М</v>
      </c>
      <c r="D159" s="27" t="str">
        <f>IF(B159="","", IFERROR(VLOOKUP(E159,'Общий список'!$A$3:$AG$996,17,FALSE),""))</f>
        <v/>
      </c>
      <c r="E159" s="28">
        <f>'Общий список'!A158</f>
        <v>611</v>
      </c>
      <c r="F159" s="29" t="str">
        <f>IF(B159="","", IFERROR(VLOOKUP(E159,'Общий список'!$A$3:$AG$996,2,FALSE),""))</f>
        <v>Краснов Алексей </v>
      </c>
      <c r="G159" s="27" t="str">
        <f>IF(B159="","", IFERROR(VLOOKUP(E159,'Общий список'!$A$3:$AG$996,4,FALSE),""))</f>
        <v>08.07.1995</v>
      </c>
      <c r="H159" s="27" t="str">
        <f>IF(B159="","", IFERROR(VLOOKUP(E159,'Общий список'!$A$3:$AG$996,6,FALSE),""))</f>
        <v>RUNNERSPERM</v>
      </c>
      <c r="I159" s="27" t="str">
        <f>IF(B159="","", IFERROR(VLOOKUP(E159,'Общий список'!$A$3:$AG$996,7,FALSE),""))</f>
        <v>Ольхов А.В.</v>
      </c>
      <c r="J159" s="27" t="str">
        <f t="array" ref="J159">IFERROR(INDEX('Общий список'!$A$3:$O$996,VLOOKUP(E159,'Общий список'!$A$3:$S$996,19,FALSE),MATCH(B159,'Общий список'!A158:N158,0)+1),"")</f>
        <v>4.05,00</v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список'!A159:M159,0)),"")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список'!A159</f>
        <v>612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список'!A159:N159,0)+1),"")</f>
        <v/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25"/>
      <c r="B161" s="26" t="str">
        <f t="array" ref="B161">IFERROR(INDEX('Общий список'!$A$3:$S$996,VLOOKUP(E161,'Общий список'!$A$3:$S$996,19,FALSE),MATCH($B$1,'Общий список'!A160:M160,0)),"")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список'!A160</f>
        <v>613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список'!A160:N160,0)+1),"")</f>
        <v/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hidden="1" customHeight="1">
      <c r="A162" s="25"/>
      <c r="B162" s="26" t="str">
        <f t="array" ref="B162">IFERROR(INDEX('Общий список'!$A$3:$S$996,VLOOKUP(E162,'Общий список'!$A$3:$S$996,19,FALSE),MATCH($B$1,'Общий список'!A161:M161,0)),"")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список'!A161</f>
        <v>614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список'!A161:N161,0)+1),"")</f>
        <v/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hidden="1" customHeight="1">
      <c r="A163" s="25"/>
      <c r="B163" s="26" t="str">
        <f t="array" ref="B163">IFERROR(INDEX('Общий список'!$A$3:$S$996,VLOOKUP(E163,'Общий список'!$A$3:$S$996,19,FALSE),MATCH($B$1,'Общий список'!A162:M162,0)),"")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список'!A162</f>
        <v>615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список'!A162:N162,0)+1),"")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список'!A163:M163,0)),"")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список'!A163</f>
        <v>644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список'!A163:N163,0)+1),"")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список'!A164:M164,0)),"")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список'!A164</f>
        <v>656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список'!A164:N164,0)+1),"")</f>
        <v/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список'!A165:M165,0)),"")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список'!A165</f>
        <v>657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список'!A165:N165,0)+1),"")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список'!A166:M166,0)),"")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список'!A166</f>
        <v>658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список'!A166:N166,0)+1),"")</f>
        <v/>
      </c>
      <c r="K167" s="30"/>
      <c r="L167" s="30"/>
      <c r="M167" s="31" t="str">
        <f t="shared" si="1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список'!A167:M167,0)),"")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список'!A167</f>
        <v>659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список'!A167:N167,0)+1),"")</f>
        <v/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hidden="1" customHeight="1">
      <c r="A169" s="25"/>
      <c r="B169" s="26" t="str">
        <f t="array" ref="B169">IFERROR(INDEX('Общий список'!$A$3:$S$996,VLOOKUP(E169,'Общий список'!$A$3:$S$996,19,FALSE),MATCH($B$1,'Общий список'!A168:M168,0)),"")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список'!A168</f>
        <v>660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список'!A168:N168,0)+1),"")</f>
        <v/>
      </c>
      <c r="K169" s="30"/>
      <c r="L169" s="30"/>
      <c r="M169" s="31" t="str">
        <f t="shared" si="1"/>
        <v/>
      </c>
      <c r="N169" s="28"/>
      <c r="O169" s="32"/>
      <c r="R169" s="33"/>
      <c r="S169" s="33"/>
      <c r="T169" s="33"/>
    </row>
    <row r="170" ht="15.0" hidden="1" customHeight="1">
      <c r="A170" s="25"/>
      <c r="B170" s="26" t="str">
        <f t="array" ref="B170">IFERROR(INDEX('Общий список'!$A$3:$S$996,VLOOKUP(E170,'Общий список'!$A$3:$S$996,19,FALSE),MATCH($B$1,'Общий список'!A169:M169,0)),"")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список'!A169</f>
        <v>661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список'!A169:N169,0)+1),"")</f>
        <v/>
      </c>
      <c r="K170" s="30"/>
      <c r="L170" s="30"/>
      <c r="M170" s="31" t="str">
        <f t="shared" si="1"/>
        <v/>
      </c>
      <c r="N170" s="28"/>
      <c r="O170" s="32"/>
      <c r="R170" s="33"/>
      <c r="S170" s="33"/>
      <c r="T170" s="33"/>
    </row>
    <row r="171" ht="15.0" hidden="1" customHeight="1">
      <c r="A171" s="25"/>
      <c r="B171" s="26" t="str">
        <f t="array" ref="B171">IFERROR(INDEX('Общий список'!$A$3:$S$996,VLOOKUP(E171,'Общий список'!$A$3:$S$996,19,FALSE),MATCH($B$1,'Общий список'!A170:M170,0)),"")</f>
        <v>1500 м</v>
      </c>
      <c r="C171" s="27" t="str">
        <f>IF(B171="","", IFERROR(VLOOKUP(E171,'Общий список'!$A$3:$AG$996,3,FALSE),""))</f>
        <v>М</v>
      </c>
      <c r="D171" s="27" t="str">
        <f>IF(B171="","", IFERROR(VLOOKUP(E171,'Общий список'!$A$3:$AG$996,17,FALSE),""))</f>
        <v/>
      </c>
      <c r="E171" s="28">
        <f>'Общий список'!A170</f>
        <v>662</v>
      </c>
      <c r="F171" s="29" t="str">
        <f>IF(B171="","", IFERROR(VLOOKUP(E171,'Общий список'!$A$3:$AG$996,2,FALSE),""))</f>
        <v>Поляков Савелий </v>
      </c>
      <c r="G171" s="27" t="str">
        <f>IF(B171="","", IFERROR(VLOOKUP(E171,'Общий список'!$A$3:$AG$996,4,FALSE),""))</f>
        <v>17.11.2008</v>
      </c>
      <c r="H171" s="27" t="str">
        <f>IF(B171="","", IFERROR(VLOOKUP(E171,'Общий список'!$A$3:$AG$996,6,FALSE),""))</f>
        <v>МАУ ДО СШОР "Олимпиец"</v>
      </c>
      <c r="I171" s="27" t="str">
        <f>IF(B171="","", IFERROR(VLOOKUP(E171,'Общий список'!$A$3:$AG$996,7,FALSE),""))</f>
        <v>Разжигаева О.Н.</v>
      </c>
      <c r="J171" s="27" t="str">
        <f t="array" ref="J171">IFERROR(INDEX('Общий список'!$A$3:$O$996,VLOOKUP(E171,'Общий список'!$A$3:$S$996,19,FALSE),MATCH(B171,'Общий список'!A170:N170,0)+1),"")</f>
        <v>4.25</v>
      </c>
      <c r="K171" s="30"/>
      <c r="L171" s="30"/>
      <c r="M171" s="31" t="str">
        <f t="shared" si="1"/>
        <v/>
      </c>
      <c r="N171" s="28"/>
      <c r="O171" s="32"/>
      <c r="R171" s="33"/>
      <c r="S171" s="33"/>
      <c r="T171" s="33"/>
    </row>
    <row r="172" ht="15.0" hidden="1" customHeight="1">
      <c r="A172" s="25"/>
      <c r="B172" s="26" t="str">
        <f t="array" ref="B172">IFERROR(INDEX('Общий список'!$A$3:$S$996,VLOOKUP(E172,'Общий список'!$A$3:$S$996,19,FALSE),MATCH($B$1,'Общий список'!A171:M171,0)),"")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список'!A171</f>
        <v>663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список'!A171:N171,0)+1),"")</f>
        <v/>
      </c>
      <c r="K172" s="30"/>
      <c r="L172" s="30"/>
      <c r="M172" s="31" t="str">
        <f t="shared" si="1"/>
        <v/>
      </c>
      <c r="N172" s="28"/>
      <c r="O172" s="32"/>
      <c r="R172" s="33"/>
      <c r="S172" s="33"/>
      <c r="T172" s="33"/>
    </row>
    <row r="173" ht="15.0" hidden="1" customHeight="1">
      <c r="A173" s="25"/>
      <c r="B173" s="26" t="str">
        <f t="array" ref="B173">IFERROR(INDEX('Общий список'!$A$3:$S$996,VLOOKUP(E173,'Общий список'!$A$3:$S$996,19,FALSE),MATCH($B$1,'Общий список'!A172:M172,0)),"")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список'!A172</f>
        <v>670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список'!A172:N172,0)+1),"")</f>
        <v/>
      </c>
      <c r="K173" s="30"/>
      <c r="L173" s="30"/>
      <c r="M173" s="31" t="str">
        <f t="shared" si="1"/>
        <v/>
      </c>
      <c r="N173" s="28"/>
      <c r="O173" s="32"/>
      <c r="R173" s="33"/>
      <c r="S173" s="33"/>
      <c r="T173" s="33"/>
    </row>
    <row r="174" ht="15.0" customHeight="1">
      <c r="A174" s="25">
        <v>13.0</v>
      </c>
      <c r="B174" s="26" t="str">
        <f t="array" ref="B174">IFERROR(INDEX('Общий список'!$A$3:$S$996,VLOOKUP(E174,'Общий список'!$A$3:$S$996,19,FALSE),MATCH($B$1,'Общий список'!A60:M60,0)),"")</f>
        <v>1500 м</v>
      </c>
      <c r="C174" s="27" t="str">
        <f>IF(B174="","", IFERROR(VLOOKUP(E174,'Общий список'!$A$3:$AG$996,3,FALSE),""))</f>
        <v>Ж</v>
      </c>
      <c r="D174" s="27" t="str">
        <f>IF(B174="","", IFERROR(VLOOKUP(E174,'Общий список'!$A$3:$AG$996,17,FALSE),""))</f>
        <v/>
      </c>
      <c r="E174" s="28">
        <f>'Общий список'!A60</f>
        <v>250</v>
      </c>
      <c r="F174" s="29" t="str">
        <f>IF(B174="","", IFERROR(VLOOKUP(E174,'Общий список'!$A$3:$AG$996,2,FALSE),""))</f>
        <v>Симонова Анастасия</v>
      </c>
      <c r="G174" s="27" t="str">
        <f>IF(B174="","", IFERROR(VLOOKUP(E174,'Общий список'!$A$3:$AG$996,4,FALSE),""))</f>
        <v>27.12.2001</v>
      </c>
      <c r="H174" s="34" t="str">
        <f>IF(B174="","", IFERROR(VLOOKUP(E174,'Общий список'!$A$3:$AG$996,6,FALSE),""))</f>
        <v>МАУ ДО СШОР Кировского р-на</v>
      </c>
      <c r="I174" s="34" t="str">
        <f>IF(B174="","", IFERROR(VLOOKUP(E174,'Общий список'!$A$3:$AG$996,7,FALSE),""))</f>
        <v>Дойков В.А., Пономарева О.Ю.</v>
      </c>
      <c r="J174" s="27" t="str">
        <f t="array" ref="J174">IFERROR(INDEX('Общий список'!$A$3:$O$996,VLOOKUP(E174,'Общий список'!$A$3:$S$996,19,FALSE),MATCH(B174,'Общий список'!A60:N60,0)+1),"")</f>
        <v>5.00,3</v>
      </c>
      <c r="K174" s="30"/>
      <c r="L174" s="30" t="s">
        <v>233</v>
      </c>
      <c r="M174" s="31" t="str">
        <f t="shared" si="1"/>
        <v>5.07,37</v>
      </c>
      <c r="N174" s="28"/>
      <c r="O174" s="32"/>
      <c r="R174" s="33"/>
      <c r="S174" s="33"/>
      <c r="T174" s="33"/>
    </row>
    <row r="175" ht="15.0" hidden="1" customHeight="1">
      <c r="A175" s="25"/>
      <c r="B175" s="26" t="str">
        <f t="array" ref="B175">IFERROR(INDEX('Общий список'!$A$3:$S$996,VLOOKUP(E175,'Общий список'!$A$3:$S$996,19,FALSE),MATCH($B$1,'Общий список'!A174:M174,0)),"")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список'!A174</f>
        <v>681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список'!A174:N174,0)+1),"")</f>
        <v/>
      </c>
      <c r="K175" s="30"/>
      <c r="L175" s="30"/>
      <c r="M175" s="31" t="str">
        <f t="shared" si="1"/>
        <v/>
      </c>
      <c r="N175" s="28"/>
      <c r="O175" s="32"/>
      <c r="R175" s="33"/>
      <c r="S175" s="33"/>
      <c r="T175" s="33"/>
    </row>
    <row r="176" ht="15.0" hidden="1" customHeight="1">
      <c r="A176" s="25"/>
      <c r="B176" s="26" t="str">
        <f t="array" ref="B176">IFERROR(INDEX('Общий список'!$A$3:$S$996,VLOOKUP(E176,'Общий список'!$A$3:$S$996,19,FALSE),MATCH($B$1,'Общий список'!A175:M175,0)),"")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список'!A175</f>
        <v>682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список'!A175:N175,0)+1),"")</f>
        <v/>
      </c>
      <c r="K176" s="30"/>
      <c r="L176" s="30"/>
      <c r="M176" s="31" t="str">
        <f t="shared" si="1"/>
        <v/>
      </c>
      <c r="N176" s="28"/>
      <c r="O176" s="32"/>
      <c r="R176" s="33"/>
      <c r="S176" s="33"/>
      <c r="T176" s="33"/>
    </row>
    <row r="177" ht="15.0" hidden="1" customHeight="1">
      <c r="A177" s="25"/>
      <c r="B177" s="26" t="str">
        <f t="array" ref="B177">IFERROR(INDEX('Общий список'!$A$3:$S$996,VLOOKUP(E177,'Общий список'!$A$3:$S$996,19,FALSE),MATCH($B$1,'Общий список'!A176:M176,0)),"")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список'!A176</f>
        <v>683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список'!A176:N176,0)+1),"")</f>
        <v/>
      </c>
      <c r="K177" s="30"/>
      <c r="L177" s="30"/>
      <c r="M177" s="31" t="str">
        <f t="shared" si="1"/>
        <v/>
      </c>
      <c r="N177" s="28"/>
      <c r="O177" s="32"/>
      <c r="R177" s="33"/>
      <c r="S177" s="33"/>
      <c r="T177" s="33"/>
    </row>
    <row r="178" ht="15.0" hidden="1" customHeight="1">
      <c r="A178" s="25"/>
      <c r="B178" s="26" t="str">
        <f t="array" ref="B178">IFERROR(INDEX('Общий список'!$A$3:$S$996,VLOOKUP(E178,'Общий список'!$A$3:$S$996,19,FALSE),MATCH($B$1,'Общий список'!A177:M177,0)),"")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список'!A177</f>
        <v>684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список'!A177:N177,0)+1),"")</f>
        <v/>
      </c>
      <c r="K178" s="30"/>
      <c r="L178" s="30"/>
      <c r="M178" s="31" t="str">
        <f t="shared" si="1"/>
        <v/>
      </c>
      <c r="N178" s="28"/>
      <c r="O178" s="32"/>
      <c r="R178" s="33"/>
      <c r="S178" s="33"/>
      <c r="T178" s="33"/>
    </row>
    <row r="179" ht="15.0" hidden="1" customHeight="1">
      <c r="A179" s="25"/>
      <c r="B179" s="26" t="str">
        <f t="array" ref="B179">IFERROR(INDEX('Общий список'!$A$3:$S$996,VLOOKUP(E179,'Общий список'!$A$3:$S$996,19,FALSE),MATCH($B$1,'Общий список'!A178:M178,0)),"")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список'!A178</f>
        <v>689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список'!A178:N178,0)+1),"")</f>
        <v/>
      </c>
      <c r="K179" s="30"/>
      <c r="L179" s="30"/>
      <c r="M179" s="31" t="str">
        <f t="shared" si="1"/>
        <v/>
      </c>
      <c r="N179" s="28"/>
      <c r="O179" s="32"/>
      <c r="R179" s="33"/>
      <c r="S179" s="33"/>
      <c r="T179" s="33"/>
    </row>
    <row r="180" ht="15.0" hidden="1" customHeight="1">
      <c r="A180" s="25"/>
      <c r="B180" s="26" t="str">
        <f t="array" ref="B180">IFERROR(INDEX('Общий список'!$A$3:$S$996,VLOOKUP(E180,'Общий список'!$A$3:$S$996,19,FALSE),MATCH($B$1,'Общий список'!A179:M179,0)),"")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список'!A179</f>
        <v>690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список'!A179:N179,0)+1),"")</f>
        <v/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hidden="1" customHeight="1">
      <c r="A181" s="25"/>
      <c r="B181" s="26" t="str">
        <f t="array" ref="B181">IFERROR(INDEX('Общий список'!$A$3:$S$996,VLOOKUP(E181,'Общий список'!$A$3:$S$996,19,FALSE),MATCH($B$1,'Общий список'!A180:M180,0)),"")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список'!A180</f>
        <v>691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список'!A180:N180,0)+1),"")</f>
        <v/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hidden="1" customHeight="1">
      <c r="A182" s="25"/>
      <c r="B182" s="26" t="str">
        <f t="array" ref="B182">IFERROR(INDEX('Общий список'!$A$3:$S$996,VLOOKUP(E182,'Общий список'!$A$3:$S$996,19,FALSE),MATCH($B$1,'Общий список'!A181:M181,0)),"")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список'!A181</f>
        <v>692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список'!A181:N181,0)+1),"")</f>
        <v/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список'!A182:M182,0)),"")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список'!A182</f>
        <v>693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список'!A182:N182,0)+1),"")</f>
        <v/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список'!A183:M183,0)),"")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список'!A183</f>
        <v>722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список'!A183:N183,0)+1),"")</f>
        <v/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список'!A184:M184,0)),"")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список'!A184</f>
        <v>774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список'!A184:N184,0)+1),"")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список'!A185:M185,0)),"")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список'!A185</f>
        <v>775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список'!A185:N185,0)+1),"")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список'!A186:M186,0)),"")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список'!A186</f>
        <v>776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список'!A186:N186,0)+1),"")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список'!A187:M187,0)),"")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список'!A187</f>
        <v>801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список'!A187:N187,0)+1),"")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список'!A188:M188,0)),"")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список'!A188</f>
        <v>802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список'!A188:N188,0)+1),"")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hidden="1" customHeight="1">
      <c r="A190" s="25"/>
      <c r="B190" s="26" t="str">
        <f t="array" ref="B190">IFERROR(INDEX('Общий список'!$A$3:$S$996,VLOOKUP(E190,'Общий список'!$A$3:$S$996,19,FALSE),MATCH($B$1,'Общий список'!A189:M189,0)),"")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список'!A189</f>
        <v>803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список'!A189:N189,0)+1),"")</f>
        <v/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hidden="1" customHeight="1">
      <c r="A191" s="25"/>
      <c r="B191" s="26" t="str">
        <f t="array" ref="B191">IFERROR(INDEX('Общий список'!$A$3:$S$996,VLOOKUP(E191,'Общий список'!$A$3:$S$996,19,FALSE),MATCH($B$1,'Общий список'!A190:M190,0)),"")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список'!A190</f>
        <v>804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список'!A190:N190,0)+1),"")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hidden="1" customHeight="1">
      <c r="A192" s="25"/>
      <c r="B192" s="26" t="str">
        <f t="array" ref="B192">IFERROR(INDEX('Общий список'!$A$3:$S$996,VLOOKUP(E192,'Общий список'!$A$3:$S$996,19,FALSE),MATCH($B$1,'Общий список'!A191:M191,0)),"")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список'!A191</f>
        <v>805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список'!A191:N191,0)+1),"")</f>
        <v/>
      </c>
      <c r="K192" s="30"/>
      <c r="L192" s="30"/>
      <c r="M192" s="31" t="str">
        <f t="shared" si="1"/>
        <v/>
      </c>
      <c r="N192" s="28"/>
      <c r="O192" s="32"/>
      <c r="R192" s="33"/>
      <c r="S192" s="33"/>
      <c r="T192" s="33"/>
    </row>
    <row r="193" ht="15.0" hidden="1" customHeight="1">
      <c r="A193" s="25"/>
      <c r="B193" s="26" t="str">
        <f t="array" ref="B193">IFERROR(INDEX('Общий список'!$A$3:$S$996,VLOOKUP(E193,'Общий список'!$A$3:$S$996,19,FALSE),MATCH($B$1,'Общий список'!A192:M192,0)),"")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список'!A192</f>
        <v>806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список'!A192:N192,0)+1),"")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список'!A193:M193,0)),"")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список'!A193</f>
        <v>807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список'!A193:N193,0)+1),"")</f>
        <v/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hidden="1" customHeight="1">
      <c r="A195" s="25"/>
      <c r="B195" s="26" t="str">
        <f t="array" ref="B195">IFERROR(INDEX('Общий список'!$A$3:$S$996,VLOOKUP(E195,'Общий список'!$A$3:$S$996,19,FALSE),MATCH($B$1,'Общий список'!A194:M194,0)),"")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список'!A194</f>
        <v>809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список'!A194:N194,0)+1),"")</f>
        <v/>
      </c>
      <c r="K195" s="30"/>
      <c r="L195" s="30"/>
      <c r="M195" s="31" t="str">
        <f t="shared" si="1"/>
        <v/>
      </c>
      <c r="N195" s="28"/>
      <c r="O195" s="32"/>
      <c r="R195" s="33"/>
      <c r="S195" s="33"/>
      <c r="T195" s="33"/>
    </row>
    <row r="196" ht="15.0" hidden="1" customHeight="1">
      <c r="A196" s="25"/>
      <c r="B196" s="26" t="str">
        <f t="array" ref="B196">IFERROR(INDEX('Общий список'!$A$3:$S$996,VLOOKUP(E196,'Общий список'!$A$3:$S$996,19,FALSE),MATCH($B$1,'Общий список'!A195:M195,0)),"")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список'!A195</f>
        <v>810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список'!A195:N195,0)+1),"")</f>
        <v/>
      </c>
      <c r="K196" s="30"/>
      <c r="L196" s="30"/>
      <c r="M196" s="31" t="str">
        <f t="shared" si="1"/>
        <v/>
      </c>
      <c r="N196" s="28"/>
      <c r="O196" s="32"/>
      <c r="R196" s="33"/>
      <c r="S196" s="33"/>
      <c r="T196" s="33"/>
    </row>
    <row r="197" ht="15.0" hidden="1" customHeight="1">
      <c r="A197" s="25"/>
      <c r="B197" s="26" t="str">
        <f t="array" ref="B197">IFERROR(INDEX('Общий список'!$A$3:$S$996,VLOOKUP(E197,'Общий список'!$A$3:$S$996,19,FALSE),MATCH($B$1,'Общий список'!A196:M196,0)),"")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список'!A196</f>
        <v>811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список'!A196:N196,0)+1),"")</f>
        <v/>
      </c>
      <c r="K197" s="30"/>
      <c r="L197" s="30"/>
      <c r="M197" s="31" t="str">
        <f t="shared" si="1"/>
        <v/>
      </c>
      <c r="N197" s="28"/>
      <c r="O197" s="32"/>
      <c r="R197" s="33"/>
      <c r="S197" s="33"/>
      <c r="T197" s="33"/>
    </row>
    <row r="198" ht="15.0" hidden="1" customHeight="1">
      <c r="A198" s="25"/>
      <c r="B198" s="26" t="str">
        <f t="array" ref="B198">IFERROR(INDEX('Общий список'!$A$3:$S$996,VLOOKUP(E198,'Общий список'!$A$3:$S$996,19,FALSE),MATCH($B$1,'Общий список'!A197:M197,0)),"")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список'!A197</f>
        <v>812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список'!A197:N197,0)+1),"")</f>
        <v/>
      </c>
      <c r="K198" s="30"/>
      <c r="L198" s="30"/>
      <c r="M198" s="31" t="str">
        <f t="shared" si="1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список'!A198:M198,0)),"")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список'!A198</f>
        <v>813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список'!A198:N198,0)+1),"")</f>
        <v/>
      </c>
      <c r="K199" s="30"/>
      <c r="L199" s="30"/>
      <c r="M199" s="31" t="str">
        <f t="shared" si="1"/>
        <v/>
      </c>
      <c r="N199" s="28"/>
      <c r="O199" s="32"/>
      <c r="R199" s="33"/>
      <c r="S199" s="33"/>
      <c r="T199" s="33"/>
    </row>
    <row r="200" ht="15.0" hidden="1" customHeight="1">
      <c r="A200" s="25"/>
      <c r="B200" s="26" t="str">
        <f t="array" ref="B200">IFERROR(INDEX('Общий список'!$A$3:$S$996,VLOOKUP(E200,'Общий список'!$A$3:$S$996,19,FALSE),MATCH($B$1,'Общий список'!A199:M199,0)),"")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список'!A199</f>
        <v>815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список'!A199:N199,0)+1),"")</f>
        <v/>
      </c>
      <c r="K200" s="30"/>
      <c r="L200" s="30"/>
      <c r="M200" s="31" t="str">
        <f t="shared" si="1"/>
        <v/>
      </c>
      <c r="N200" s="28"/>
      <c r="O200" s="32"/>
      <c r="R200" s="33"/>
      <c r="S200" s="33"/>
      <c r="T200" s="33"/>
    </row>
    <row r="201" ht="15.0" hidden="1" customHeight="1">
      <c r="A201" s="25"/>
      <c r="B201" s="26" t="str">
        <f t="array" ref="B201">IFERROR(INDEX('Общий список'!$A$3:$S$996,VLOOKUP(E201,'Общий список'!$A$3:$S$996,19,FALSE),MATCH($B$1,'Общий список'!A200:M200,0)),"")</f>
        <v>1500 м</v>
      </c>
      <c r="C201" s="27" t="str">
        <f>IF(B201="","", IFERROR(VLOOKUP(E201,'Общий список'!$A$3:$AG$996,3,FALSE),""))</f>
        <v>М</v>
      </c>
      <c r="D201" s="27" t="str">
        <f>IF(B201="","", IFERROR(VLOOKUP(E201,'Общий список'!$A$3:$AG$996,17,FALSE),""))</f>
        <v/>
      </c>
      <c r="E201" s="28">
        <f>'Общий список'!A200</f>
        <v>858</v>
      </c>
      <c r="F201" s="29" t="str">
        <f>IF(B201="","", IFERROR(VLOOKUP(E201,'Общий список'!$A$3:$AG$996,2,FALSE),""))</f>
        <v>Лаптев Роман</v>
      </c>
      <c r="G201" s="27" t="str">
        <f>IF(B201="","", IFERROR(VLOOKUP(E201,'Общий список'!$A$3:$AG$996,4,FALSE),""))</f>
        <v>26.04.2007</v>
      </c>
      <c r="H201" s="27" t="str">
        <f>IF(B201="","", IFERROR(VLOOKUP(E201,'Общий список'!$A$3:$AG$996,6,FALSE),""))</f>
        <v>г. Пермь СШ "Спартак"</v>
      </c>
      <c r="I201" s="27" t="str">
        <f>IF(B201="","", IFERROR(VLOOKUP(E201,'Общий список'!$A$3:$AG$996,7,FALSE),""))</f>
        <v>Высоковкая М.А</v>
      </c>
      <c r="J201" s="27" t="str">
        <f t="array" ref="J201">IFERROR(INDEX('Общий список'!$A$3:$O$996,VLOOKUP(E201,'Общий список'!$A$3:$S$996,19,FALSE),MATCH(B201,'Общий список'!A200:N200,0)+1),"")</f>
        <v/>
      </c>
      <c r="K201" s="30"/>
      <c r="L201" s="30"/>
      <c r="M201" s="31" t="str">
        <f t="shared" si="1"/>
        <v/>
      </c>
      <c r="N201" s="28"/>
      <c r="O201" s="32"/>
      <c r="R201" s="33"/>
      <c r="S201" s="33"/>
      <c r="T201" s="33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список'!A201:M201,0)),"")</f>
        <v>1500 м</v>
      </c>
      <c r="C202" s="27" t="str">
        <f>IF(B202="","", IFERROR(VLOOKUP(E202,'Общий список'!$A$3:$AG$996,3,FALSE),""))</f>
        <v>М</v>
      </c>
      <c r="D202" s="27" t="str">
        <f>IF(B202="","", IFERROR(VLOOKUP(E202,'Общий список'!$A$3:$AG$996,17,FALSE),""))</f>
        <v/>
      </c>
      <c r="E202" s="28">
        <f>'Общий список'!A201</f>
        <v>885</v>
      </c>
      <c r="F202" s="29" t="str">
        <f>IF(B202="","", IFERROR(VLOOKUP(E202,'Общий список'!$A$3:$AG$996,2,FALSE),""))</f>
        <v>Шабуков Аедрей</v>
      </c>
      <c r="G202" s="27">
        <f>IF(B202="","", IFERROR(VLOOKUP(E202,'Общий список'!$A$3:$AG$996,4,FALSE),""))</f>
        <v>2007</v>
      </c>
      <c r="H202" s="27" t="str">
        <f>IF(B202="","", IFERROR(VLOOKUP(E202,'Общий список'!$A$3:$AG$996,6,FALSE),""))</f>
        <v>ЦСП по адаптивным видам спорта</v>
      </c>
      <c r="I202" s="27" t="str">
        <f>IF(B202="","", IFERROR(VLOOKUP(E202,'Общий список'!$A$3:$AG$996,7,FALSE),""))</f>
        <v>Валевич Д.Ф.</v>
      </c>
      <c r="J202" s="27" t="str">
        <f t="array" ref="J202">IFERROR(INDEX('Общий список'!$A$3:$O$996,VLOOKUP(E202,'Общий список'!$A$3:$S$996,19,FALSE),MATCH(B202,'Общий список'!A201:N201,0)+1),"")</f>
        <v>4.30</v>
      </c>
      <c r="K202" s="30"/>
      <c r="L202" s="30"/>
      <c r="M202" s="31" t="str">
        <f t="shared" si="1"/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список'!A202:M202,0)),"")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список'!A202</f>
        <v>886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список'!A202:N202,0)+1),"")</f>
        <v/>
      </c>
      <c r="K203" s="30"/>
      <c r="L203" s="30"/>
      <c r="M203" s="31" t="str">
        <f t="shared" si="1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список'!A203:M203,0)),"")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список'!A203</f>
        <v>887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список'!A203:N203,0)+1),"")</f>
        <v/>
      </c>
      <c r="K204" s="30"/>
      <c r="L204" s="30"/>
      <c r="M204" s="31" t="str">
        <f t="shared" si="1"/>
        <v/>
      </c>
      <c r="N204" s="28"/>
      <c r="O204" s="32"/>
      <c r="R204" s="33"/>
      <c r="S204" s="33"/>
      <c r="T204" s="33"/>
    </row>
    <row r="205" ht="15.0" hidden="1" customHeight="1">
      <c r="A205" s="25"/>
      <c r="B205" s="26" t="str">
        <f t="array" ref="B205">IFERROR(INDEX('Общий список'!$A$3:$S$996,VLOOKUP(E205,'Общий список'!$A$3:$S$996,19,FALSE),MATCH($B$1,'Общий список'!A204:M204,0)),"")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список'!A204</f>
        <v>888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список'!A204:N204,0)+1),"")</f>
        <v/>
      </c>
      <c r="K205" s="30"/>
      <c r="L205" s="30"/>
      <c r="M205" s="31" t="str">
        <f t="shared" si="1"/>
        <v/>
      </c>
      <c r="N205" s="28"/>
      <c r="O205" s="32"/>
      <c r="R205" s="33"/>
      <c r="S205" s="33"/>
      <c r="T205" s="33"/>
    </row>
    <row r="206" ht="15.0" hidden="1" customHeight="1">
      <c r="A206" s="25"/>
      <c r="B206" s="26" t="str">
        <f t="array" ref="B206">IFERROR(INDEX('Общий список'!$A$3:$S$996,VLOOKUP(E206,'Общий список'!$A$3:$S$996,19,FALSE),MATCH($B$1,'Общий список'!A205:M205,0)),"")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список'!A205</f>
        <v>899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список'!A205:N205,0)+1),"")</f>
        <v/>
      </c>
      <c r="K206" s="30"/>
      <c r="L206" s="30"/>
      <c r="M206" s="31" t="str">
        <f t="shared" si="1"/>
        <v/>
      </c>
      <c r="N206" s="28"/>
      <c r="O206" s="32"/>
      <c r="R206" s="33"/>
      <c r="S206" s="33"/>
      <c r="T206" s="33"/>
    </row>
    <row r="207" ht="15.0" hidden="1" customHeight="1">
      <c r="A207" s="25"/>
      <c r="B207" s="26" t="str">
        <f t="array" ref="B207">IFERROR(INDEX('Общий список'!$A$3:$S$996,VLOOKUP(E207,'Общий список'!$A$3:$S$996,19,FALSE),MATCH($B$1,'Общий список'!A206:M206,0)),"")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список'!A206</f>
        <v>907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список'!A206:N206,0)+1),"")</f>
        <v/>
      </c>
      <c r="K207" s="30"/>
      <c r="L207" s="30"/>
      <c r="M207" s="31" t="str">
        <f t="shared" si="1"/>
        <v/>
      </c>
      <c r="N207" s="28"/>
      <c r="O207" s="32"/>
      <c r="R207" s="33"/>
      <c r="S207" s="33"/>
      <c r="T207" s="33"/>
    </row>
    <row r="208" ht="15.0" hidden="1" customHeight="1">
      <c r="A208" s="25"/>
      <c r="B208" s="26" t="str">
        <f t="array" ref="B208">IFERROR(INDEX('Общий список'!$A$3:$S$996,VLOOKUP(E208,'Общий список'!$A$3:$S$996,19,FALSE),MATCH($B$1,'Общий список'!A207:M207,0)),"")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список'!A207</f>
        <v>908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список'!A207:N207,0)+1),"")</f>
        <v/>
      </c>
      <c r="K208" s="30"/>
      <c r="L208" s="30"/>
      <c r="M208" s="31" t="str">
        <f t="shared" si="1"/>
        <v/>
      </c>
      <c r="N208" s="28"/>
      <c r="O208" s="32"/>
      <c r="R208" s="33"/>
      <c r="S208" s="33"/>
      <c r="T208" s="33"/>
    </row>
    <row r="209" ht="15.0" customHeight="1">
      <c r="A209" s="25">
        <v>14.0</v>
      </c>
      <c r="B209" s="26" t="str">
        <f t="array" ref="B209">IFERROR(INDEX('Общий список'!$A$3:$S$996,VLOOKUP(E209,'Общий список'!$A$3:$S$996,19,FALSE),MATCH($B$1,'Общий список'!A212:M212,0)),"")</f>
        <v>1500 м</v>
      </c>
      <c r="C209" s="27" t="str">
        <f>IF(B209="","", IFERROR(VLOOKUP(E209,'Общий список'!$A$3:$AG$996,3,FALSE),""))</f>
        <v>Ж</v>
      </c>
      <c r="D209" s="27" t="str">
        <f>IF(B209="","", IFERROR(VLOOKUP(E209,'Общий список'!$A$3:$AG$996,17,FALSE),""))</f>
        <v/>
      </c>
      <c r="E209" s="28">
        <f>'Общий список'!A212</f>
        <v>1013</v>
      </c>
      <c r="F209" s="29" t="str">
        <f>IF(B209="","", IFERROR(VLOOKUP(E209,'Общий список'!$A$3:$AG$996,2,FALSE),""))</f>
        <v>Боброва Мария </v>
      </c>
      <c r="G209" s="27" t="str">
        <f>IF(B209="","", IFERROR(VLOOKUP(E209,'Общий список'!$A$3:$AG$996,4,FALSE),""))</f>
        <v>13.03.1993</v>
      </c>
      <c r="H209" s="29" t="str">
        <f>IF(B209="","", IFERROR(VLOOKUP(E209,'Общий список'!$A$3:$AG$996,6,FALSE),""))</f>
        <v>RunTrain</v>
      </c>
      <c r="I209" s="29" t="str">
        <f>IF(B209="","", IFERROR(VLOOKUP(E209,'Общий список'!$A$3:$AG$996,7,FALSE),""))</f>
        <v>Грядковский И.С</v>
      </c>
      <c r="J209" s="50" t="s">
        <v>234</v>
      </c>
      <c r="K209" s="30"/>
      <c r="L209" s="30" t="s">
        <v>235</v>
      </c>
      <c r="M209" s="31" t="str">
        <f t="shared" si="1"/>
        <v>5.09,2</v>
      </c>
      <c r="N209" s="28"/>
      <c r="O209" s="32"/>
      <c r="R209" s="33"/>
      <c r="S209" s="33"/>
      <c r="T209" s="33"/>
    </row>
    <row r="210" ht="15.0" customHeight="1">
      <c r="A210" s="25">
        <v>15.0</v>
      </c>
      <c r="B210" s="26" t="str">
        <f t="array" ref="B210">IFERROR(INDEX('Общий список'!$A$3:$S$996,VLOOKUP(E210,'Общий список'!$A$3:$S$996,19,FALSE),MATCH($B$1,'Общий список'!A121:M121,0)),"")</f>
        <v>1500 м</v>
      </c>
      <c r="C210" s="27" t="str">
        <f>IF(B210="","", IFERROR(VLOOKUP(E210,'Общий список'!$A$3:$AG$996,3,FALSE),""))</f>
        <v>Ж</v>
      </c>
      <c r="D210" s="27" t="str">
        <f>IF(B210="","", IFERROR(VLOOKUP(E210,'Общий список'!$A$3:$AG$996,17,FALSE),""))</f>
        <v/>
      </c>
      <c r="E210" s="28">
        <f>'Общий список'!A121</f>
        <v>500</v>
      </c>
      <c r="F210" s="29" t="str">
        <f>IF(B210="","", IFERROR(VLOOKUP(E210,'Общий список'!$A$3:$AG$996,2,FALSE),""))</f>
        <v>Симанова Алина </v>
      </c>
      <c r="G210" s="27" t="str">
        <f>IF(B210="","", IFERROR(VLOOKUP(E210,'Общий список'!$A$3:$AG$996,4,FALSE),""))</f>
        <v>14.07.2001</v>
      </c>
      <c r="H210" s="29" t="str">
        <f>IF(B210="","", IFERROR(VLOOKUP(E210,'Общий список'!$A$3:$AG$996,6,FALSE),""))</f>
        <v>RunTrain </v>
      </c>
      <c r="I210" s="29" t="str">
        <f>IF(B210="","", IFERROR(VLOOKUP(E210,'Общий список'!$A$3:$AG$996,7,FALSE),""))</f>
        <v>Грядковский И.С.</v>
      </c>
      <c r="J210" s="50" t="s">
        <v>236</v>
      </c>
      <c r="K210" s="30"/>
      <c r="L210" s="30" t="s">
        <v>237</v>
      </c>
      <c r="M210" s="31" t="str">
        <f t="shared" si="1"/>
        <v>5.12,77</v>
      </c>
      <c r="N210" s="28"/>
      <c r="O210" s="32"/>
      <c r="R210" s="33"/>
      <c r="S210" s="33"/>
      <c r="T210" s="33"/>
    </row>
    <row r="211" ht="15.0" customHeight="1">
      <c r="A211" s="25">
        <v>16.0</v>
      </c>
      <c r="B211" s="26" t="str">
        <f t="array" ref="B211">IFERROR(INDEX('Общий список'!$A$3:$S$996,VLOOKUP(E211,'Общий список'!$A$3:$S$996,19,FALSE),MATCH($B$1,'Общий список'!A35:M35,0)),"")</f>
        <v>1500 м</v>
      </c>
      <c r="C211" s="27" t="str">
        <f>IF(B211="","", IFERROR(VLOOKUP(E211,'Общий список'!$A$3:$AG$996,3,FALSE),""))</f>
        <v>Ж</v>
      </c>
      <c r="D211" s="27" t="str">
        <f>IF(B211="","", IFERROR(VLOOKUP(E211,'Общий список'!$A$3:$AG$996,17,FALSE),""))</f>
        <v/>
      </c>
      <c r="E211" s="28">
        <f>'Общий список'!A35</f>
        <v>150</v>
      </c>
      <c r="F211" s="29" t="str">
        <f>IF(B211="","", IFERROR(VLOOKUP(E211,'Общий список'!$A$3:$AG$996,2,FALSE),""))</f>
        <v>Носкова Александра</v>
      </c>
      <c r="G211" s="27" t="str">
        <f>IF(B211="","", IFERROR(VLOOKUP(E211,'Общий список'!$A$3:$AG$996,4,FALSE),""))</f>
        <v>22.05.2007</v>
      </c>
      <c r="H211" s="34" t="str">
        <f>IF(B211="","", IFERROR(VLOOKUP(E211,'Общий список'!$A$3:$AG$996,6,FALSE),""))</f>
        <v>МАУ ДО СШОР Кировского р-на</v>
      </c>
      <c r="I211" s="29" t="str">
        <f>IF(B211="","", IFERROR(VLOOKUP(E211,'Общий список'!$A$3:$AG$996,7,FALSE),""))</f>
        <v>Батулина Т.Н.</v>
      </c>
      <c r="J211" s="50" t="s">
        <v>238</v>
      </c>
      <c r="K211" s="30"/>
      <c r="L211" s="30" t="s">
        <v>239</v>
      </c>
      <c r="M211" s="31" t="str">
        <f t="shared" si="1"/>
        <v>5.22,5</v>
      </c>
      <c r="N211" s="28"/>
      <c r="O211" s="32"/>
      <c r="R211" s="33"/>
      <c r="S211" s="33"/>
      <c r="T211" s="33"/>
    </row>
    <row r="212" ht="15.0" customHeight="1">
      <c r="A212" s="25">
        <v>17.0</v>
      </c>
      <c r="B212" s="26" t="str">
        <f t="array" ref="B212">IFERROR(INDEX('Общий список'!$A$3:$S$996,VLOOKUP(E212,'Общий список'!$A$3:$S$996,19,FALSE),MATCH($B$1,'Общий список'!A222:M222,0)),"")</f>
        <v>1500 м</v>
      </c>
      <c r="C212" s="27" t="str">
        <f>IF(B212="","", IFERROR(VLOOKUP(E212,'Общий список'!$A$3:$AG$996,3,FALSE),""))</f>
        <v>Ж</v>
      </c>
      <c r="D212" s="27" t="str">
        <f>IF(B212="","", IFERROR(VLOOKUP(E212,'Общий список'!$A$3:$AG$996,17,FALSE),""))</f>
        <v/>
      </c>
      <c r="E212" s="28">
        <f>'Общий список'!A222</f>
        <v>3993</v>
      </c>
      <c r="F212" s="29" t="str">
        <f>IF(B212="","", IFERROR(VLOOKUP(E212,'Общий список'!$A$3:$AG$996,2,FALSE),""))</f>
        <v>Пепелышева Ольга </v>
      </c>
      <c r="G212" s="27" t="str">
        <f>IF(B212="","", IFERROR(VLOOKUP(E212,'Общий список'!$A$3:$AG$996,4,FALSE),""))</f>
        <v>10.02.1990</v>
      </c>
      <c r="H212" s="29" t="str">
        <f>IF(B212="","", IFERROR(VLOOKUP(E212,'Общий список'!$A$3:$AG$996,6,FALSE),""))</f>
        <v>Беговой клуб RunTrain </v>
      </c>
      <c r="I212" s="29" t="str">
        <f>IF(B212="","", IFERROR(VLOOKUP(E212,'Общий список'!$A$3:$AG$996,7,FALSE),""))</f>
        <v>Грядковский И.С.</v>
      </c>
      <c r="J212" s="50" t="s">
        <v>240</v>
      </c>
      <c r="K212" s="30"/>
      <c r="L212" s="30" t="s">
        <v>241</v>
      </c>
      <c r="M212" s="31" t="str">
        <f t="shared" si="1"/>
        <v>5.56,8</v>
      </c>
      <c r="N212" s="28"/>
      <c r="O212" s="32"/>
      <c r="R212" s="33"/>
      <c r="S212" s="33"/>
      <c r="T212" s="33"/>
    </row>
    <row r="213" ht="15.0" customHeight="1">
      <c r="A213" s="25"/>
      <c r="B213" s="26"/>
      <c r="C213" s="27"/>
      <c r="D213" s="27"/>
      <c r="E213" s="28"/>
      <c r="F213" s="29"/>
      <c r="G213" s="27"/>
      <c r="H213" s="29"/>
      <c r="I213" s="29"/>
      <c r="J213" s="50"/>
      <c r="K213" s="30"/>
      <c r="L213" s="30"/>
      <c r="M213" s="31"/>
      <c r="N213" s="28"/>
      <c r="O213" s="32"/>
      <c r="R213" s="33"/>
      <c r="S213" s="33"/>
      <c r="T213" s="33"/>
    </row>
    <row r="214" ht="15.0" customHeight="1">
      <c r="A214" s="25" t="s">
        <v>60</v>
      </c>
      <c r="B214" s="26" t="str">
        <f t="array" ref="B214">IFERROR(INDEX('Общий список'!$A$3:$S$996,VLOOKUP(E214,'Общий список'!$A$3:$S$996,19,FALSE),MATCH($B$1,'Общий список'!A208:M208,0)),"")</f>
        <v>1500 м</v>
      </c>
      <c r="C214" s="27" t="str">
        <f>IF(B214="","", IFERROR(VLOOKUP(E214,'Общий список'!$A$3:$AG$996,3,FALSE),""))</f>
        <v>Ж</v>
      </c>
      <c r="D214" s="27" t="str">
        <f>IF(B214="","", IFERROR(VLOOKUP(E214,'Общий список'!$A$3:$AG$996,17,FALSE),""))</f>
        <v/>
      </c>
      <c r="E214" s="28">
        <f>'Общий список'!A208</f>
        <v>910</v>
      </c>
      <c r="F214" s="29" t="str">
        <f>IF(B214="","", IFERROR(VLOOKUP(E214,'Общий список'!$A$3:$AG$996,2,FALSE),""))</f>
        <v>Сысоева Инесса</v>
      </c>
      <c r="G214" s="27" t="str">
        <f>IF(B214="","", IFERROR(VLOOKUP(E214,'Общий список'!$A$3:$AG$996,4,FALSE),""))</f>
        <v>13.12.2010</v>
      </c>
      <c r="H214" s="29" t="str">
        <f>IF(B214="","", IFERROR(VLOOKUP(E214,'Общий список'!$A$3:$AG$996,6,FALSE),""))</f>
        <v>СШОР «Темп» г.Пермь</v>
      </c>
      <c r="I214" s="29" t="str">
        <f>IF(B214="","", IFERROR(VLOOKUP(E214,'Общий список'!$A$3:$AG$996,7,FALSE),""))</f>
        <v>Ромодина А.М.</v>
      </c>
      <c r="J214" s="27" t="str">
        <f t="array" ref="J214">IFERROR(INDEX('Общий список'!$A$3:$O$996,VLOOKUP(E214,'Общий список'!$A$3:$S$996,19,FALSE),MATCH(B214,'Общий список'!A208:N208,0)+1),"")</f>
        <v>5.29,6</v>
      </c>
      <c r="K214" s="30"/>
      <c r="L214" s="30"/>
      <c r="M214" s="31" t="str">
        <f t="shared" ref="M214:M510" si="2">IF(L214=0,K214,L214)</f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список'!A209:M209,0)),"")</f>
        <v>1500 м</v>
      </c>
      <c r="C215" s="27" t="str">
        <f>IF(B215="","", IFERROR(VLOOKUP(E215,'Общий список'!$A$3:$AG$996,3,FALSE),""))</f>
        <v>М</v>
      </c>
      <c r="D215" s="27" t="str">
        <f>IF(B215="","", IFERROR(VLOOKUP(E215,'Общий список'!$A$3:$AG$996,17,FALSE),""))</f>
        <v/>
      </c>
      <c r="E215" s="28">
        <f>'Общий список'!A209</f>
        <v>952</v>
      </c>
      <c r="F215" s="29" t="str">
        <f>IF(B215="","", IFERROR(VLOOKUP(E215,'Общий список'!$A$3:$AG$996,2,FALSE),""))</f>
        <v>Мальцев Павел</v>
      </c>
      <c r="G215" s="27" t="str">
        <f>IF(B215="","", IFERROR(VLOOKUP(E215,'Общий список'!$A$3:$AG$996,4,FALSE),""))</f>
        <v>28.12.2006</v>
      </c>
      <c r="H215" s="27" t="str">
        <f>IF(B215="","", IFERROR(VLOOKUP(E215,'Общий список'!$A$3:$AG$996,6,FALSE),""))</f>
        <v>ДСДЮ Прикамье </v>
      </c>
      <c r="I215" s="27" t="str">
        <f>IF(B215="","", IFERROR(VLOOKUP(E215,'Общий список'!$A$3:$AG$996,7,FALSE),""))</f>
        <v>Щербаков А.М.</v>
      </c>
      <c r="J215" s="27" t="str">
        <f t="array" ref="J215">IFERROR(INDEX('Общий список'!$A$3:$O$996,VLOOKUP(E215,'Общий список'!$A$3:$S$996,19,FALSE),MATCH(B215,'Общий список'!A209:N209,0)+1),"")</f>
        <v>04.21,40</v>
      </c>
      <c r="K215" s="30"/>
      <c r="L215" s="30"/>
      <c r="M215" s="31" t="str">
        <f t="shared" si="2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список'!A210:M210,0)),"")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список'!A210</f>
        <v>961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список'!A210:N210,0)+1),"")</f>
        <v/>
      </c>
      <c r="K216" s="30"/>
      <c r="L216" s="30"/>
      <c r="M216" s="31" t="str">
        <f t="shared" si="2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список'!A211:M211,0)),"")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список'!A211</f>
        <v>966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список'!A211:N211,0)+1),"")</f>
        <v/>
      </c>
      <c r="K217" s="30"/>
      <c r="L217" s="30"/>
      <c r="M217" s="31" t="str">
        <f t="shared" si="2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список'!A213:M213,0)),"")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список'!A213</f>
        <v>1040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список'!A213:N213,0)+1),"")</f>
        <v/>
      </c>
      <c r="K218" s="30"/>
      <c r="L218" s="30"/>
      <c r="M218" s="31" t="str">
        <f t="shared" si="2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список'!A214:M214,0)),"")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список'!A214</f>
        <v>1107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список'!A214:N214,0)+1),"")</f>
        <v/>
      </c>
      <c r="K219" s="30"/>
      <c r="L219" s="30"/>
      <c r="M219" s="31" t="str">
        <f t="shared" si="2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список'!A215:M215,0)),"")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список'!A215</f>
        <v>1657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список'!A215:N215,0)+1),"")</f>
        <v/>
      </c>
      <c r="K220" s="30"/>
      <c r="L220" s="30"/>
      <c r="M220" s="31" t="str">
        <f t="shared" si="2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список'!A216:M216,0)),"")</f>
        <v>1500 м</v>
      </c>
      <c r="C221" s="27" t="str">
        <f>IF(B221="","", IFERROR(VLOOKUP(E221,'Общий список'!$A$3:$AG$996,3,FALSE),""))</f>
        <v>М</v>
      </c>
      <c r="D221" s="27" t="str">
        <f>IF(B221="","", IFERROR(VLOOKUP(E221,'Общий список'!$A$3:$AG$996,17,FALSE),""))</f>
        <v/>
      </c>
      <c r="E221" s="28">
        <f>'Общий список'!A216</f>
        <v>1838</v>
      </c>
      <c r="F221" s="29" t="str">
        <f>IF(B221="","", IFERROR(VLOOKUP(E221,'Общий список'!$A$3:$AG$996,2,FALSE),""))</f>
        <v>Охотников Андрей </v>
      </c>
      <c r="G221" s="27" t="str">
        <f>IF(B221="","", IFERROR(VLOOKUP(E221,'Общий список'!$A$3:$AG$996,4,FALSE),""))</f>
        <v>13.06.1983</v>
      </c>
      <c r="H221" s="27" t="str">
        <f>IF(B221="","", IFERROR(VLOOKUP(E221,'Общий список'!$A$3:$AG$996,6,FALSE),""))</f>
        <v>RunTrain</v>
      </c>
      <c r="I221" s="27" t="str">
        <f>IF(B221="","", IFERROR(VLOOKUP(E221,'Общий список'!$A$3:$AG$996,7,FALSE),""))</f>
        <v>Грядковский И.С.</v>
      </c>
      <c r="J221" s="27" t="str">
        <f t="array" ref="J221">IFERROR(INDEX('Общий список'!$A$3:$O$996,VLOOKUP(E221,'Общий список'!$A$3:$S$996,19,FALSE),MATCH(B221,'Общий список'!A216:N216,0)+1),"")</f>
        <v>4.50,00</v>
      </c>
      <c r="K221" s="30"/>
      <c r="L221" s="30"/>
      <c r="M221" s="31" t="str">
        <f t="shared" si="2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список'!A217:M217,0)),"")</f>
        <v>1500 м</v>
      </c>
      <c r="C222" s="27" t="str">
        <f>IF(B222="","", IFERROR(VLOOKUP(E222,'Общий список'!$A$3:$AG$996,3,FALSE),""))</f>
        <v>М</v>
      </c>
      <c r="D222" s="27" t="str">
        <f>IF(B222="","", IFERROR(VLOOKUP(E222,'Общий список'!$A$3:$AG$996,17,FALSE),""))</f>
        <v/>
      </c>
      <c r="E222" s="28">
        <f>'Общий список'!A217</f>
        <v>1961</v>
      </c>
      <c r="F222" s="29" t="str">
        <f>IF(B222="","", IFERROR(VLOOKUP(E222,'Общий список'!$A$3:$AG$996,2,FALSE),""))</f>
        <v>Чупеев Илья</v>
      </c>
      <c r="G222" s="27" t="str">
        <f>IF(B222="","", IFERROR(VLOOKUP(E222,'Общий список'!$A$3:$AG$996,4,FALSE),""))</f>
        <v>16.06.1998</v>
      </c>
      <c r="H222" s="27" t="str">
        <f>IF(B222="","", IFERROR(VLOOKUP(E222,'Общий список'!$A$3:$AG$996,6,FALSE),""))</f>
        <v>RunTrain</v>
      </c>
      <c r="I222" s="27" t="str">
        <f>IF(B222="","", IFERROR(VLOOKUP(E222,'Общий список'!$A$3:$AG$996,7,FALSE),""))</f>
        <v>Грядковский И.С</v>
      </c>
      <c r="J222" s="27" t="str">
        <f t="array" ref="J222">IFERROR(INDEX('Общий список'!$A$3:$O$996,VLOOKUP(E222,'Общий список'!$A$3:$S$996,19,FALSE),MATCH(B222,'Общий список'!A217:N217,0)+1),"")</f>
        <v>4.10,00</v>
      </c>
      <c r="K222" s="30"/>
      <c r="L222" s="30"/>
      <c r="M222" s="31" t="str">
        <f t="shared" si="2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список'!A218:M218,0)),"")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список'!A218</f>
        <v>2039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список'!A218:N218,0)+1),"")</f>
        <v/>
      </c>
      <c r="K223" s="30"/>
      <c r="L223" s="30"/>
      <c r="M223" s="31" t="str">
        <f t="shared" si="2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список'!A219:M219,0)),"")</f>
        <v>1500 м</v>
      </c>
      <c r="C224" s="27" t="str">
        <f>IF(B224="","", IFERROR(VLOOKUP(E224,'Общий список'!$A$3:$AG$996,3,FALSE),""))</f>
        <v>М</v>
      </c>
      <c r="D224" s="27" t="str">
        <f>IF(B224="","", IFERROR(VLOOKUP(E224,'Общий список'!$A$3:$AG$996,17,FALSE),""))</f>
        <v/>
      </c>
      <c r="E224" s="28">
        <f>'Общий список'!A219</f>
        <v>2282</v>
      </c>
      <c r="F224" s="29" t="str">
        <f>IF(B224="","", IFERROR(VLOOKUP(E224,'Общий список'!$A$3:$AG$996,2,FALSE),""))</f>
        <v>Лепа Дмитрий </v>
      </c>
      <c r="G224" s="27" t="str">
        <f>IF(B224="","", IFERROR(VLOOKUP(E224,'Общий список'!$A$3:$AG$996,4,FALSE),""))</f>
        <v>22.08.1984</v>
      </c>
      <c r="H224" s="27" t="str">
        <f>IF(B224="","", IFERROR(VLOOKUP(E224,'Общий список'!$A$3:$AG$996,6,FALSE),""))</f>
        <v>RunTrain</v>
      </c>
      <c r="I224" s="27" t="str">
        <f>IF(B224="","", IFERROR(VLOOKUP(E224,'Общий список'!$A$3:$AG$996,7,FALSE),""))</f>
        <v>Грядковский И.С. </v>
      </c>
      <c r="J224" s="27" t="str">
        <f t="array" ref="J224">IFERROR(INDEX('Общий список'!$A$3:$O$996,VLOOKUP(E224,'Общий список'!$A$3:$S$996,19,FALSE),MATCH(B224,'Общий список'!A219:N219,0)+1),"")</f>
        <v>4.10,00</v>
      </c>
      <c r="K224" s="30"/>
      <c r="L224" s="30"/>
      <c r="M224" s="31" t="str">
        <f t="shared" si="2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список'!A220:M220,0)),"")</f>
        <v>1500 м</v>
      </c>
      <c r="C225" s="27" t="str">
        <f>IF(B225="","", IFERROR(VLOOKUP(E225,'Общий список'!$A$3:$AG$996,3,FALSE),""))</f>
        <v>М</v>
      </c>
      <c r="D225" s="27" t="str">
        <f>IF(B225="","", IFERROR(VLOOKUP(E225,'Общий список'!$A$3:$AG$996,17,FALSE),""))</f>
        <v/>
      </c>
      <c r="E225" s="28">
        <f>'Общий список'!A220</f>
        <v>2328</v>
      </c>
      <c r="F225" s="29" t="str">
        <f>IF(B225="","", IFERROR(VLOOKUP(E225,'Общий список'!$A$3:$AG$996,2,FALSE),""))</f>
        <v>Галкин Антон</v>
      </c>
      <c r="G225" s="27" t="str">
        <f>IF(B225="","", IFERROR(VLOOKUP(E225,'Общий список'!$A$3:$AG$996,4,FALSE),""))</f>
        <v>13.10.1990</v>
      </c>
      <c r="H225" s="27" t="str">
        <f>IF(B225="","", IFERROR(VLOOKUP(E225,'Общий список'!$A$3:$AG$996,6,FALSE),""))</f>
        <v>RunTrain</v>
      </c>
      <c r="I225" s="27" t="str">
        <f>IF(B225="","", IFERROR(VLOOKUP(E225,'Общий список'!$A$3:$AG$996,7,FALSE),""))</f>
        <v>Грядковский И.С.</v>
      </c>
      <c r="J225" s="27" t="str">
        <f t="array" ref="J225">IFERROR(INDEX('Общий список'!$A$3:$O$996,VLOOKUP(E225,'Общий список'!$A$3:$S$996,19,FALSE),MATCH(B225,'Общий список'!A220:N220,0)+1),"")</f>
        <v>4.25,00</v>
      </c>
      <c r="K225" s="30"/>
      <c r="L225" s="30"/>
      <c r="M225" s="31" t="str">
        <f t="shared" si="2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список'!A221:M221,0)),"")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список'!A221</f>
        <v>3069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список'!A221:N221,0)+1),"")</f>
        <v/>
      </c>
      <c r="K226" s="30"/>
      <c r="L226" s="30"/>
      <c r="M226" s="31" t="str">
        <f t="shared" si="2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список'!A223:M223,0)),"")</f>
        <v>1500 м</v>
      </c>
      <c r="C227" s="27" t="str">
        <f>IF(B227="","", IFERROR(VLOOKUP(E227,'Общий список'!$A$3:$AG$996,3,FALSE),""))</f>
        <v>М</v>
      </c>
      <c r="D227" s="27" t="str">
        <f>IF(B227="","", IFERROR(VLOOKUP(E227,'Общий список'!$A$3:$AG$996,17,FALSE),""))</f>
        <v/>
      </c>
      <c r="E227" s="28">
        <f>'Общий список'!A223</f>
        <v>5158</v>
      </c>
      <c r="F227" s="29" t="str">
        <f>IF(B227="","", IFERROR(VLOOKUP(E227,'Общий список'!$A$3:$AG$996,2,FALSE),""))</f>
        <v>Булгаков Андрей</v>
      </c>
      <c r="G227" s="27" t="str">
        <f>IF(B227="","", IFERROR(VLOOKUP(E227,'Общий список'!$A$3:$AG$996,4,FALSE),""))</f>
        <v>20.08.1995</v>
      </c>
      <c r="H227" s="27" t="str">
        <f>IF(B227="","", IFERROR(VLOOKUP(E227,'Общий список'!$A$3:$AG$996,6,FALSE),""))</f>
        <v>RunTrain</v>
      </c>
      <c r="I227" s="27" t="str">
        <f>IF(B227="","", IFERROR(VLOOKUP(E227,'Общий список'!$A$3:$AG$996,7,FALSE),""))</f>
        <v>Грядковский И.С.</v>
      </c>
      <c r="J227" s="27" t="str">
        <f t="array" ref="J227">IFERROR(INDEX('Общий список'!$A$3:$O$996,VLOOKUP(E227,'Общий список'!$A$3:$S$996,19,FALSE),MATCH(B227,'Общий список'!A223:N223,0)+1),"")</f>
        <v>4.25,00</v>
      </c>
      <c r="K227" s="30"/>
      <c r="L227" s="30"/>
      <c r="M227" s="31" t="str">
        <f t="shared" si="2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список'!A224:M224,0)),"")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список'!A224</f>
        <v>5530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список'!A224:N224,0)+1),"")</f>
        <v/>
      </c>
      <c r="K228" s="30"/>
      <c r="L228" s="30"/>
      <c r="M228" s="31" t="str">
        <f t="shared" si="2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список'!A225:M225,0)),"")</f>
        <v>1500 м</v>
      </c>
      <c r="C229" s="27" t="str">
        <f>IF(B229="","", IFERROR(VLOOKUP(E229,'Общий список'!$A$3:$AG$996,3,FALSE),""))</f>
        <v>М</v>
      </c>
      <c r="D229" s="27" t="str">
        <f>IF(B229="","", IFERROR(VLOOKUP(E229,'Общий список'!$A$3:$AG$996,17,FALSE),""))</f>
        <v/>
      </c>
      <c r="E229" s="28">
        <f>'Общий список'!A225</f>
        <v>6349</v>
      </c>
      <c r="F229" s="29" t="str">
        <f>IF(B229="","", IFERROR(VLOOKUP(E229,'Общий список'!$A$3:$AG$996,2,FALSE),""))</f>
        <v>Чураков Дмитрий</v>
      </c>
      <c r="G229" s="27" t="str">
        <f>IF(B229="","", IFERROR(VLOOKUP(E229,'Общий список'!$A$3:$AG$996,4,FALSE),""))</f>
        <v>13.11.92</v>
      </c>
      <c r="H229" s="27" t="str">
        <f>IF(B229="","", IFERROR(VLOOKUP(E229,'Общий список'!$A$3:$AG$996,6,FALSE),""))</f>
        <v>RunTrain</v>
      </c>
      <c r="I229" s="27" t="str">
        <f>IF(B229="","", IFERROR(VLOOKUP(E229,'Общий список'!$A$3:$AG$996,7,FALSE),""))</f>
        <v>Грядковский И.С.</v>
      </c>
      <c r="J229" s="27" t="str">
        <f t="array" ref="J229">IFERROR(INDEX('Общий список'!$A$3:$O$996,VLOOKUP(E229,'Общий список'!$A$3:$S$996,19,FALSE),MATCH(B229,'Общий список'!A225:N225,0)+1),"")</f>
        <v>4.30,00</v>
      </c>
      <c r="K229" s="30"/>
      <c r="L229" s="30"/>
      <c r="M229" s="31" t="str">
        <f t="shared" si="2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список'!A226:M226,0)),"")</f>
        <v>1500 м</v>
      </c>
      <c r="C230" s="27" t="str">
        <f>IF(B230="","", IFERROR(VLOOKUP(E230,'Общий список'!$A$3:$AG$996,3,FALSE),""))</f>
        <v>М</v>
      </c>
      <c r="D230" s="27" t="str">
        <f>IF(B230="","", IFERROR(VLOOKUP(E230,'Общий список'!$A$3:$AG$996,17,FALSE),""))</f>
        <v/>
      </c>
      <c r="E230" s="28">
        <f>'Общий список'!A226</f>
        <v>7506</v>
      </c>
      <c r="F230" s="29" t="str">
        <f>IF(B230="","", IFERROR(VLOOKUP(E230,'Общий список'!$A$3:$AG$996,2,FALSE),""))</f>
        <v>Казановский Александр</v>
      </c>
      <c r="G230" s="27" t="str">
        <f>IF(B230="","", IFERROR(VLOOKUP(E230,'Общий список'!$A$3:$AG$996,4,FALSE),""))</f>
        <v>08.12.1988</v>
      </c>
      <c r="H230" s="27" t="str">
        <f>IF(B230="","", IFERROR(VLOOKUP(E230,'Общий список'!$A$3:$AG$996,6,FALSE),""))</f>
        <v>Runtrain</v>
      </c>
      <c r="I230" s="27" t="str">
        <f>IF(B230="","", IFERROR(VLOOKUP(E230,'Общий список'!$A$3:$AG$996,7,FALSE),""))</f>
        <v>Лепа Д.В., Грядковский И.С.</v>
      </c>
      <c r="J230" s="27" t="str">
        <f t="array" ref="J230">IFERROR(INDEX('Общий список'!$A$3:$O$996,VLOOKUP(E230,'Общий список'!$A$3:$S$996,19,FALSE),MATCH(B230,'Общий список'!A226:N226,0)+1),"")</f>
        <v>4.35,50</v>
      </c>
      <c r="K230" s="30"/>
      <c r="L230" s="30"/>
      <c r="M230" s="31" t="str">
        <f t="shared" si="2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список'!A227:M227,0)),"")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список'!A227</f>
        <v>7777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список'!A227:N227,0)+1),"")</f>
        <v/>
      </c>
      <c r="K231" s="30"/>
      <c r="L231" s="30"/>
      <c r="M231" s="31" t="str">
        <f t="shared" si="2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список'!A229:M229,0)),"")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 t="str">
        <f>'Общий список'!A229</f>
        <v>887а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список'!A229:N229,0)+1),"")</f>
        <v/>
      </c>
      <c r="K232" s="30"/>
      <c r="L232" s="30"/>
      <c r="M232" s="31" t="str">
        <f t="shared" si="2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список'!A230:M230,0)),"")</f>
        <v>1500 м</v>
      </c>
      <c r="C233" s="27" t="str">
        <f>IF(B233="","", IFERROR(VLOOKUP(E233,'Общий список'!$A$3:$AG$996,3,FALSE),""))</f>
        <v>М</v>
      </c>
      <c r="D233" s="27" t="str">
        <f>IF(B233="","", IFERROR(VLOOKUP(E233,'Общий список'!$A$3:$AG$996,17,FALSE),""))</f>
        <v/>
      </c>
      <c r="E233" s="28" t="str">
        <f>'Общий список'!A230</f>
        <v>306а</v>
      </c>
      <c r="F233" s="29" t="str">
        <f>IF(B233="","", IFERROR(VLOOKUP(E233,'Общий список'!$A$3:$AG$996,2,FALSE),""))</f>
        <v>Малых Владимир</v>
      </c>
      <c r="G233" s="27" t="str">
        <f>IF(B233="","", IFERROR(VLOOKUP(E233,'Общий список'!$A$3:$AG$996,4,FALSE),""))</f>
        <v>28.07.2003</v>
      </c>
      <c r="H233" s="27" t="str">
        <f>IF(B233="","", IFERROR(VLOOKUP(E233,'Общий список'!$A$3:$AG$996,6,FALSE),""))</f>
        <v>Runnersperm </v>
      </c>
      <c r="I233" s="27" t="str">
        <f>IF(B233="","", IFERROR(VLOOKUP(E233,'Общий список'!$A$3:$AG$996,7,FALSE),""))</f>
        <v>Шибалина О.Н.</v>
      </c>
      <c r="J233" s="27" t="str">
        <f t="array" ref="J233">IFERROR(INDEX('Общий список'!$A$3:$O$996,VLOOKUP(E233,'Общий список'!$A$3:$S$996,19,FALSE),MATCH(B233,'Общий список'!A230:N230,0)+1),"")</f>
        <v>4.30,00</v>
      </c>
      <c r="K233" s="30"/>
      <c r="L233" s="30"/>
      <c r="M233" s="31" t="str">
        <f t="shared" si="2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список'!A231:M231,0)),"")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список'!A231</f>
        <v>306в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список'!A231:N231,0)+1),"")</f>
        <v/>
      </c>
      <c r="K234" s="30"/>
      <c r="L234" s="30"/>
      <c r="M234" s="31" t="str">
        <f t="shared" si="2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список'!A232:M232,0)),"")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список'!A232</f>
        <v>304а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список'!A232:N232,0)+1),"")</f>
        <v/>
      </c>
      <c r="K235" s="30"/>
      <c r="L235" s="30"/>
      <c r="M235" s="31" t="str">
        <f t="shared" si="2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список'!A233:M233,0)),"")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список'!A233</f>
        <v>307а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список'!A233:N233,0)+1),"")</f>
        <v/>
      </c>
      <c r="K236" s="30"/>
      <c r="L236" s="30"/>
      <c r="M236" s="31" t="str">
        <f t="shared" si="2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список'!A234:M234,0)),"")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список'!A234</f>
        <v>309а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список'!A234:N234,0)+1),"")</f>
        <v/>
      </c>
      <c r="K237" s="30"/>
      <c r="L237" s="30"/>
      <c r="M237" s="31" t="str">
        <f t="shared" si="2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список'!A235:M235,0)),"")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список'!A235</f>
        <v>197а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список'!A235:N235,0)+1),"")</f>
        <v/>
      </c>
      <c r="K238" s="30"/>
      <c r="L238" s="30"/>
      <c r="M238" s="31" t="str">
        <f t="shared" si="2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список'!A236:M236,0)),"")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список'!A236</f>
        <v>150а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список'!A236:N236,0)+1),"")</f>
        <v/>
      </c>
      <c r="K239" s="30"/>
      <c r="L239" s="30"/>
      <c r="M239" s="31" t="str">
        <f t="shared" si="2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список'!A237:M237,0)),"")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>
        <f>'Общий список'!A237</f>
        <v>1982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список'!A237:N237,0)+1),"")</f>
        <v/>
      </c>
      <c r="K240" s="30"/>
      <c r="L240" s="30"/>
      <c r="M240" s="31" t="str">
        <f t="shared" si="2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список'!A238:M238,0)),"")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список'!A238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список'!A238:N238,0)+1),"")</f>
        <v/>
      </c>
      <c r="K241" s="30"/>
      <c r="L241" s="30"/>
      <c r="M241" s="31" t="str">
        <f t="shared" si="2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список'!A239:M239,0)),"")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список'!A239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список'!A239:N239,0)+1),"")</f>
        <v/>
      </c>
      <c r="K242" s="30"/>
      <c r="L242" s="30"/>
      <c r="M242" s="31" t="str">
        <f t="shared" si="2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список'!A240:M240,0)),"")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список'!A240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список'!A240:N240,0)+1),"")</f>
        <v/>
      </c>
      <c r="K243" s="30"/>
      <c r="L243" s="30"/>
      <c r="M243" s="31" t="str">
        <f t="shared" si="2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список'!A241:M241,0)),"")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список'!A241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список'!A241:N241,0)+1),"")</f>
        <v/>
      </c>
      <c r="K244" s="30"/>
      <c r="L244" s="30"/>
      <c r="M244" s="31" t="str">
        <f t="shared" si="2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список'!A242:M242,0)),"")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список'!A242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список'!A242:N242,0)+1),"")</f>
        <v/>
      </c>
      <c r="K245" s="30"/>
      <c r="L245" s="30"/>
      <c r="M245" s="31" t="str">
        <f t="shared" si="2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список'!A243:M243,0)),"")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список'!A243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список'!A243:N243,0)+1),"")</f>
        <v/>
      </c>
      <c r="K246" s="30"/>
      <c r="L246" s="30"/>
      <c r="M246" s="31" t="str">
        <f t="shared" si="2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список'!A244:M244,0)),"")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список'!A244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список'!A244:N244,0)+1),"")</f>
        <v/>
      </c>
      <c r="K247" s="30"/>
      <c r="L247" s="30"/>
      <c r="M247" s="31" t="str">
        <f t="shared" si="2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список'!A245:M245,0)),"")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список'!A245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список'!A245:N245,0)+1),"")</f>
        <v/>
      </c>
      <c r="K248" s="30"/>
      <c r="L248" s="30"/>
      <c r="M248" s="31" t="str">
        <f t="shared" si="2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список'!A246:M246,0)),"")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список'!A246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список'!A246:N246,0)+1),"")</f>
        <v/>
      </c>
      <c r="K249" s="30"/>
      <c r="L249" s="30"/>
      <c r="M249" s="31" t="str">
        <f t="shared" si="2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список'!A247:M247,0)),"")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список'!A247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список'!A247:N247,0)+1),"")</f>
        <v/>
      </c>
      <c r="K250" s="30"/>
      <c r="L250" s="30"/>
      <c r="M250" s="31" t="str">
        <f t="shared" si="2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список'!A248:M248,0)),"")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список'!A248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список'!A248:N248,0)+1),"")</f>
        <v/>
      </c>
      <c r="K251" s="30"/>
      <c r="L251" s="30"/>
      <c r="M251" s="31" t="str">
        <f t="shared" si="2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список'!A249:M249,0)),"")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список'!A249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список'!A249:N249,0)+1),"")</f>
        <v/>
      </c>
      <c r="K252" s="30"/>
      <c r="L252" s="30"/>
      <c r="M252" s="31" t="str">
        <f t="shared" si="2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список'!A250:M250,0)),"")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список'!A250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список'!A250:N250,0)+1),"")</f>
        <v/>
      </c>
      <c r="K253" s="30"/>
      <c r="L253" s="30"/>
      <c r="M253" s="31" t="str">
        <f t="shared" si="2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список'!A251:M251,0)),"")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список'!A251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список'!A251:N251,0)+1),"")</f>
        <v/>
      </c>
      <c r="K254" s="30"/>
      <c r="L254" s="30"/>
      <c r="M254" s="31" t="str">
        <f t="shared" si="2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список'!A252:M252,0)),"")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список'!A252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список'!A252:N252,0)+1),"")</f>
        <v/>
      </c>
      <c r="K255" s="30"/>
      <c r="L255" s="30"/>
      <c r="M255" s="31" t="str">
        <f t="shared" si="2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список'!A253:M253,0)),"")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список'!A253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список'!A253:N253,0)+1),"")</f>
        <v/>
      </c>
      <c r="K256" s="30"/>
      <c r="L256" s="30"/>
      <c r="M256" s="31" t="str">
        <f t="shared" si="2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список'!A254:M254,0)),"")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список'!A254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список'!A254:N254,0)+1),"")</f>
        <v/>
      </c>
      <c r="K257" s="30"/>
      <c r="L257" s="30"/>
      <c r="M257" s="31" t="str">
        <f t="shared" si="2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список'!A255:M255,0)),"")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список'!A255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список'!A255:N255,0)+1),"")</f>
        <v/>
      </c>
      <c r="K258" s="30"/>
      <c r="L258" s="30"/>
      <c r="M258" s="31" t="str">
        <f t="shared" si="2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список'!A256:M256,0)),"")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список'!A256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список'!A256:N256,0)+1),"")</f>
        <v/>
      </c>
      <c r="K259" s="30"/>
      <c r="L259" s="30"/>
      <c r="M259" s="31" t="str">
        <f t="shared" si="2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список'!A257:M257,0)),"")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список'!A257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список'!A257:N257,0)+1),"")</f>
        <v/>
      </c>
      <c r="K260" s="30"/>
      <c r="L260" s="30"/>
      <c r="M260" s="31" t="str">
        <f t="shared" si="2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список'!A258:M258,0)),"")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список'!A258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список'!A258:N258,0)+1),"")</f>
        <v/>
      </c>
      <c r="K261" s="30"/>
      <c r="L261" s="30"/>
      <c r="M261" s="31" t="str">
        <f t="shared" si="2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список'!A259:M259,0)),"")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список'!A259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список'!A259:N259,0)+1),"")</f>
        <v/>
      </c>
      <c r="K262" s="30"/>
      <c r="L262" s="30"/>
      <c r="M262" s="31" t="str">
        <f t="shared" si="2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список'!A260:M260,0)),"")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список'!A260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список'!A260:N260,0)+1),"")</f>
        <v/>
      </c>
      <c r="K263" s="30"/>
      <c r="L263" s="30"/>
      <c r="M263" s="31" t="str">
        <f t="shared" si="2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список'!A261:M261,0)),"")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список'!A261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список'!A261:N261,0)+1),"")</f>
        <v/>
      </c>
      <c r="K264" s="30"/>
      <c r="L264" s="30"/>
      <c r="M264" s="31" t="str">
        <f t="shared" si="2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список'!A262:M262,0)),"")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список'!A262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список'!A262:N262,0)+1),"")</f>
        <v/>
      </c>
      <c r="K265" s="30"/>
      <c r="L265" s="30"/>
      <c r="M265" s="31" t="str">
        <f t="shared" si="2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список'!A263:M263,0)),"")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список'!A263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список'!A263:N263,0)+1),"")</f>
        <v/>
      </c>
      <c r="K266" s="30"/>
      <c r="L266" s="30"/>
      <c r="M266" s="31" t="str">
        <f t="shared" si="2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список'!A264:M264,0)),"")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список'!A264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список'!A264:N264,0)+1),"")</f>
        <v/>
      </c>
      <c r="K267" s="30"/>
      <c r="L267" s="30"/>
      <c r="M267" s="31" t="str">
        <f t="shared" si="2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список'!A265:M265,0)),"")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список'!A265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список'!A265:N265,0)+1),"")</f>
        <v/>
      </c>
      <c r="K268" s="30"/>
      <c r="L268" s="30"/>
      <c r="M268" s="31" t="str">
        <f t="shared" si="2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список'!A266:M266,0)),"")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список'!A266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список'!A266:N266,0)+1),"")</f>
        <v/>
      </c>
      <c r="K269" s="30"/>
      <c r="L269" s="30"/>
      <c r="M269" s="31" t="str">
        <f t="shared" si="2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список'!A267:M267,0)),"")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список'!A267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список'!A267:N267,0)+1),"")</f>
        <v/>
      </c>
      <c r="K270" s="30"/>
      <c r="L270" s="30"/>
      <c r="M270" s="31" t="str">
        <f t="shared" si="2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список'!A268:M268,0)),"")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список'!A268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список'!A268:N268,0)+1),"")</f>
        <v/>
      </c>
      <c r="K271" s="30"/>
      <c r="L271" s="30"/>
      <c r="M271" s="31" t="str">
        <f t="shared" si="2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список'!A269:M269,0)),"")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список'!A269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список'!A269:N269,0)+1),"")</f>
        <v/>
      </c>
      <c r="K272" s="30"/>
      <c r="L272" s="30"/>
      <c r="M272" s="31" t="str">
        <f t="shared" si="2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список'!A270:M270,0)),"")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список'!A270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список'!A270:N270,0)+1),"")</f>
        <v/>
      </c>
      <c r="K273" s="30"/>
      <c r="L273" s="30"/>
      <c r="M273" s="31" t="str">
        <f t="shared" si="2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список'!A271:M271,0)),"")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список'!A271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список'!A271:N271,0)+1),"")</f>
        <v/>
      </c>
      <c r="K274" s="30"/>
      <c r="L274" s="30"/>
      <c r="M274" s="31" t="str">
        <f t="shared" si="2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список'!A272:M272,0)),"")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список'!A272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список'!A272:N272,0)+1),"")</f>
        <v/>
      </c>
      <c r="K275" s="30"/>
      <c r="L275" s="30"/>
      <c r="M275" s="31" t="str">
        <f t="shared" si="2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список'!A273:M273,0)),"")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список'!A273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список'!A273:N273,0)+1),"")</f>
        <v/>
      </c>
      <c r="K276" s="30"/>
      <c r="L276" s="30"/>
      <c r="M276" s="31" t="str">
        <f t="shared" si="2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список'!A274:M274,0)),"")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список'!A274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список'!A274:N274,0)+1),"")</f>
        <v/>
      </c>
      <c r="K277" s="30"/>
      <c r="L277" s="30"/>
      <c r="M277" s="31" t="str">
        <f t="shared" si="2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список'!A275:M275,0)),"")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список'!A275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список'!A275:N275,0)+1),"")</f>
        <v/>
      </c>
      <c r="K278" s="30"/>
      <c r="L278" s="30"/>
      <c r="M278" s="31" t="str">
        <f t="shared" si="2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список'!A276:M276,0)),"")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список'!A276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список'!A276:N276,0)+1),"")</f>
        <v/>
      </c>
      <c r="K279" s="30"/>
      <c r="L279" s="30"/>
      <c r="M279" s="31" t="str">
        <f t="shared" si="2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список'!A277:M277,0)),"")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список'!A277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список'!A277:N277,0)+1),"")</f>
        <v/>
      </c>
      <c r="K280" s="30"/>
      <c r="L280" s="30"/>
      <c r="M280" s="31" t="str">
        <f t="shared" si="2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список'!A278:M278,0)),"")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список'!A278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список'!A278:N278,0)+1),"")</f>
        <v/>
      </c>
      <c r="K281" s="30"/>
      <c r="L281" s="30"/>
      <c r="M281" s="31" t="str">
        <f t="shared" si="2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список'!A279:M279,0)),"")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список'!A279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список'!A279:N279,0)+1),"")</f>
        <v/>
      </c>
      <c r="K282" s="30"/>
      <c r="L282" s="30"/>
      <c r="M282" s="31" t="str">
        <f t="shared" si="2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список'!A280:M280,0)),"")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список'!A280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список'!A280:N280,0)+1),"")</f>
        <v/>
      </c>
      <c r="K283" s="30"/>
      <c r="L283" s="30"/>
      <c r="M283" s="31" t="str">
        <f t="shared" si="2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список'!A281:M281,0)),"")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список'!A281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список'!A281:N281,0)+1),"")</f>
        <v/>
      </c>
      <c r="K284" s="30"/>
      <c r="L284" s="30"/>
      <c r="M284" s="31" t="str">
        <f t="shared" si="2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список'!A282:M282,0)),"")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список'!A282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список'!A282:N282,0)+1),"")</f>
        <v/>
      </c>
      <c r="K285" s="30"/>
      <c r="L285" s="30"/>
      <c r="M285" s="31" t="str">
        <f t="shared" si="2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список'!A283:M283,0)),"")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список'!A283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список'!A283:N283,0)+1),"")</f>
        <v/>
      </c>
      <c r="K286" s="30"/>
      <c r="L286" s="30"/>
      <c r="M286" s="31" t="str">
        <f t="shared" si="2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список'!A284:M284,0)),"")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список'!A284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список'!A284:N284,0)+1),"")</f>
        <v/>
      </c>
      <c r="K287" s="30"/>
      <c r="L287" s="30"/>
      <c r="M287" s="31" t="str">
        <f t="shared" si="2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список'!A285:M285,0)),"")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список'!A285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список'!A285:N285,0)+1),"")</f>
        <v/>
      </c>
      <c r="K288" s="30"/>
      <c r="L288" s="30"/>
      <c r="M288" s="31" t="str">
        <f t="shared" si="2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список'!A286:M286,0)),"")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список'!A286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список'!A286:N286,0)+1),"")</f>
        <v/>
      </c>
      <c r="K289" s="30"/>
      <c r="L289" s="30"/>
      <c r="M289" s="31" t="str">
        <f t="shared" si="2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список'!A287:M287,0)),"")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список'!A287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список'!A287:N287,0)+1),"")</f>
        <v/>
      </c>
      <c r="K290" s="30"/>
      <c r="L290" s="30"/>
      <c r="M290" s="31" t="str">
        <f t="shared" si="2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список'!A288:M288,0)),"")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список'!A288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список'!A288:N288,0)+1),"")</f>
        <v/>
      </c>
      <c r="K291" s="30"/>
      <c r="L291" s="30"/>
      <c r="M291" s="31" t="str">
        <f t="shared" si="2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список'!A289:M289,0)),"")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список'!A289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список'!A289:N289,0)+1),"")</f>
        <v/>
      </c>
      <c r="K292" s="30"/>
      <c r="L292" s="30"/>
      <c r="M292" s="31" t="str">
        <f t="shared" si="2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список'!A290:M290,0)),"")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список'!A290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список'!A290:N290,0)+1),"")</f>
        <v/>
      </c>
      <c r="K293" s="30"/>
      <c r="L293" s="30"/>
      <c r="M293" s="31" t="str">
        <f t="shared" si="2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список'!A291:M291,0)),"")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список'!A291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список'!A291:N291,0)+1),"")</f>
        <v/>
      </c>
      <c r="K294" s="30"/>
      <c r="L294" s="30"/>
      <c r="M294" s="31" t="str">
        <f t="shared" si="2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список'!A292:M292,0)),"")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список'!A292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список'!A292:N292,0)+1),"")</f>
        <v/>
      </c>
      <c r="K295" s="30"/>
      <c r="L295" s="30"/>
      <c r="M295" s="31" t="str">
        <f t="shared" si="2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список'!A293:M293,0)),"")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список'!A293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список'!A293:N293,0)+1),"")</f>
        <v/>
      </c>
      <c r="K296" s="30"/>
      <c r="L296" s="30"/>
      <c r="M296" s="31" t="str">
        <f t="shared" si="2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список'!A294:M294,0)),"")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список'!A294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список'!A294:N294,0)+1),"")</f>
        <v/>
      </c>
      <c r="K297" s="30"/>
      <c r="L297" s="30"/>
      <c r="M297" s="31" t="str">
        <f t="shared" si="2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список'!A295:M295,0)),"")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список'!A295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список'!A295:N295,0)+1),"")</f>
        <v/>
      </c>
      <c r="K298" s="30"/>
      <c r="L298" s="30"/>
      <c r="M298" s="31" t="str">
        <f t="shared" si="2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список'!A296:M296,0)),"")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список'!A296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список'!A296:N296,0)+1),"")</f>
        <v/>
      </c>
      <c r="K299" s="30"/>
      <c r="L299" s="30"/>
      <c r="M299" s="31" t="str">
        <f t="shared" si="2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список'!A297:M297,0)),"")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список'!A297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список'!A297:N297,0)+1),"")</f>
        <v/>
      </c>
      <c r="K300" s="30"/>
      <c r="L300" s="30"/>
      <c r="M300" s="31" t="str">
        <f t="shared" si="2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список'!A298:M298,0)),"")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список'!A298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список'!A298:N298,0)+1),"")</f>
        <v/>
      </c>
      <c r="K301" s="30"/>
      <c r="L301" s="30"/>
      <c r="M301" s="31" t="str">
        <f t="shared" si="2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список'!A299:M299,0)),"")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список'!A299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список'!A299:N299,0)+1),"")</f>
        <v/>
      </c>
      <c r="K302" s="30"/>
      <c r="L302" s="30"/>
      <c r="M302" s="31" t="str">
        <f t="shared" si="2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список'!A300:M300,0)),"")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список'!A300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список'!A300:N300,0)+1),"")</f>
        <v/>
      </c>
      <c r="K303" s="30"/>
      <c r="L303" s="30"/>
      <c r="M303" s="31" t="str">
        <f t="shared" si="2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список'!A301:M301,0)),"")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список'!A301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список'!A301:N301,0)+1),"")</f>
        <v/>
      </c>
      <c r="K304" s="30"/>
      <c r="L304" s="30"/>
      <c r="M304" s="31" t="str">
        <f t="shared" si="2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список'!A302:M302,0)),"")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список'!A302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список'!A302:N302,0)+1),"")</f>
        <v/>
      </c>
      <c r="K305" s="30"/>
      <c r="L305" s="30"/>
      <c r="M305" s="31" t="str">
        <f t="shared" si="2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список'!A303:M303,0)),"")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список'!A303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список'!A303:N303,0)+1),"")</f>
        <v/>
      </c>
      <c r="K306" s="30"/>
      <c r="L306" s="30"/>
      <c r="M306" s="31" t="str">
        <f t="shared" si="2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список'!A304:M304,0)),"")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список'!A304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список'!A304:N304,0)+1),"")</f>
        <v/>
      </c>
      <c r="K307" s="30"/>
      <c r="L307" s="30"/>
      <c r="M307" s="31" t="str">
        <f t="shared" si="2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список'!A305:M305,0)),"")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список'!A305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список'!A305:N305,0)+1),"")</f>
        <v/>
      </c>
      <c r="K308" s="30"/>
      <c r="L308" s="30"/>
      <c r="M308" s="31" t="str">
        <f t="shared" si="2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список'!A306:M306,0)),"")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список'!A306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список'!A306:N306,0)+1),"")</f>
        <v/>
      </c>
      <c r="K309" s="30"/>
      <c r="L309" s="30"/>
      <c r="M309" s="31" t="str">
        <f t="shared" si="2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список'!A307:M307,0)),"")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список'!A307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список'!A307:N307,0)+1),"")</f>
        <v/>
      </c>
      <c r="K310" s="30"/>
      <c r="L310" s="30"/>
      <c r="M310" s="31" t="str">
        <f t="shared" si="2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список'!A308:M308,0)),"")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список'!A308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список'!A308:N308,0)+1),"")</f>
        <v/>
      </c>
      <c r="K311" s="30"/>
      <c r="L311" s="30"/>
      <c r="M311" s="31" t="str">
        <f t="shared" si="2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список'!A309:M309,0)),"")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список'!A309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список'!A309:N309,0)+1),"")</f>
        <v/>
      </c>
      <c r="K312" s="30"/>
      <c r="L312" s="30"/>
      <c r="M312" s="31" t="str">
        <f t="shared" si="2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список'!A310:M310,0)),"")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список'!A310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список'!A310:N310,0)+1),"")</f>
        <v/>
      </c>
      <c r="K313" s="30"/>
      <c r="L313" s="30"/>
      <c r="M313" s="31" t="str">
        <f t="shared" si="2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список'!A311:M311,0)),"")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список'!A311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список'!A311:N311,0)+1),"")</f>
        <v/>
      </c>
      <c r="K314" s="30"/>
      <c r="L314" s="30"/>
      <c r="M314" s="31" t="str">
        <f t="shared" si="2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список'!A312:M312,0)),"")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список'!A312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список'!A312:N312,0)+1),"")</f>
        <v/>
      </c>
      <c r="K315" s="30"/>
      <c r="L315" s="30"/>
      <c r="M315" s="31" t="str">
        <f t="shared" si="2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список'!A313:M313,0)),"")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список'!A313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список'!A313:N313,0)+1),"")</f>
        <v/>
      </c>
      <c r="K316" s="30"/>
      <c r="L316" s="30"/>
      <c r="M316" s="31" t="str">
        <f t="shared" si="2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список'!A314:M314,0)),"")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список'!A314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список'!A314:N314,0)+1),"")</f>
        <v/>
      </c>
      <c r="K317" s="30"/>
      <c r="L317" s="30"/>
      <c r="M317" s="31" t="str">
        <f t="shared" si="2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список'!A315:M315,0)),"")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список'!A315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список'!A315:N315,0)+1),"")</f>
        <v/>
      </c>
      <c r="K318" s="30"/>
      <c r="L318" s="30"/>
      <c r="M318" s="31" t="str">
        <f t="shared" si="2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список'!A316:M316,0)),"")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список'!A316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список'!A316:N316,0)+1),"")</f>
        <v/>
      </c>
      <c r="K319" s="30"/>
      <c r="L319" s="30"/>
      <c r="M319" s="31" t="str">
        <f t="shared" si="2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список'!A317:M317,0)),"")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список'!A317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список'!A317:N317,0)+1),"")</f>
        <v/>
      </c>
      <c r="K320" s="30"/>
      <c r="L320" s="30"/>
      <c r="M320" s="31" t="str">
        <f t="shared" si="2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список'!A318:M318,0)),"")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список'!A318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список'!A318:N318,0)+1),"")</f>
        <v/>
      </c>
      <c r="K321" s="30"/>
      <c r="L321" s="30"/>
      <c r="M321" s="31" t="str">
        <f t="shared" si="2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список'!A319:M319,0)),"")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список'!A319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список'!A319:N319,0)+1),"")</f>
        <v/>
      </c>
      <c r="K322" s="30"/>
      <c r="L322" s="30"/>
      <c r="M322" s="31" t="str">
        <f t="shared" si="2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список'!A320:M320,0)),"")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список'!A320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список'!A320:N320,0)+1),"")</f>
        <v/>
      </c>
      <c r="K323" s="30"/>
      <c r="L323" s="30"/>
      <c r="M323" s="31" t="str">
        <f t="shared" si="2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список'!A321:M321,0)),"")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список'!A321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список'!A321:N321,0)+1),"")</f>
        <v/>
      </c>
      <c r="K324" s="30"/>
      <c r="L324" s="30"/>
      <c r="M324" s="31" t="str">
        <f t="shared" si="2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список'!A322:M322,0)),"")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список'!A322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список'!A322:N322,0)+1),"")</f>
        <v/>
      </c>
      <c r="K325" s="30"/>
      <c r="L325" s="30"/>
      <c r="M325" s="31" t="str">
        <f t="shared" si="2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список'!A323:M323,0)),"")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список'!A323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список'!A323:N323,0)+1),"")</f>
        <v/>
      </c>
      <c r="K326" s="30"/>
      <c r="L326" s="30"/>
      <c r="M326" s="31" t="str">
        <f t="shared" si="2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список'!A324:M324,0)),"")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список'!A324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список'!A324:N324,0)+1),"")</f>
        <v/>
      </c>
      <c r="K327" s="30"/>
      <c r="L327" s="30"/>
      <c r="M327" s="31" t="str">
        <f t="shared" si="2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список'!A325:M325,0)),"")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список'!A325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список'!A325:N325,0)+1),"")</f>
        <v/>
      </c>
      <c r="K328" s="30"/>
      <c r="L328" s="30"/>
      <c r="M328" s="31" t="str">
        <f t="shared" si="2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список'!A326:M326,0)),"")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список'!A326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список'!A326:N326,0)+1),"")</f>
        <v/>
      </c>
      <c r="K329" s="30"/>
      <c r="L329" s="30"/>
      <c r="M329" s="31" t="str">
        <f t="shared" si="2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список'!A327:M327,0)),"")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список'!A327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список'!A327:N327,0)+1),"")</f>
        <v/>
      </c>
      <c r="K330" s="30"/>
      <c r="L330" s="30"/>
      <c r="M330" s="31" t="str">
        <f t="shared" si="2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список'!A328:M328,0)),"")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список'!A328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список'!A328:N328,0)+1),"")</f>
        <v/>
      </c>
      <c r="K331" s="30"/>
      <c r="L331" s="30"/>
      <c r="M331" s="31" t="str">
        <f t="shared" si="2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список'!A329:M329,0)),"")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список'!A329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список'!A329:N329,0)+1),"")</f>
        <v/>
      </c>
      <c r="K332" s="30"/>
      <c r="L332" s="30"/>
      <c r="M332" s="31" t="str">
        <f t="shared" si="2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список'!A330:M330,0)),"")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список'!A330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список'!A330:N330,0)+1),"")</f>
        <v/>
      </c>
      <c r="K333" s="30"/>
      <c r="L333" s="30"/>
      <c r="M333" s="31" t="str">
        <f t="shared" si="2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список'!A331:M331,0)),"")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список'!A331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список'!A331:N331,0)+1),"")</f>
        <v/>
      </c>
      <c r="K334" s="30"/>
      <c r="L334" s="30"/>
      <c r="M334" s="31" t="str">
        <f t="shared" si="2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список'!A332:M332,0)),"")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список'!A332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список'!A332:N332,0)+1),"")</f>
        <v/>
      </c>
      <c r="K335" s="30"/>
      <c r="L335" s="30"/>
      <c r="M335" s="31" t="str">
        <f t="shared" si="2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список'!A333:M333,0)),"")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список'!A333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список'!A333:N333,0)+1),"")</f>
        <v/>
      </c>
      <c r="K336" s="30"/>
      <c r="L336" s="30"/>
      <c r="M336" s="31" t="str">
        <f t="shared" si="2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список'!A334:M334,0)),"")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список'!A334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список'!A334:N334,0)+1),"")</f>
        <v/>
      </c>
      <c r="K337" s="30"/>
      <c r="L337" s="30"/>
      <c r="M337" s="31" t="str">
        <f t="shared" si="2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список'!A335:M335,0)),"")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список'!A335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список'!A335:N335,0)+1),"")</f>
        <v/>
      </c>
      <c r="K338" s="30"/>
      <c r="L338" s="30"/>
      <c r="M338" s="31" t="str">
        <f t="shared" si="2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список'!A336:M336,0)),"")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список'!A336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список'!A336:N336,0)+1),"")</f>
        <v/>
      </c>
      <c r="K339" s="30"/>
      <c r="L339" s="30"/>
      <c r="M339" s="31" t="str">
        <f t="shared" si="2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список'!A337:M337,0)),"")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список'!A337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список'!A337:N337,0)+1),"")</f>
        <v/>
      </c>
      <c r="K340" s="30"/>
      <c r="L340" s="30"/>
      <c r="M340" s="31" t="str">
        <f t="shared" si="2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список'!A338:M338,0)),"")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список'!A338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список'!A338:N338,0)+1),"")</f>
        <v/>
      </c>
      <c r="K341" s="30"/>
      <c r="L341" s="30"/>
      <c r="M341" s="31" t="str">
        <f t="shared" si="2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список'!A339:M339,0)),"")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список'!A339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список'!A339:N339,0)+1),"")</f>
        <v/>
      </c>
      <c r="K342" s="30"/>
      <c r="L342" s="30"/>
      <c r="M342" s="31" t="str">
        <f t="shared" si="2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список'!A340:M340,0)),"")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список'!A340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список'!A340:N340,0)+1),"")</f>
        <v/>
      </c>
      <c r="K343" s="30"/>
      <c r="L343" s="30"/>
      <c r="M343" s="31" t="str">
        <f t="shared" si="2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список'!A341:M341,0)),"")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список'!A341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список'!A341:N341,0)+1),"")</f>
        <v/>
      </c>
      <c r="K344" s="30"/>
      <c r="L344" s="30"/>
      <c r="M344" s="31" t="str">
        <f t="shared" si="2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список'!A342:M342,0)),"")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список'!A342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список'!A342:N342,0)+1),"")</f>
        <v/>
      </c>
      <c r="K345" s="30"/>
      <c r="L345" s="30"/>
      <c r="M345" s="31" t="str">
        <f t="shared" si="2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список'!A343:M343,0)),"")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список'!A343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список'!A343:N343,0)+1),"")</f>
        <v/>
      </c>
      <c r="K346" s="30"/>
      <c r="L346" s="30"/>
      <c r="M346" s="31" t="str">
        <f t="shared" si="2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список'!A344:M344,0)),"")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список'!A344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список'!A344:N344,0)+1),"")</f>
        <v/>
      </c>
      <c r="K347" s="30"/>
      <c r="L347" s="30"/>
      <c r="M347" s="31" t="str">
        <f t="shared" si="2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список'!A345:M345,0)),"")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список'!A345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список'!A345:N345,0)+1),"")</f>
        <v/>
      </c>
      <c r="K348" s="30"/>
      <c r="L348" s="30"/>
      <c r="M348" s="31" t="str">
        <f t="shared" si="2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список'!A346:M346,0)),"")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список'!A346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список'!A346:N346,0)+1),"")</f>
        <v/>
      </c>
      <c r="K349" s="30"/>
      <c r="L349" s="30"/>
      <c r="M349" s="31" t="str">
        <f t="shared" si="2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список'!A347:M347,0)),"")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список'!A347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список'!A347:N347,0)+1),"")</f>
        <v/>
      </c>
      <c r="K350" s="30"/>
      <c r="L350" s="30"/>
      <c r="M350" s="31" t="str">
        <f t="shared" si="2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список'!A348:M348,0)),"")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список'!A348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список'!A348:N348,0)+1),"")</f>
        <v/>
      </c>
      <c r="K351" s="30"/>
      <c r="L351" s="30"/>
      <c r="M351" s="31" t="str">
        <f t="shared" si="2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список'!A349:M349,0)),"")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список'!A349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список'!A349:N349,0)+1),"")</f>
        <v/>
      </c>
      <c r="K352" s="30"/>
      <c r="L352" s="30"/>
      <c r="M352" s="31" t="str">
        <f t="shared" si="2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список'!A350:M350,0)),"")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список'!A350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список'!A350:N350,0)+1),"")</f>
        <v/>
      </c>
      <c r="K353" s="30"/>
      <c r="L353" s="30"/>
      <c r="M353" s="31" t="str">
        <f t="shared" si="2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список'!A351:M351,0)),"")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список'!A351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список'!A351:N351,0)+1),"")</f>
        <v/>
      </c>
      <c r="K354" s="30"/>
      <c r="L354" s="30"/>
      <c r="M354" s="31" t="str">
        <f t="shared" si="2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список'!A352:M352,0)),"")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список'!A352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список'!A352:N352,0)+1),"")</f>
        <v/>
      </c>
      <c r="K355" s="30"/>
      <c r="L355" s="30"/>
      <c r="M355" s="31" t="str">
        <f t="shared" si="2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список'!A353:M353,0)),"")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список'!A353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список'!A353:N353,0)+1),"")</f>
        <v/>
      </c>
      <c r="K356" s="30"/>
      <c r="L356" s="30"/>
      <c r="M356" s="31" t="str">
        <f t="shared" si="2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список'!A354:M354,0)),"")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список'!A354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список'!A354:N354,0)+1),"")</f>
        <v/>
      </c>
      <c r="K357" s="30"/>
      <c r="L357" s="30"/>
      <c r="M357" s="31" t="str">
        <f t="shared" si="2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список'!A355:M355,0)),"")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список'!A355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список'!A355:N355,0)+1),"")</f>
        <v/>
      </c>
      <c r="K358" s="30"/>
      <c r="L358" s="30"/>
      <c r="M358" s="31" t="str">
        <f t="shared" si="2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список'!A356:M356,0)),"")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список'!A356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список'!A356:N356,0)+1),"")</f>
        <v/>
      </c>
      <c r="K359" s="30"/>
      <c r="L359" s="30"/>
      <c r="M359" s="31" t="str">
        <f t="shared" si="2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список'!A357:M357,0)),"")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список'!A357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список'!A357:N357,0)+1),"")</f>
        <v/>
      </c>
      <c r="K360" s="30"/>
      <c r="L360" s="30"/>
      <c r="M360" s="31" t="str">
        <f t="shared" si="2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список'!A358:M358,0)),"")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список'!A358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список'!A358:N358,0)+1),"")</f>
        <v/>
      </c>
      <c r="K361" s="30"/>
      <c r="L361" s="30"/>
      <c r="M361" s="31" t="str">
        <f t="shared" si="2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список'!A359:M359,0)),"")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список'!A359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список'!A359:N359,0)+1),"")</f>
        <v/>
      </c>
      <c r="K362" s="30"/>
      <c r="L362" s="30"/>
      <c r="M362" s="31" t="str">
        <f t="shared" si="2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список'!A360:M360,0)),"")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список'!A360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список'!A360:N360,0)+1),"")</f>
        <v/>
      </c>
      <c r="K363" s="30"/>
      <c r="L363" s="30"/>
      <c r="M363" s="31" t="str">
        <f t="shared" si="2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список'!A361:M361,0)),"")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список'!A361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список'!A361:N361,0)+1),"")</f>
        <v/>
      </c>
      <c r="K364" s="30"/>
      <c r="L364" s="30"/>
      <c r="M364" s="31" t="str">
        <f t="shared" si="2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список'!A362:M362,0)),"")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список'!A362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список'!A362:N362,0)+1),"")</f>
        <v/>
      </c>
      <c r="K365" s="30"/>
      <c r="L365" s="30"/>
      <c r="M365" s="31" t="str">
        <f t="shared" si="2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список'!A363:M363,0)),"")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список'!A363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список'!A363:N363,0)+1),"")</f>
        <v/>
      </c>
      <c r="K366" s="30"/>
      <c r="L366" s="30"/>
      <c r="M366" s="31" t="str">
        <f t="shared" si="2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список'!A364:M364,0)),"")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список'!A364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список'!A364:N364,0)+1),"")</f>
        <v/>
      </c>
      <c r="K367" s="30"/>
      <c r="L367" s="30"/>
      <c r="M367" s="31" t="str">
        <f t="shared" si="2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список'!A365:M365,0)),"")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список'!A365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список'!A365:N365,0)+1),"")</f>
        <v/>
      </c>
      <c r="K368" s="30"/>
      <c r="L368" s="30"/>
      <c r="M368" s="31" t="str">
        <f t="shared" si="2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список'!A366:M366,0)),"")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список'!A366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список'!A366:N366,0)+1),"")</f>
        <v/>
      </c>
      <c r="K369" s="30"/>
      <c r="L369" s="30"/>
      <c r="M369" s="31" t="str">
        <f t="shared" si="2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список'!A367:M367,0)),"")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список'!A367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список'!A367:N367,0)+1),"")</f>
        <v/>
      </c>
      <c r="K370" s="30"/>
      <c r="L370" s="30"/>
      <c r="M370" s="31" t="str">
        <f t="shared" si="2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список'!A368:M368,0)),"")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список'!A368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список'!A368:N368,0)+1),"")</f>
        <v/>
      </c>
      <c r="K371" s="30"/>
      <c r="L371" s="30"/>
      <c r="M371" s="31" t="str">
        <f t="shared" si="2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список'!A369:M369,0)),"")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список'!A369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список'!A369:N369,0)+1),"")</f>
        <v/>
      </c>
      <c r="K372" s="30"/>
      <c r="L372" s="30"/>
      <c r="M372" s="31" t="str">
        <f t="shared" si="2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список'!A370:M370,0)),"")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список'!A370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список'!A370:N370,0)+1),"")</f>
        <v/>
      </c>
      <c r="K373" s="30"/>
      <c r="L373" s="30"/>
      <c r="M373" s="31" t="str">
        <f t="shared" si="2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список'!A371:M371,0)),"")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список'!A371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список'!A371:N371,0)+1),"")</f>
        <v/>
      </c>
      <c r="K374" s="30"/>
      <c r="L374" s="30"/>
      <c r="M374" s="31" t="str">
        <f t="shared" si="2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список'!A372:M372,0)),"")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список'!A372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список'!A372:N372,0)+1),"")</f>
        <v/>
      </c>
      <c r="K375" s="30"/>
      <c r="L375" s="30"/>
      <c r="M375" s="31" t="str">
        <f t="shared" si="2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список'!A373:M373,0)),"")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список'!A373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список'!A373:N373,0)+1),"")</f>
        <v/>
      </c>
      <c r="K376" s="30"/>
      <c r="L376" s="30"/>
      <c r="M376" s="31" t="str">
        <f t="shared" si="2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список'!A374:M374,0)),"")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список'!A374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список'!A374:N374,0)+1),"")</f>
        <v/>
      </c>
      <c r="K377" s="30"/>
      <c r="L377" s="30"/>
      <c r="M377" s="31" t="str">
        <f t="shared" si="2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список'!A375:M375,0)),"")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список'!A375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список'!A375:N375,0)+1),"")</f>
        <v/>
      </c>
      <c r="K378" s="30"/>
      <c r="L378" s="30"/>
      <c r="M378" s="31" t="str">
        <f t="shared" si="2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список'!A376:M376,0)),"")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список'!A376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список'!A376:N376,0)+1),"")</f>
        <v/>
      </c>
      <c r="K379" s="30"/>
      <c r="L379" s="30"/>
      <c r="M379" s="31" t="str">
        <f t="shared" si="2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список'!A377:M377,0)),"")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список'!A377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список'!A377:N377,0)+1),"")</f>
        <v/>
      </c>
      <c r="K380" s="30"/>
      <c r="L380" s="30"/>
      <c r="M380" s="31" t="str">
        <f t="shared" si="2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список'!A378:M378,0)),"")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список'!A378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список'!A378:N378,0)+1),"")</f>
        <v/>
      </c>
      <c r="K381" s="30"/>
      <c r="L381" s="30"/>
      <c r="M381" s="31" t="str">
        <f t="shared" si="2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список'!A379:M379,0)),"")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список'!A379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список'!A379:N379,0)+1),"")</f>
        <v/>
      </c>
      <c r="K382" s="30"/>
      <c r="L382" s="30"/>
      <c r="M382" s="31" t="str">
        <f t="shared" si="2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список'!A380:M380,0)),"")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список'!A380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список'!A380:N380,0)+1),"")</f>
        <v/>
      </c>
      <c r="K383" s="30"/>
      <c r="L383" s="30"/>
      <c r="M383" s="31" t="str">
        <f t="shared" si="2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список'!A381:M381,0)),"")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список'!A381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список'!A381:N381,0)+1),"")</f>
        <v/>
      </c>
      <c r="K384" s="30"/>
      <c r="L384" s="30"/>
      <c r="M384" s="31" t="str">
        <f t="shared" si="2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список'!A382:M382,0)),"")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список'!A382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список'!A382:N382,0)+1),"")</f>
        <v/>
      </c>
      <c r="K385" s="30"/>
      <c r="L385" s="30"/>
      <c r="M385" s="31" t="str">
        <f t="shared" si="2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список'!A383:M383,0)),"")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список'!A383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список'!A383:N383,0)+1),"")</f>
        <v/>
      </c>
      <c r="K386" s="30"/>
      <c r="L386" s="30"/>
      <c r="M386" s="31" t="str">
        <f t="shared" si="2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список'!A384:M384,0)),"")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список'!A384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список'!A384:N384,0)+1),"")</f>
        <v/>
      </c>
      <c r="K387" s="30"/>
      <c r="L387" s="30"/>
      <c r="M387" s="31" t="str">
        <f t="shared" si="2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список'!A385:M385,0)),"")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список'!A385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список'!A385:N385,0)+1),"")</f>
        <v/>
      </c>
      <c r="K388" s="30"/>
      <c r="L388" s="30"/>
      <c r="M388" s="31" t="str">
        <f t="shared" si="2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список'!A386:M386,0)),"")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список'!A386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список'!A386:N386,0)+1),"")</f>
        <v/>
      </c>
      <c r="K389" s="30"/>
      <c r="L389" s="30"/>
      <c r="M389" s="31" t="str">
        <f t="shared" si="2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список'!A387:M387,0)),"")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список'!A387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список'!A387:N387,0)+1),"")</f>
        <v/>
      </c>
      <c r="K390" s="30"/>
      <c r="L390" s="30"/>
      <c r="M390" s="31" t="str">
        <f t="shared" si="2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список'!A388:M388,0)),"")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список'!A388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список'!A388:N388,0)+1),"")</f>
        <v/>
      </c>
      <c r="K391" s="30"/>
      <c r="L391" s="30"/>
      <c r="M391" s="31" t="str">
        <f t="shared" si="2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список'!A389:M389,0)),"")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список'!A389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список'!A389:N389,0)+1),"")</f>
        <v/>
      </c>
      <c r="K392" s="30"/>
      <c r="L392" s="30"/>
      <c r="M392" s="31" t="str">
        <f t="shared" si="2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список'!A390:M390,0)),"")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список'!A390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список'!A390:N390,0)+1),"")</f>
        <v/>
      </c>
      <c r="K393" s="30"/>
      <c r="L393" s="30"/>
      <c r="M393" s="31" t="str">
        <f t="shared" si="2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список'!A391:M391,0)),"")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список'!A391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список'!A391:N391,0)+1),"")</f>
        <v/>
      </c>
      <c r="K394" s="30"/>
      <c r="L394" s="30"/>
      <c r="M394" s="31" t="str">
        <f t="shared" si="2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список'!A392:M392,0)),"")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список'!A392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список'!A392:N392,0)+1),"")</f>
        <v/>
      </c>
      <c r="K395" s="30"/>
      <c r="L395" s="30"/>
      <c r="M395" s="31" t="str">
        <f t="shared" si="2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список'!A393:M393,0)),"")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список'!A393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список'!A393:N393,0)+1),"")</f>
        <v/>
      </c>
      <c r="K396" s="30"/>
      <c r="L396" s="30"/>
      <c r="M396" s="31" t="str">
        <f t="shared" si="2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список'!A394:M394,0)),"")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список'!A394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список'!A394:N394,0)+1),"")</f>
        <v/>
      </c>
      <c r="K397" s="30"/>
      <c r="L397" s="30"/>
      <c r="M397" s="31" t="str">
        <f t="shared" si="2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список'!A395:M395,0)),"")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список'!A395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список'!A395:N395,0)+1),"")</f>
        <v/>
      </c>
      <c r="K398" s="30"/>
      <c r="L398" s="30"/>
      <c r="M398" s="31" t="str">
        <f t="shared" si="2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список'!A396:M396,0)),"")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список'!A396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список'!A396:N396,0)+1),"")</f>
        <v/>
      </c>
      <c r="K399" s="30"/>
      <c r="L399" s="30"/>
      <c r="M399" s="31" t="str">
        <f t="shared" si="2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список'!A397:M397,0)),"")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список'!A397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список'!A397:N397,0)+1),"")</f>
        <v/>
      </c>
      <c r="K400" s="30"/>
      <c r="L400" s="30"/>
      <c r="M400" s="31" t="str">
        <f t="shared" si="2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список'!A398:M398,0)),"")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список'!A398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список'!A398:N398,0)+1),"")</f>
        <v/>
      </c>
      <c r="K401" s="30"/>
      <c r="L401" s="30"/>
      <c r="M401" s="31" t="str">
        <f t="shared" si="2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список'!A399:M399,0)),"")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список'!A399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список'!A399:N399,0)+1),"")</f>
        <v/>
      </c>
      <c r="K402" s="30"/>
      <c r="L402" s="30"/>
      <c r="M402" s="31" t="str">
        <f t="shared" si="2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список'!A400:M400,0)),"")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список'!A400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список'!A400:N400,0)+1),"")</f>
        <v/>
      </c>
      <c r="K403" s="30"/>
      <c r="L403" s="30"/>
      <c r="M403" s="31" t="str">
        <f t="shared" si="2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список'!A401:M401,0)),"")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список'!A401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список'!A401:N401,0)+1),"")</f>
        <v/>
      </c>
      <c r="K404" s="30"/>
      <c r="L404" s="30"/>
      <c r="M404" s="31" t="str">
        <f t="shared" si="2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список'!A402:M402,0)),"")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список'!A402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список'!A402:N402,0)+1),"")</f>
        <v/>
      </c>
      <c r="K405" s="30"/>
      <c r="L405" s="30"/>
      <c r="M405" s="31" t="str">
        <f t="shared" si="2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список'!A403:M403,0)),"")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список'!A403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список'!A403:N403,0)+1),"")</f>
        <v/>
      </c>
      <c r="K406" s="30"/>
      <c r="L406" s="30"/>
      <c r="M406" s="31" t="str">
        <f t="shared" si="2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список'!A404:M404,0)),"")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список'!A404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список'!A404:N404,0)+1),"")</f>
        <v/>
      </c>
      <c r="K407" s="30"/>
      <c r="L407" s="30"/>
      <c r="M407" s="31" t="str">
        <f t="shared" si="2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список'!A405:M405,0)),"")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список'!A405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список'!A405:N405,0)+1),"")</f>
        <v/>
      </c>
      <c r="K408" s="30"/>
      <c r="L408" s="30"/>
      <c r="M408" s="31" t="str">
        <f t="shared" si="2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список'!A406:M406,0)),"")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список'!A406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список'!A406:N406,0)+1),"")</f>
        <v/>
      </c>
      <c r="K409" s="30"/>
      <c r="L409" s="30"/>
      <c r="M409" s="31" t="str">
        <f t="shared" si="2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список'!A407:M407,0)),"")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список'!A407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список'!A407:N407,0)+1),"")</f>
        <v/>
      </c>
      <c r="K410" s="30"/>
      <c r="L410" s="30"/>
      <c r="M410" s="31" t="str">
        <f t="shared" si="2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список'!A408:M408,0)),"")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список'!A408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список'!A408:N408,0)+1),"")</f>
        <v/>
      </c>
      <c r="K411" s="30"/>
      <c r="L411" s="30"/>
      <c r="M411" s="31" t="str">
        <f t="shared" si="2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список'!A409:M409,0)),"")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список'!A409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список'!A409:N409,0)+1),"")</f>
        <v/>
      </c>
      <c r="K412" s="30"/>
      <c r="L412" s="30"/>
      <c r="M412" s="31" t="str">
        <f t="shared" si="2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список'!A410:M410,0)),"")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список'!A410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список'!A410:N410,0)+1),"")</f>
        <v/>
      </c>
      <c r="K413" s="30"/>
      <c r="L413" s="30"/>
      <c r="M413" s="31" t="str">
        <f t="shared" si="2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список'!A411:M411,0)),"")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список'!A411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список'!A411:N411,0)+1),"")</f>
        <v/>
      </c>
      <c r="K414" s="30"/>
      <c r="L414" s="30"/>
      <c r="M414" s="31" t="str">
        <f t="shared" si="2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список'!A412:M412,0)),"")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список'!A412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список'!A412:N412,0)+1),"")</f>
        <v/>
      </c>
      <c r="K415" s="30"/>
      <c r="L415" s="30"/>
      <c r="M415" s="31" t="str">
        <f t="shared" si="2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список'!A413:M413,0)),"")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список'!A413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список'!A413:N413,0)+1),"")</f>
        <v/>
      </c>
      <c r="K416" s="30"/>
      <c r="L416" s="30"/>
      <c r="M416" s="31" t="str">
        <f t="shared" si="2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список'!A414:M414,0)),"")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список'!A414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список'!A414:N414,0)+1),"")</f>
        <v/>
      </c>
      <c r="K417" s="30"/>
      <c r="L417" s="30"/>
      <c r="M417" s="31" t="str">
        <f t="shared" si="2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список'!A415:M415,0)),"")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список'!A415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список'!A415:N415,0)+1),"")</f>
        <v/>
      </c>
      <c r="K418" s="30"/>
      <c r="L418" s="30"/>
      <c r="M418" s="31" t="str">
        <f t="shared" si="2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список'!A416:M416,0)),"")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список'!A416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список'!A416:N416,0)+1),"")</f>
        <v/>
      </c>
      <c r="K419" s="30"/>
      <c r="L419" s="30"/>
      <c r="M419" s="31" t="str">
        <f t="shared" si="2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список'!A417:M417,0)),"")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список'!A417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список'!A417:N417,0)+1),"")</f>
        <v/>
      </c>
      <c r="K420" s="30"/>
      <c r="L420" s="30"/>
      <c r="M420" s="31" t="str">
        <f t="shared" si="2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список'!A418:M418,0)),"")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список'!A418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список'!A418:N418,0)+1),"")</f>
        <v/>
      </c>
      <c r="K421" s="30"/>
      <c r="L421" s="30"/>
      <c r="M421" s="31" t="str">
        <f t="shared" si="2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список'!A419:M419,0)),"")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список'!A419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список'!A419:N419,0)+1),"")</f>
        <v/>
      </c>
      <c r="K422" s="30"/>
      <c r="L422" s="30"/>
      <c r="M422" s="31" t="str">
        <f t="shared" si="2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список'!A420:M420,0)),"")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список'!A420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список'!A420:N420,0)+1),"")</f>
        <v/>
      </c>
      <c r="K423" s="30"/>
      <c r="L423" s="30"/>
      <c r="M423" s="31" t="str">
        <f t="shared" si="2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список'!A421:M421,0)),"")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список'!A421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список'!A421:N421,0)+1),"")</f>
        <v/>
      </c>
      <c r="K424" s="30"/>
      <c r="L424" s="30"/>
      <c r="M424" s="31" t="str">
        <f t="shared" si="2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список'!A422:M422,0)),"")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список'!A422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список'!A422:N422,0)+1),"")</f>
        <v/>
      </c>
      <c r="K425" s="30"/>
      <c r="L425" s="30"/>
      <c r="M425" s="31" t="str">
        <f t="shared" si="2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список'!A423:M423,0)),"")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список'!A423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список'!A423:N423,0)+1),"")</f>
        <v/>
      </c>
      <c r="K426" s="30"/>
      <c r="L426" s="30"/>
      <c r="M426" s="31" t="str">
        <f t="shared" si="2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список'!A424:M424,0)),"")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список'!A424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список'!A424:N424,0)+1),"")</f>
        <v/>
      </c>
      <c r="K427" s="30"/>
      <c r="L427" s="30"/>
      <c r="M427" s="31" t="str">
        <f t="shared" si="2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список'!A425:M425,0)),"")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список'!A425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список'!A425:N425,0)+1),"")</f>
        <v/>
      </c>
      <c r="K428" s="30"/>
      <c r="L428" s="30"/>
      <c r="M428" s="31" t="str">
        <f t="shared" si="2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список'!A426:M426,0)),"")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список'!A426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список'!A426:N426,0)+1),"")</f>
        <v/>
      </c>
      <c r="K429" s="30"/>
      <c r="L429" s="30"/>
      <c r="M429" s="31" t="str">
        <f t="shared" si="2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список'!A427:M427,0)),"")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список'!A427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список'!A427:N427,0)+1),"")</f>
        <v/>
      </c>
      <c r="K430" s="30"/>
      <c r="L430" s="30"/>
      <c r="M430" s="31" t="str">
        <f t="shared" si="2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список'!A428:M428,0)),"")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список'!A428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список'!A428:N428,0)+1),"")</f>
        <v/>
      </c>
      <c r="K431" s="30"/>
      <c r="L431" s="30"/>
      <c r="M431" s="31" t="str">
        <f t="shared" si="2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список'!A429:M429,0)),"")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список'!A429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список'!A429:N429,0)+1),"")</f>
        <v/>
      </c>
      <c r="K432" s="30"/>
      <c r="L432" s="30"/>
      <c r="M432" s="31" t="str">
        <f t="shared" si="2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список'!A430:M430,0)),"")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список'!A430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список'!A430:N430,0)+1),"")</f>
        <v/>
      </c>
      <c r="K433" s="30"/>
      <c r="L433" s="30"/>
      <c r="M433" s="31" t="str">
        <f t="shared" si="2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список'!A431:M431,0)),"")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список'!A431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список'!A431:N431,0)+1),"")</f>
        <v/>
      </c>
      <c r="K434" s="30"/>
      <c r="L434" s="30"/>
      <c r="M434" s="31" t="str">
        <f t="shared" si="2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список'!A432:M432,0)),"")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список'!A432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список'!A432:N432,0)+1),"")</f>
        <v/>
      </c>
      <c r="K435" s="30"/>
      <c r="L435" s="30"/>
      <c r="M435" s="31" t="str">
        <f t="shared" si="2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список'!A433:M433,0)),"")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список'!A433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список'!A433:N433,0)+1),"")</f>
        <v/>
      </c>
      <c r="K436" s="30"/>
      <c r="L436" s="30"/>
      <c r="M436" s="31" t="str">
        <f t="shared" si="2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список'!A434:M434,0)),"")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список'!A434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список'!A434:N434,0)+1),"")</f>
        <v/>
      </c>
      <c r="K437" s="30"/>
      <c r="L437" s="30"/>
      <c r="M437" s="31" t="str">
        <f t="shared" si="2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список'!A435:M435,0)),"")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список'!A435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список'!A435:N435,0)+1),"")</f>
        <v/>
      </c>
      <c r="K438" s="30"/>
      <c r="L438" s="30"/>
      <c r="M438" s="31" t="str">
        <f t="shared" si="2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список'!A436:M436,0)),"")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список'!A436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список'!A436:N436,0)+1),"")</f>
        <v/>
      </c>
      <c r="K439" s="30"/>
      <c r="L439" s="30"/>
      <c r="M439" s="31" t="str">
        <f t="shared" si="2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список'!A437:M437,0)),"")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список'!A437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список'!A437:N437,0)+1),"")</f>
        <v/>
      </c>
      <c r="K440" s="30"/>
      <c r="L440" s="30"/>
      <c r="M440" s="31" t="str">
        <f t="shared" si="2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список'!A438:M438,0)),"")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список'!A438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список'!A438:N438,0)+1),"")</f>
        <v/>
      </c>
      <c r="K441" s="30"/>
      <c r="L441" s="30"/>
      <c r="M441" s="31" t="str">
        <f t="shared" si="2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список'!A439:M439,0)),"")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список'!A439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список'!A439:N439,0)+1),"")</f>
        <v/>
      </c>
      <c r="K442" s="30"/>
      <c r="L442" s="30"/>
      <c r="M442" s="31" t="str">
        <f t="shared" si="2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список'!A440:M440,0)),"")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список'!A440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список'!A440:N440,0)+1),"")</f>
        <v/>
      </c>
      <c r="K443" s="30"/>
      <c r="L443" s="30"/>
      <c r="M443" s="31" t="str">
        <f t="shared" si="2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список'!A441:M441,0)),"")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список'!A441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список'!A441:N441,0)+1),"")</f>
        <v/>
      </c>
      <c r="K444" s="30"/>
      <c r="L444" s="30"/>
      <c r="M444" s="31" t="str">
        <f t="shared" si="2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список'!A442:M442,0)),"")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список'!A442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список'!A442:N442,0)+1),"")</f>
        <v/>
      </c>
      <c r="K445" s="30"/>
      <c r="L445" s="30"/>
      <c r="M445" s="31" t="str">
        <f t="shared" si="2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список'!A443:M443,0)),"")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список'!A443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список'!A443:N443,0)+1),"")</f>
        <v/>
      </c>
      <c r="K446" s="30"/>
      <c r="L446" s="30"/>
      <c r="M446" s="31" t="str">
        <f t="shared" si="2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список'!A444:M444,0)),"")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список'!A444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список'!A444:N444,0)+1),"")</f>
        <v/>
      </c>
      <c r="K447" s="30"/>
      <c r="L447" s="30"/>
      <c r="M447" s="31" t="str">
        <f t="shared" si="2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список'!A445:M445,0)),"")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список'!A445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список'!A445:N445,0)+1),"")</f>
        <v/>
      </c>
      <c r="K448" s="30"/>
      <c r="L448" s="30"/>
      <c r="M448" s="31" t="str">
        <f t="shared" si="2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список'!A446:M446,0)),"")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список'!A446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список'!A446:N446,0)+1),"")</f>
        <v/>
      </c>
      <c r="K449" s="30"/>
      <c r="L449" s="30"/>
      <c r="M449" s="31" t="str">
        <f t="shared" si="2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список'!A447:M447,0)),"")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список'!A447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список'!A447:N447,0)+1),"")</f>
        <v/>
      </c>
      <c r="K450" s="30"/>
      <c r="L450" s="30"/>
      <c r="M450" s="31" t="str">
        <f t="shared" si="2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список'!A448:M448,0)),"")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список'!A448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список'!A448:N448,0)+1),"")</f>
        <v/>
      </c>
      <c r="K451" s="30"/>
      <c r="L451" s="30"/>
      <c r="M451" s="31" t="str">
        <f t="shared" si="2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список'!A449:M449,0)),"")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список'!A449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список'!A449:N449,0)+1),"")</f>
        <v/>
      </c>
      <c r="K452" s="30"/>
      <c r="L452" s="30"/>
      <c r="M452" s="31" t="str">
        <f t="shared" si="2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список'!A450:M450,0)),"")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список'!A450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список'!A450:N450,0)+1),"")</f>
        <v/>
      </c>
      <c r="K453" s="30"/>
      <c r="L453" s="30"/>
      <c r="M453" s="31" t="str">
        <f t="shared" si="2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список'!A451:M451,0)),"")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список'!A451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список'!A451:N451,0)+1),"")</f>
        <v/>
      </c>
      <c r="K454" s="30"/>
      <c r="L454" s="30"/>
      <c r="M454" s="31" t="str">
        <f t="shared" si="2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список'!A452:M452,0)),"")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список'!A452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список'!A452:N452,0)+1),"")</f>
        <v/>
      </c>
      <c r="K455" s="30"/>
      <c r="L455" s="30"/>
      <c r="M455" s="31" t="str">
        <f t="shared" si="2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список'!A453:M453,0)),"")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список'!A453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список'!A453:N453,0)+1),"")</f>
        <v/>
      </c>
      <c r="K456" s="30"/>
      <c r="L456" s="30"/>
      <c r="M456" s="31" t="str">
        <f t="shared" si="2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список'!A454:M454,0)),"")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список'!A454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список'!A454:N454,0)+1),"")</f>
        <v/>
      </c>
      <c r="K457" s="30"/>
      <c r="L457" s="30"/>
      <c r="M457" s="31" t="str">
        <f t="shared" si="2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список'!A455:M455,0)),"")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список'!A455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список'!A455:N455,0)+1),"")</f>
        <v/>
      </c>
      <c r="K458" s="30"/>
      <c r="L458" s="30"/>
      <c r="M458" s="31" t="str">
        <f t="shared" si="2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список'!A456:M456,0)),"")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список'!A456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список'!A456:N456,0)+1),"")</f>
        <v/>
      </c>
      <c r="K459" s="30"/>
      <c r="L459" s="30"/>
      <c r="M459" s="31" t="str">
        <f t="shared" si="2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список'!A457:M457,0)),"")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список'!A457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список'!A457:N457,0)+1),"")</f>
        <v/>
      </c>
      <c r="K460" s="30"/>
      <c r="L460" s="30"/>
      <c r="M460" s="31" t="str">
        <f t="shared" si="2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список'!A458:M458,0)),"")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список'!A458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список'!A458:N458,0)+1),"")</f>
        <v/>
      </c>
      <c r="K461" s="30"/>
      <c r="L461" s="30"/>
      <c r="M461" s="31" t="str">
        <f t="shared" si="2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список'!A459:M459,0)),"")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список'!A459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список'!A459:N459,0)+1),"")</f>
        <v/>
      </c>
      <c r="K462" s="30"/>
      <c r="L462" s="30"/>
      <c r="M462" s="31" t="str">
        <f t="shared" si="2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список'!A460:M460,0)),"")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список'!A460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список'!A460:N460,0)+1),"")</f>
        <v/>
      </c>
      <c r="K463" s="30"/>
      <c r="L463" s="30"/>
      <c r="M463" s="31" t="str">
        <f t="shared" si="2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список'!A461:M461,0)),"")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список'!A461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список'!A461:N461,0)+1),"")</f>
        <v/>
      </c>
      <c r="K464" s="30"/>
      <c r="L464" s="30"/>
      <c r="M464" s="31" t="str">
        <f t="shared" si="2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список'!A462:M462,0)),"")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список'!A462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список'!A462:N462,0)+1),"")</f>
        <v/>
      </c>
      <c r="K465" s="30"/>
      <c r="L465" s="30"/>
      <c r="M465" s="31" t="str">
        <f t="shared" si="2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список'!A463:M463,0)),"")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список'!A463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список'!A463:N463,0)+1),"")</f>
        <v/>
      </c>
      <c r="K466" s="30"/>
      <c r="L466" s="30"/>
      <c r="M466" s="31" t="str">
        <f t="shared" si="2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список'!A464:M464,0)),"")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список'!A464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список'!A464:N464,0)+1),"")</f>
        <v/>
      </c>
      <c r="K467" s="30"/>
      <c r="L467" s="30"/>
      <c r="M467" s="31" t="str">
        <f t="shared" si="2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список'!A465:M465,0)),"")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список'!A465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список'!A465:N465,0)+1),"")</f>
        <v/>
      </c>
      <c r="K468" s="30"/>
      <c r="L468" s="30"/>
      <c r="M468" s="31" t="str">
        <f t="shared" si="2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список'!A466:M466,0)),"")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список'!A466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список'!A466:N466,0)+1),"")</f>
        <v/>
      </c>
      <c r="K469" s="30"/>
      <c r="L469" s="30"/>
      <c r="M469" s="31" t="str">
        <f t="shared" si="2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список'!A467:M467,0)),"")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список'!A467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список'!A467:N467,0)+1),"")</f>
        <v/>
      </c>
      <c r="K470" s="30"/>
      <c r="L470" s="30"/>
      <c r="M470" s="31" t="str">
        <f t="shared" si="2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список'!A468:M468,0)),"")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список'!A468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список'!A468:N468,0)+1),"")</f>
        <v/>
      </c>
      <c r="K471" s="30"/>
      <c r="L471" s="30"/>
      <c r="M471" s="31" t="str">
        <f t="shared" si="2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список'!A469:M469,0)),"")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список'!A469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список'!A469:N469,0)+1),"")</f>
        <v/>
      </c>
      <c r="K472" s="30"/>
      <c r="L472" s="30"/>
      <c r="M472" s="31" t="str">
        <f t="shared" si="2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список'!A470:M470,0)),"")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список'!A470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список'!A470:N470,0)+1),"")</f>
        <v/>
      </c>
      <c r="K473" s="30"/>
      <c r="L473" s="30"/>
      <c r="M473" s="31" t="str">
        <f t="shared" si="2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список'!A471:M471,0)),"")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список'!A471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список'!A471:N471,0)+1),"")</f>
        <v/>
      </c>
      <c r="K474" s="30"/>
      <c r="L474" s="30"/>
      <c r="M474" s="31" t="str">
        <f t="shared" si="2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список'!A472:M472,0)),"")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список'!A472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список'!A472:N472,0)+1),"")</f>
        <v/>
      </c>
      <c r="K475" s="30"/>
      <c r="L475" s="30"/>
      <c r="M475" s="31" t="str">
        <f t="shared" si="2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список'!A473:M473,0)),"")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список'!A473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список'!A473:N473,0)+1),"")</f>
        <v/>
      </c>
      <c r="K476" s="30"/>
      <c r="L476" s="30"/>
      <c r="M476" s="31" t="str">
        <f t="shared" si="2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список'!A474:M474,0)),"")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список'!A474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список'!A474:N474,0)+1),"")</f>
        <v/>
      </c>
      <c r="K477" s="30"/>
      <c r="L477" s="30"/>
      <c r="M477" s="31" t="str">
        <f t="shared" si="2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список'!A475:M475,0)),"")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список'!A475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список'!A475:N475,0)+1),"")</f>
        <v/>
      </c>
      <c r="K478" s="30"/>
      <c r="L478" s="30"/>
      <c r="M478" s="31" t="str">
        <f t="shared" si="2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список'!A476:M476,0)),"")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список'!A476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список'!A476:N476,0)+1),"")</f>
        <v/>
      </c>
      <c r="K479" s="30"/>
      <c r="L479" s="30"/>
      <c r="M479" s="31" t="str">
        <f t="shared" si="2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список'!A477:M477,0)),"")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список'!A477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список'!A477:N477,0)+1),"")</f>
        <v/>
      </c>
      <c r="K480" s="30"/>
      <c r="L480" s="30"/>
      <c r="M480" s="31" t="str">
        <f t="shared" si="2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список'!A478:M478,0)),"")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список'!A478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список'!A478:N478,0)+1),"")</f>
        <v/>
      </c>
      <c r="K481" s="30"/>
      <c r="L481" s="30"/>
      <c r="M481" s="31" t="str">
        <f t="shared" si="2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список'!A479:M479,0)),"")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список'!A479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список'!A479:N479,0)+1),"")</f>
        <v/>
      </c>
      <c r="K482" s="30"/>
      <c r="L482" s="30"/>
      <c r="M482" s="31" t="str">
        <f t="shared" si="2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список'!A480:M480,0)),"")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список'!A480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список'!A480:N480,0)+1),"")</f>
        <v/>
      </c>
      <c r="K483" s="30"/>
      <c r="L483" s="30"/>
      <c r="M483" s="31" t="str">
        <f t="shared" si="2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список'!A481:M481,0)),"")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список'!A481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список'!A481:N481,0)+1),"")</f>
        <v/>
      </c>
      <c r="K484" s="30"/>
      <c r="L484" s="30"/>
      <c r="M484" s="31" t="str">
        <f t="shared" si="2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список'!A482:M482,0)),"")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список'!A482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список'!A482:N482,0)+1),"")</f>
        <v/>
      </c>
      <c r="K485" s="30"/>
      <c r="L485" s="30"/>
      <c r="M485" s="31" t="str">
        <f t="shared" si="2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список'!A483:M483,0)),"")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список'!A483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список'!A483:N483,0)+1),"")</f>
        <v/>
      </c>
      <c r="K486" s="30"/>
      <c r="L486" s="30"/>
      <c r="M486" s="31" t="str">
        <f t="shared" si="2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список'!A484:M484,0)),"")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список'!A484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список'!A484:N484,0)+1),"")</f>
        <v/>
      </c>
      <c r="K487" s="30"/>
      <c r="L487" s="30"/>
      <c r="M487" s="31" t="str">
        <f t="shared" si="2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список'!A485:M485,0)),"")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список'!A485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список'!A485:N485,0)+1),"")</f>
        <v/>
      </c>
      <c r="K488" s="30"/>
      <c r="L488" s="30"/>
      <c r="M488" s="31" t="str">
        <f t="shared" si="2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список'!A486:M486,0)),"")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список'!A486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список'!A486:N486,0)+1),"")</f>
        <v/>
      </c>
      <c r="K489" s="30"/>
      <c r="L489" s="30"/>
      <c r="M489" s="31" t="str">
        <f t="shared" si="2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список'!A487:M487,0)),"")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список'!A487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список'!A487:N487,0)+1),"")</f>
        <v/>
      </c>
      <c r="K490" s="30"/>
      <c r="L490" s="30"/>
      <c r="M490" s="31" t="str">
        <f t="shared" si="2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список'!A488:M488,0)),"")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список'!A488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список'!A488:N488,0)+1),"")</f>
        <v/>
      </c>
      <c r="K491" s="30"/>
      <c r="L491" s="30"/>
      <c r="M491" s="31" t="str">
        <f t="shared" si="2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список'!A489:M489,0)),"")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список'!A489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список'!A489:N489,0)+1),"")</f>
        <v/>
      </c>
      <c r="K492" s="30"/>
      <c r="L492" s="30"/>
      <c r="M492" s="31" t="str">
        <f t="shared" si="2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список'!A490:M490,0)),"")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список'!A490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список'!A490:N490,0)+1),"")</f>
        <v/>
      </c>
      <c r="K493" s="30"/>
      <c r="L493" s="30"/>
      <c r="M493" s="31" t="str">
        <f t="shared" si="2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список'!A491:M491,0)),"")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список'!A491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список'!A491:N491,0)+1),"")</f>
        <v/>
      </c>
      <c r="K494" s="30"/>
      <c r="L494" s="30"/>
      <c r="M494" s="31" t="str">
        <f t="shared" si="2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список'!A492:M492,0)),"")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список'!A492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список'!A492:N492,0)+1),"")</f>
        <v/>
      </c>
      <c r="K495" s="30"/>
      <c r="L495" s="30"/>
      <c r="M495" s="31" t="str">
        <f t="shared" si="2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список'!A493:M493,0)),"")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список'!A493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список'!A493:N493,0)+1),"")</f>
        <v/>
      </c>
      <c r="K496" s="30"/>
      <c r="L496" s="30"/>
      <c r="M496" s="31" t="str">
        <f t="shared" si="2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список'!A494:M494,0)),"")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список'!A494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список'!A494:N494,0)+1),"")</f>
        <v/>
      </c>
      <c r="K497" s="30"/>
      <c r="L497" s="30"/>
      <c r="M497" s="31" t="str">
        <f t="shared" si="2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список'!A495:M495,0)),"")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список'!A495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список'!A495:N495,0)+1),"")</f>
        <v/>
      </c>
      <c r="K498" s="30"/>
      <c r="L498" s="30"/>
      <c r="M498" s="31" t="str">
        <f t="shared" si="2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список'!A496:M496,0)),"")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список'!A496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список'!A496:N496,0)+1),"")</f>
        <v/>
      </c>
      <c r="K499" s="30"/>
      <c r="L499" s="30"/>
      <c r="M499" s="31" t="str">
        <f t="shared" si="2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список'!A497:M497,0)),"")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список'!A497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список'!A497:N497,0)+1),"")</f>
        <v/>
      </c>
      <c r="K500" s="30"/>
      <c r="L500" s="30"/>
      <c r="M500" s="31" t="str">
        <f t="shared" si="2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список'!A498:M498,0)),"")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список'!A498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список'!A498:N498,0)+1),"")</f>
        <v/>
      </c>
      <c r="K501" s="30"/>
      <c r="L501" s="30"/>
      <c r="M501" s="31" t="str">
        <f t="shared" si="2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список'!A499:M499,0)),"")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список'!A499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список'!A499:N499,0)+1),"")</f>
        <v/>
      </c>
      <c r="K502" s="30"/>
      <c r="L502" s="30"/>
      <c r="M502" s="31" t="str">
        <f t="shared" si="2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список'!A500:M500,0)),"")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список'!A500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список'!A500:N500,0)+1),"")</f>
        <v/>
      </c>
      <c r="K503" s="30"/>
      <c r="L503" s="30"/>
      <c r="M503" s="31" t="str">
        <f t="shared" si="2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список'!A501:M501,0)),"")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список'!A501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список'!A501:N501,0)+1),"")</f>
        <v/>
      </c>
      <c r="K504" s="30"/>
      <c r="L504" s="30"/>
      <c r="M504" s="31" t="str">
        <f t="shared" si="2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список'!A502:M502,0)),"")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список'!A502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список'!A502:N502,0)+1),"")</f>
        <v/>
      </c>
      <c r="K505" s="30"/>
      <c r="L505" s="30"/>
      <c r="M505" s="31" t="str">
        <f t="shared" si="2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список'!A503:M503,0)),"")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список'!A503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список'!A503:N503,0)+1),"")</f>
        <v/>
      </c>
      <c r="K506" s="30"/>
      <c r="L506" s="30"/>
      <c r="M506" s="31" t="str">
        <f t="shared" si="2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список'!A504:M504,0)),"")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список'!A504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список'!A504:N504,0)+1),"")</f>
        <v/>
      </c>
      <c r="K507" s="30"/>
      <c r="L507" s="30"/>
      <c r="M507" s="31" t="str">
        <f t="shared" si="2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список'!A505:M505,0)),"")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список'!A505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список'!A505:N505,0)+1),"")</f>
        <v/>
      </c>
      <c r="K508" s="30"/>
      <c r="L508" s="30"/>
      <c r="M508" s="31" t="str">
        <f t="shared" si="2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список'!A506:M506,0)),"")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список'!A506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список'!A506:N506,0)+1),"")</f>
        <v/>
      </c>
      <c r="K509" s="30"/>
      <c r="L509" s="30"/>
      <c r="M509" s="31" t="str">
        <f t="shared" si="2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список'!A507:M507,0)),"")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список'!A507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список'!A507:N507,0)+1),"")</f>
        <v/>
      </c>
      <c r="K510" s="30"/>
      <c r="L510" s="30"/>
      <c r="M510" s="31" t="str">
        <f t="shared" si="2"/>
        <v/>
      </c>
      <c r="N510" s="28"/>
      <c r="O510" s="32"/>
      <c r="R510" s="33"/>
      <c r="S510" s="33"/>
      <c r="T510" s="33"/>
    </row>
  </sheetData>
  <autoFilter ref="$B$4:$O$510">
    <filterColumn colId="1">
      <filters>
        <filter val="Ж"/>
      </filters>
    </filterColumn>
    <sortState ref="B4:O510">
      <sortCondition descending="1" ref="J4:J510"/>
    </sortState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510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hidden="1" min="5" max="5" width="10.5"/>
    <col customWidth="1" min="6" max="6" width="21.0"/>
    <col customWidth="1" min="7" max="7" width="12.63"/>
    <col customWidth="1" min="8" max="8" width="23.88"/>
    <col customWidth="1" min="9" max="9" width="26.88"/>
    <col customWidth="1" hidden="1" min="10" max="10" width="11.63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213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11"/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242</v>
      </c>
      <c r="K3" s="6"/>
      <c r="L3" s="7"/>
      <c r="M3" s="8"/>
      <c r="N3" s="9"/>
      <c r="O3" s="10"/>
    </row>
    <row r="4" ht="28.5" customHeight="1">
      <c r="A4" s="96" t="s">
        <v>5</v>
      </c>
      <c r="B4" s="18" t="s">
        <v>6</v>
      </c>
      <c r="C4" s="19" t="s">
        <v>7</v>
      </c>
      <c r="D4" s="19" t="s">
        <v>8</v>
      </c>
      <c r="E4" s="45" t="s">
        <v>9</v>
      </c>
      <c r="F4" s="21" t="s">
        <v>24</v>
      </c>
      <c r="G4" s="54" t="s">
        <v>11</v>
      </c>
      <c r="H4" s="21" t="s">
        <v>12</v>
      </c>
      <c r="I4" s="21" t="s">
        <v>13</v>
      </c>
      <c r="J4" s="45" t="s">
        <v>14</v>
      </c>
      <c r="K4" s="42" t="s">
        <v>15</v>
      </c>
      <c r="L4" s="42" t="s">
        <v>16</v>
      </c>
      <c r="M4" s="24" t="s">
        <v>17</v>
      </c>
      <c r="N4" s="66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список'!$A$3:$S$996,VLOOKUP(E511,'Общий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226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список'!A11:M11,0)),"")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список'!A11:N11,0)+1),"")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список'!A13:M13,0)),"")</f>
        <v>1500 м</v>
      </c>
      <c r="C15" s="27" t="str">
        <f>IF(B15="","", IFERROR(VLOOKUP(E15,'Общий список'!$A$3:$AG$996,3,FALSE),""))</f>
        <v>Ж</v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>Салахутдинова Лилия</v>
      </c>
      <c r="G15" s="27" t="str">
        <f>IF(B15="","", IFERROR(VLOOKUP(E15,'Общий список'!$A$3:$AG$996,4,FALSE),""))</f>
        <v>17.05.1994</v>
      </c>
      <c r="H15" s="27" t="str">
        <f>IF(B15="","", IFERROR(VLOOKUP(E15,'Общий список'!$A$3:$AG$996,6,FALSE),""))</f>
        <v>Techno Run</v>
      </c>
      <c r="I15" s="27" t="str">
        <f>IF(B15="","", IFERROR(VLOOKUP(E15,'Общий список'!$A$3:$AG$996,7,FALSE),""))</f>
        <v>б/т</v>
      </c>
      <c r="J15" s="27" t="str">
        <f t="array" ref="J15">IFERROR(INDEX('Общий список'!$A$3:$O$996,VLOOKUP(E15,'Общий список'!$A$3:$S$996,19,FALSE),MATCH(B15,'Общий список'!A13:N13,0)+1),"")</f>
        <v>4.59,00</v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список'!A17:M17,0)),"")</f>
        <v>1500 м</v>
      </c>
      <c r="C19" s="27" t="str">
        <f>IF(B19="","", IFERROR(VLOOKUP(E19,'Общий список'!$A$3:$AG$996,3,FALSE),""))</f>
        <v>Ж</v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>Вакорина Екатерина </v>
      </c>
      <c r="G19" s="27" t="str">
        <f>IF(B19="","", IFERROR(VLOOKUP(E19,'Общий список'!$A$3:$AG$996,4,FALSE),""))</f>
        <v>30.11.1997</v>
      </c>
      <c r="H19" s="27" t="str">
        <f>IF(B19="","", IFERROR(VLOOKUP(E19,'Общий список'!$A$3:$AG$996,6,FALSE),""))</f>
        <v>Газпром трансгаз Чайковский </v>
      </c>
      <c r="I19" s="27" t="str">
        <f>IF(B19="","", IFERROR(VLOOKUP(E19,'Общий список'!$A$3:$AG$996,7,FALSE),""))</f>
        <v>Вакорин В.В. </v>
      </c>
      <c r="J19" s="27" t="str">
        <f t="array" ref="J19">IFERROR(INDEX('Общий список'!$A$3:$O$996,VLOOKUP(E19,'Общий список'!$A$3:$S$996,19,FALSE),MATCH(B19,'Общий список'!A17:N17,0)+1),"")</f>
        <v>4.55,0</v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список'!A19:M19,0)),"")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список'!A19:N19,0)+1),"")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список'!A20:M20,0)),"")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список'!A20</f>
        <v>45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список'!A20:N20,0)+1),"")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список'!A21:M21,0)),"")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список'!A21</f>
        <v>55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список'!A21:N21,0)+1),"")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список'!A22:M22,0)),"")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список'!A22</f>
        <v>59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список'!A22:N22,0)+1),"")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список'!A23:M23,0)),"")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список'!A23</f>
        <v>60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список'!A23:N23,0)+1),"")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список'!A24:M24,0)),"")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список'!A24</f>
        <v>73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список'!A24:N24,0)+1),"")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список'!A25:M25,0)),"")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список'!A25</f>
        <v>74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список'!A25:N25,0)+1),"")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список'!A26:M26,0)),"")</f>
        <v>1500 м</v>
      </c>
      <c r="C28" s="27" t="str">
        <f>IF(B28="","", IFERROR(VLOOKUP(E28,'Общий список'!$A$3:$AG$996,3,FALSE),""))</f>
        <v>Ж</v>
      </c>
      <c r="D28" s="27" t="str">
        <f>IF(B28="","", IFERROR(VLOOKUP(E28,'Общий список'!$A$3:$AG$996,17,FALSE),""))</f>
        <v/>
      </c>
      <c r="E28" s="28">
        <f>'Общий список'!A26</f>
        <v>233</v>
      </c>
      <c r="F28" s="29" t="str">
        <f>IF(B28="","", IFERROR(VLOOKUP(E28,'Общий список'!$A$3:$AG$996,2,FALSE),""))</f>
        <v>Варакса Ольга</v>
      </c>
      <c r="G28" s="27" t="str">
        <f>IF(B28="","", IFERROR(VLOOKUP(E28,'Общий список'!$A$3:$AG$996,4,FALSE),""))</f>
        <v>27.08.1999</v>
      </c>
      <c r="H28" s="27" t="str">
        <f>IF(B28="","", IFERROR(VLOOKUP(E28,'Общий список'!$A$3:$AG$996,6,FALSE),""))</f>
        <v>СШОР "Старт" г. Пермь</v>
      </c>
      <c r="I28" s="27" t="str">
        <f>IF(B28="","", IFERROR(VLOOKUP(E28,'Общий список'!$A$3:$AG$996,7,FALSE),""))</f>
        <v>Шибалина О.Н.</v>
      </c>
      <c r="J28" s="27" t="str">
        <f t="array" ref="J28">IFERROR(INDEX('Общий список'!$A$3:$O$996,VLOOKUP(E28,'Общий список'!$A$3:$S$996,19,FALSE),MATCH(B28,'Общий список'!A26:N26,0)+1),"")</f>
        <v>4.45,00</v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список'!A27:M27,0)),"")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список'!A27</f>
        <v>103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список'!A27:N27,0)+1),"")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список'!A28:M28,0)),"")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список'!A28</f>
        <v>104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список'!A28:N28,0)+1),"")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список'!A29:M29,0)),"")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список'!A29</f>
        <v>108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список'!A29:N29,0)+1),"")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список'!A30:M30,0)),"")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список'!A30</f>
        <v>110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список'!A30:N30,0)+1),"")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список'!A31:M31,0)),"")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список'!A31</f>
        <v>114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список'!A31:N31,0)+1),"")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список'!A32:M32,0)),"")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список'!A32</f>
        <v>115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список'!A32:N32,0)+1),"")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список'!A33:M33,0)),"")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список'!A33</f>
        <v>116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список'!A33:N33,0)+1),"")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список'!A34:M34,0)),"")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список'!A34</f>
        <v>144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список'!A34:N34,0)+1),"")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список'!A35:M35,0)),"")</f>
        <v>1500 м</v>
      </c>
      <c r="C37" s="27" t="str">
        <f>IF(B37="","", IFERROR(VLOOKUP(E37,'Общий список'!$A$3:$AG$996,3,FALSE),""))</f>
        <v>Ж</v>
      </c>
      <c r="D37" s="27" t="str">
        <f>IF(B37="","", IFERROR(VLOOKUP(E37,'Общий список'!$A$3:$AG$996,17,FALSE),""))</f>
        <v/>
      </c>
      <c r="E37" s="28">
        <f>'Общий список'!A35</f>
        <v>150</v>
      </c>
      <c r="F37" s="29" t="str">
        <f>IF(B37="","", IFERROR(VLOOKUP(E37,'Общий список'!$A$3:$AG$996,2,FALSE),""))</f>
        <v>Носкова Александра</v>
      </c>
      <c r="G37" s="27" t="str">
        <f>IF(B37="","", IFERROR(VLOOKUP(E37,'Общий список'!$A$3:$AG$996,4,FALSE),""))</f>
        <v>22.05.2007</v>
      </c>
      <c r="H37" s="27" t="str">
        <f>IF(B37="","", IFERROR(VLOOKUP(E37,'Общий список'!$A$3:$AG$996,6,FALSE),""))</f>
        <v>МАУ ДО СШОР Кировского р-на</v>
      </c>
      <c r="I37" s="27" t="str">
        <f>IF(B37="","", IFERROR(VLOOKUP(E37,'Общий список'!$A$3:$AG$996,7,FALSE),""))</f>
        <v>Батулина Т.Н.</v>
      </c>
      <c r="J37" s="27" t="str">
        <f t="array" ref="J37">IFERROR(INDEX('Общий список'!$A$3:$O$996,VLOOKUP(E37,'Общий список'!$A$3:$S$996,19,FALSE),MATCH(B37,'Общий список'!A35:N35,0)+1),"")</f>
        <v>05.25,0</v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список'!A36:M36,0)),"")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список'!A36</f>
        <v>155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список'!A36:N36,0)+1),"")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список'!A37:M37,0)),"")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список'!A37</f>
        <v>156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список'!A37:N37,0)+1),"")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список'!A38:M38,0)),"")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список'!A38</f>
        <v>159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список'!A38:N38,0)+1),"")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список'!A39:M39,0)),"")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список'!A39</f>
        <v>164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список'!A39:N39,0)+1),"")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список'!A40:M40,0)),"")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список'!A40</f>
        <v>172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список'!A40:N40,0)+1),"")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список'!A41:M41,0)),"")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список'!A41</f>
        <v>176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список'!A41:N41,0)+1),"")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customHeight="1">
      <c r="A44" s="25">
        <v>1.0</v>
      </c>
      <c r="B44" s="26" t="str">
        <f t="array" ref="B44">IFERROR(INDEX('Общий список'!$A$3:$S$996,VLOOKUP(E44,'Общий список'!$A$3:$S$996,19,FALSE),MATCH($B$1,'Общий список'!A81:M81,0)),"")</f>
        <v>1500 м</v>
      </c>
      <c r="C44" s="27" t="str">
        <f>IF(B44="","", IFERROR(VLOOKUP(E44,'Общий список'!$A$3:$AG$996,3,FALSE),""))</f>
        <v>М</v>
      </c>
      <c r="D44" s="27" t="str">
        <f>IF(B44="","", IFERROR(VLOOKUP(E44,'Общий список'!$A$3:$AG$996,17,FALSE),""))</f>
        <v/>
      </c>
      <c r="E44" s="28">
        <f>'Общий список'!A81</f>
        <v>341</v>
      </c>
      <c r="F44" s="29" t="str">
        <f>IF(B44="","", IFERROR(VLOOKUP(E44,'Общий список'!$A$3:$AG$996,2,FALSE),""))</f>
        <v>Чугайнов Дэниел</v>
      </c>
      <c r="G44" s="27" t="str">
        <f>IF(B44="","", IFERROR(VLOOKUP(E44,'Общий список'!$A$3:$AG$996,4,FALSE),""))</f>
        <v>31.10.2006</v>
      </c>
      <c r="H44" s="70" t="str">
        <f>IF(B44="","", IFERROR(VLOOKUP(E44,'Общий список'!$A$3:$AG$996,6,FALSE),""))</f>
        <v>МБУ ДО "Кочевская СОШ", ГКБУ "ЦСП ПК"</v>
      </c>
      <c r="I44" s="29" t="str">
        <f>IF(B44="","", IFERROR(VLOOKUP(E44,'Общий список'!$A$3:$AG$996,7,FALSE),""))</f>
        <v>Зайцев А.И. </v>
      </c>
      <c r="J44" s="27" t="str">
        <f t="array" ref="J44">IFERROR(INDEX('Общий список'!$A$3:$O$996,VLOOKUP(E44,'Общий список'!$A$3:$S$996,19,FALSE),MATCH(B44,'Общий список'!A81:N81,0)+1),"")</f>
        <v>4.01,8</v>
      </c>
      <c r="K44" s="30"/>
      <c r="L44" s="30" t="s">
        <v>243</v>
      </c>
      <c r="M44" s="31" t="str">
        <f t="shared" si="1"/>
        <v>3.59,77</v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список'!A43:M43,0)),"")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список'!A43</f>
        <v>184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список'!A43:N43,0)+1),"")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список'!A44:M44,0)),"")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список'!A44</f>
        <v>188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список'!A44:N44,0)+1),"")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список'!A45:M45,0)),"")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список'!A45</f>
        <v>189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список'!A45:N45,0)+1),"")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список'!A46:M46,0)),"")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список'!A46</f>
        <v>197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список'!A46:N46,0)+1),"")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список'!A47:M47,0)),"")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список'!A47</f>
        <v>200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список'!A47:N47,0)+1),"")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список'!A48:M48,0)),"")</f>
        <v>1500 м</v>
      </c>
      <c r="C50" s="27" t="str">
        <f>IF(B50="","", IFERROR(VLOOKUP(E50,'Общий список'!$A$3:$AG$996,3,FALSE),""))</f>
        <v>Ж</v>
      </c>
      <c r="D50" s="27" t="str">
        <f>IF(B50="","", IFERROR(VLOOKUP(E50,'Общий список'!$A$3:$AG$996,17,FALSE),""))</f>
        <v/>
      </c>
      <c r="E50" s="28">
        <f>'Общий список'!A48</f>
        <v>211</v>
      </c>
      <c r="F50" s="29" t="str">
        <f>IF(B50="","", IFERROR(VLOOKUP(E50,'Общий список'!$A$3:$AG$996,2,FALSE),""))</f>
        <v>Ракитова Яна</v>
      </c>
      <c r="G50" s="27" t="str">
        <f>IF(B50="","", IFERROR(VLOOKUP(E50,'Общий список'!$A$3:$AG$996,4,FALSE),""))</f>
        <v>24.04.2007</v>
      </c>
      <c r="H50" s="27" t="str">
        <f>IF(B50="","", IFERROR(VLOOKUP(E50,'Общий список'!$A$3:$AG$996,6,FALSE),""))</f>
        <v>МАУ ДО СШОР Кировского р-на</v>
      </c>
      <c r="I50" s="27" t="str">
        <f>IF(B50="","", IFERROR(VLOOKUP(E50,'Общий список'!$A$3:$AG$996,7,FALSE),""))</f>
        <v>Пономарева О.Ю., Пономарева Е.Ю.</v>
      </c>
      <c r="J50" s="27" t="str">
        <f t="array" ref="J50">IFERROR(INDEX('Общий список'!$A$3:$O$996,VLOOKUP(E50,'Общий список'!$A$3:$S$996,19,FALSE),MATCH(B50,'Общий список'!A48:N48,0)+1),"")</f>
        <v>5.06,0</v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список'!A49:M49,0)),"")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список'!A49</f>
        <v>215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список'!A49:N49,0)+1),"")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список'!A50:M50,0)),"")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список'!A50</f>
        <v>216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список'!A50:N50,0)+1),"")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список'!A51:M51,0)),"")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список'!A51</f>
        <v>223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список'!A51:N51,0)+1),"")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список'!A52:M52,0)),"")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список'!A52</f>
        <v>229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список'!A52:N52,0)+1),"")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список'!A53:M53,0)),"")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список'!A53</f>
        <v>234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список'!A53:N53,0)+1),"")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список'!A54:M54,0)),"")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список'!A54</f>
        <v>235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список'!A54:N54,0)+1),"")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список'!A55:M55,0)),"")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список'!A55</f>
        <v>237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список'!A55:N55,0)+1),"")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список'!A56:M56,0)),"")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список'!A56</f>
        <v>239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список'!A56:N56,0)+1),"")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список'!A57:M57,0)),"")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список'!A57</f>
        <v>241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список'!A57:N57,0)+1),"")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список'!A58:M58,0)),"")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список'!A58</f>
        <v>242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список'!A58:N58,0)+1),"")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список'!A59:M59,0)),"")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список'!A59</f>
        <v>243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список'!A59:N59,0)+1),"")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список'!A60:M60,0)),"")</f>
        <v>1500 м</v>
      </c>
      <c r="C62" s="27" t="str">
        <f>IF(B62="","", IFERROR(VLOOKUP(E62,'Общий список'!$A$3:$AG$996,3,FALSE),""))</f>
        <v>Ж</v>
      </c>
      <c r="D62" s="27" t="str">
        <f>IF(B62="","", IFERROR(VLOOKUP(E62,'Общий список'!$A$3:$AG$996,17,FALSE),""))</f>
        <v/>
      </c>
      <c r="E62" s="28">
        <f>'Общий список'!A60</f>
        <v>250</v>
      </c>
      <c r="F62" s="29" t="str">
        <f>IF(B62="","", IFERROR(VLOOKUP(E62,'Общий список'!$A$3:$AG$996,2,FALSE),""))</f>
        <v>Симонова Анастасия</v>
      </c>
      <c r="G62" s="27" t="str">
        <f>IF(B62="","", IFERROR(VLOOKUP(E62,'Общий список'!$A$3:$AG$996,4,FALSE),""))</f>
        <v>27.12.2001</v>
      </c>
      <c r="H62" s="27" t="str">
        <f>IF(B62="","", IFERROR(VLOOKUP(E62,'Общий список'!$A$3:$AG$996,6,FALSE),""))</f>
        <v>МАУ ДО СШОР Кировского р-на</v>
      </c>
      <c r="I62" s="27" t="str">
        <f>IF(B62="","", IFERROR(VLOOKUP(E62,'Общий список'!$A$3:$AG$996,7,FALSE),""))</f>
        <v>Дойков В.А., Пономарева О.Ю.</v>
      </c>
      <c r="J62" s="27" t="str">
        <f t="array" ref="J62">IFERROR(INDEX('Общий список'!$A$3:$O$996,VLOOKUP(E62,'Общий список'!$A$3:$S$996,19,FALSE),MATCH(B62,'Общий список'!A60:N60,0)+1),"")</f>
        <v>5.00,3</v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список'!A61:M61,0)),"")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список'!A61</f>
        <v>271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список'!A61:N61,0)+1),"")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список'!A62:M62,0)),"")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список'!A62</f>
        <v>272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список'!A62:N62,0)+1),"")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список'!A63:M63,0)),"")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список'!A63</f>
        <v>273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список'!A63:N63,0)+1),"")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список'!A64:M64,0)),"")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список'!A64</f>
        <v>274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список'!A64:N64,0)+1),"")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список'!A65:M65,0)),"")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список'!A65</f>
        <v>275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список'!A65:N65,0)+1),"")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список'!A66:M66,0)),"")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список'!A66</f>
        <v>276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список'!A66:N66,0)+1),"")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список'!A67:M67,0)),"")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список'!A67</f>
        <v>277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список'!A67:N67,0)+1),"")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список'!A68:M68,0)),"")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список'!A68</f>
        <v>278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список'!A68:N68,0)+1),"")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список'!A69:M69,0)),"")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список'!A69</f>
        <v>279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список'!A69:N69,0)+1),"")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список'!A70:M70,0)),"")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список'!A70</f>
        <v>282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список'!A70:N70,0)+1),"")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список'!A71:M71,0)),"")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список'!A71</f>
        <v>283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список'!A71:N71,0)+1),"")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25"/>
      <c r="B74" s="26" t="str">
        <f t="array" ref="B74">IFERROR(INDEX('Общий список'!$A$3:$S$996,VLOOKUP(E74,'Общий список'!$A$3:$S$996,19,FALSE),MATCH($B$1,'Общий список'!A72:M72,0)),"")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список'!A72</f>
        <v>301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список'!A72:N72,0)+1),"")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25"/>
      <c r="B75" s="26" t="str">
        <f t="array" ref="B75">IFERROR(INDEX('Общий список'!$A$3:$S$996,VLOOKUP(E75,'Общий список'!$A$3:$S$996,19,FALSE),MATCH($B$1,'Общий список'!A73:M73,0)),"")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список'!A73</f>
        <v>302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список'!A73:N73,0)+1),"")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список'!A74:M74,0)),"")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список'!A74</f>
        <v>303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список'!A74:N74,0)+1),"")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список'!A75:M75,0)),"")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список'!A75</f>
        <v>304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список'!A75:N75,0)+1),"")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список'!A76:M76,0)),"")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список'!A76</f>
        <v>305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список'!A76:N76,0)+1),"")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список'!A77:M77,0)),"")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список'!A77</f>
        <v>306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список'!A77:N77,0)+1),"")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25"/>
      <c r="B80" s="26" t="str">
        <f t="array" ref="B80">IFERROR(INDEX('Общий список'!$A$3:$S$996,VLOOKUP(E80,'Общий список'!$A$3:$S$996,19,FALSE),MATCH($B$1,'Общий список'!A78:M78,0)),"")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список'!A78</f>
        <v>307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список'!A78:N78,0)+1),"")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25"/>
      <c r="B81" s="26" t="str">
        <f t="array" ref="B81">IFERROR(INDEX('Общий список'!$A$3:$S$996,VLOOKUP(E81,'Общий список'!$A$3:$S$996,19,FALSE),MATCH($B$1,'Общий список'!A79:M79,0)),"")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список'!A79</f>
        <v>309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список'!A79:N79,0)+1),"")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список'!A80:M80,0)),"")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список'!A80</f>
        <v>310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список'!A80:N80,0)+1),"")</f>
        <v/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hidden="1" customHeight="1">
      <c r="A83" s="25"/>
      <c r="B83" s="26" t="str">
        <f t="array" ref="B83">IFERROR(INDEX('Общий список'!$A$3:$S$996,VLOOKUP(E83,'Общий список'!$A$3:$S$996,19,FALSE),MATCH($B$1,'Общий список'!A83:M83,0)),"")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список'!A83</f>
        <v>358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список'!A83:N83,0)+1),"")</f>
        <v/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hidden="1" customHeight="1">
      <c r="A84" s="25"/>
      <c r="B84" s="26" t="str">
        <f t="array" ref="B84">IFERROR(INDEX('Общий список'!$A$3:$S$996,VLOOKUP(E84,'Общий список'!$A$3:$S$996,19,FALSE),MATCH($B$1,'Общий список'!A84:M84,0)),"")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список'!A84</f>
        <v>359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список'!A84:N84,0)+1),"")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25"/>
      <c r="B85" s="26" t="str">
        <f t="array" ref="B85">IFERROR(INDEX('Общий список'!$A$3:$S$996,VLOOKUP(E85,'Общий список'!$A$3:$S$996,19,FALSE),MATCH($B$1,'Общий список'!A85:M85,0)),"")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список'!A85</f>
        <v>362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список'!A85:N85,0)+1),"")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25"/>
      <c r="B86" s="26" t="str">
        <f t="array" ref="B86">IFERROR(INDEX('Общий список'!$A$3:$S$996,VLOOKUP(E86,'Общий список'!$A$3:$S$996,19,FALSE),MATCH($B$1,'Общий список'!A86:M86,0)),"")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список'!A86</f>
        <v>367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список'!A86:N86,0)+1),"")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25"/>
      <c r="B87" s="26" t="str">
        <f t="array" ref="B87">IFERROR(INDEX('Общий список'!$A$3:$S$996,VLOOKUP(E87,'Общий список'!$A$3:$S$996,19,FALSE),MATCH($B$1,'Общий список'!A87:M87,0)),"")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список'!A87</f>
        <v>369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список'!A87:N87,0)+1),"")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25"/>
      <c r="B88" s="26" t="str">
        <f t="array" ref="B88">IFERROR(INDEX('Общий список'!$A$3:$S$996,VLOOKUP(E88,'Общий список'!$A$3:$S$996,19,FALSE),MATCH($B$1,'Общий список'!A88:M88,0)),"")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список'!A88</f>
        <v>370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список'!A88:N88,0)+1),"")</f>
        <v/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25"/>
      <c r="B89" s="26" t="str">
        <f t="array" ref="B89">IFERROR(INDEX('Общий список'!$A$3:$S$996,VLOOKUP(E89,'Общий список'!$A$3:$S$996,19,FALSE),MATCH($B$1,'Общий список'!A89:M89,0)),"")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список'!A89</f>
        <v>371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список'!A89:N89,0)+1),"")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список'!A90:M90,0)),"")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список'!A90</f>
        <v>373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список'!A90:N90,0)+1),"")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список'!A91:M91,0)),"")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список'!A91</f>
        <v>374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список'!A91:N91,0)+1),"")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список'!A92:M92,0)),"")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список'!A92</f>
        <v>376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список'!A92:N92,0)+1),"")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список'!A93:M93,0)),"")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список'!A93</f>
        <v>378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список'!A93:N93,0)+1),"")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25"/>
      <c r="B94" s="26" t="str">
        <f t="array" ref="B94">IFERROR(INDEX('Общий список'!$A$3:$S$996,VLOOKUP(E94,'Общий список'!$A$3:$S$996,19,FALSE),MATCH($B$1,'Общий список'!A94:M94,0)),"")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список'!A94</f>
        <v>384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список'!A94:N94,0)+1),"")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25"/>
      <c r="B95" s="26" t="str">
        <f t="array" ref="B95">IFERROR(INDEX('Общий список'!$A$3:$S$996,VLOOKUP(E95,'Общий список'!$A$3:$S$996,19,FALSE),MATCH($B$1,'Общий список'!A95:M95,0)),"")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список'!A95</f>
        <v>388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список'!A95:N95,0)+1),"")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список'!A96:M96,0)),"")</f>
        <v>1500 м</v>
      </c>
      <c r="C96" s="27" t="str">
        <f>IF(B96="","", IFERROR(VLOOKUP(E96,'Общий список'!$A$3:$AG$996,3,FALSE),""))</f>
        <v>Ж</v>
      </c>
      <c r="D96" s="27" t="str">
        <f>IF(B96="","", IFERROR(VLOOKUP(E96,'Общий список'!$A$3:$AG$996,17,FALSE),""))</f>
        <v/>
      </c>
      <c r="E96" s="28">
        <f>'Общий список'!A96</f>
        <v>389</v>
      </c>
      <c r="F96" s="29" t="str">
        <f>IF(B96="","", IFERROR(VLOOKUP(E96,'Общий список'!$A$3:$AG$996,2,FALSE),""))</f>
        <v>Володько Анастасия</v>
      </c>
      <c r="G96" s="27" t="str">
        <f>IF(B96="","", IFERROR(VLOOKUP(E96,'Общий список'!$A$3:$AG$996,4,FALSE),""))</f>
        <v>08.06.2007</v>
      </c>
      <c r="H96" s="27" t="str">
        <f>IF(B96="","", IFERROR(VLOOKUP(E96,'Общий список'!$A$3:$AG$996,6,FALSE),""))</f>
        <v>МАУ ДО СШ "Вихрь"</v>
      </c>
      <c r="I96" s="27" t="str">
        <f>IF(B96="","", IFERROR(VLOOKUP(E96,'Общий список'!$A$3:$AG$996,7,FALSE),""))</f>
        <v>Пермякова Н.В</v>
      </c>
      <c r="J96" s="27">
        <f t="array" ref="J96">IFERROR(INDEX('Общий список'!$A$3:$O$996,VLOOKUP(E96,'Общий список'!$A$3:$S$996,19,FALSE),MATCH(B96,'Общий список'!A96:N96,0)+1),"")</f>
        <v>5.09</v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список'!A97:M97,0)),"")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список'!A97</f>
        <v>395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список'!A97:N97,0)+1),"")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список'!A98:M98,0)),"")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список'!A98</f>
        <v>397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список'!A98:N98,0)+1),"")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список'!A101:M101,0)),"")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список'!A101</f>
        <v>456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список'!A101:N101,0)+1),"")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список'!A102:M102,0)),"")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список'!A102</f>
        <v>460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список'!A102:N102,0)+1),"")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список'!A103:M103,0)),"")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список'!A103</f>
        <v>465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список'!A103:N103,0)+1),"")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список'!A104:M104,0)),"")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список'!A104</f>
        <v>470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список'!A104:N104,0)+1),"")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список'!A105:M105,0)),"")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список'!A105</f>
        <v>471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список'!A105:N105,0)+1),"")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список'!A106:M106,0)),"")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список'!A106</f>
        <v>472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список'!A106:N106,0)+1),"")</f>
        <v/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список'!A107:M107,0)),"")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список'!A107</f>
        <v>474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список'!A107:N107,0)+1),"")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список'!A108:M108,0)),"")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список'!A108</f>
        <v>475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список'!A108:N108,0)+1),"")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25"/>
      <c r="B107" s="26" t="str">
        <f t="array" ref="B107">IFERROR(INDEX('Общий список'!$A$3:$S$996,VLOOKUP(E107,'Общий список'!$A$3:$S$996,19,FALSE),MATCH($B$1,'Общий список'!A109:M109,0)),"")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список'!A109</f>
        <v>477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список'!A109:N109,0)+1),"")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25"/>
      <c r="B108" s="26" t="str">
        <f t="array" ref="B108">IFERROR(INDEX('Общий список'!$A$3:$S$996,VLOOKUP(E108,'Общий список'!$A$3:$S$996,19,FALSE),MATCH($B$1,'Общий список'!A110:M110,0)),"")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список'!A110</f>
        <v>478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список'!A110:N110,0)+1),"")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список'!A111:M111,0)),"")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список'!A111</f>
        <v>479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список'!A111:N111,0)+1),"")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25"/>
      <c r="B110" s="26" t="str">
        <f t="array" ref="B110">IFERROR(INDEX('Общий список'!$A$3:$S$996,VLOOKUP(E110,'Общий список'!$A$3:$S$996,19,FALSE),MATCH($B$1,'Общий список'!A112:M112,0)),"")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список'!A112</f>
        <v>480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список'!A112:N112,0)+1),"")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25"/>
      <c r="B111" s="26" t="str">
        <f t="array" ref="B111">IFERROR(INDEX('Общий список'!$A$3:$S$996,VLOOKUP(E111,'Общий список'!$A$3:$S$996,19,FALSE),MATCH($B$1,'Общий список'!A113:M113,0)),"")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список'!A113</f>
        <v>483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список'!A113:N113,0)+1),"")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hidden="1" customHeight="1">
      <c r="A112" s="25"/>
      <c r="B112" s="26" t="str">
        <f t="array" ref="B112">IFERROR(INDEX('Общий список'!$A$3:$S$996,VLOOKUP(E112,'Общий список'!$A$3:$S$996,19,FALSE),MATCH($B$1,'Общий список'!A114:M114,0)),"")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список'!A114</f>
        <v>484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список'!A114:N114,0)+1),"")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25"/>
      <c r="B113" s="26" t="str">
        <f t="array" ref="B113">IFERROR(INDEX('Общий список'!$A$3:$S$996,VLOOKUP(E113,'Общий список'!$A$3:$S$996,19,FALSE),MATCH($B$1,'Общий список'!A115:M115,0)),"")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список'!A115</f>
        <v>488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список'!A115:N115,0)+1),"")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список'!A116:M116,0)),"")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список'!A116</f>
        <v>490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список'!A116:N116,0)+1),"")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список'!A117:M117,0)),"")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список'!A117</f>
        <v>491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список'!A117:N117,0)+1),"")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список'!A118:M118,0)),"")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список'!A118</f>
        <v>492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список'!A118:N118,0)+1),"")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список'!A119:M119,0)),"")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список'!A119</f>
        <v>493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список'!A119:N119,0)+1),"")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список'!A120:M120,0)),"")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список'!A120</f>
        <v>499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список'!A120:N120,0)+1),"")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список'!A121:M121,0)),"")</f>
        <v>1500 м</v>
      </c>
      <c r="C119" s="27" t="str">
        <f>IF(B119="","", IFERROR(VLOOKUP(E119,'Общий список'!$A$3:$AG$996,3,FALSE),""))</f>
        <v>Ж</v>
      </c>
      <c r="D119" s="27" t="str">
        <f>IF(B119="","", IFERROR(VLOOKUP(E119,'Общий список'!$A$3:$AG$996,17,FALSE),""))</f>
        <v/>
      </c>
      <c r="E119" s="28">
        <f>'Общий список'!A121</f>
        <v>500</v>
      </c>
      <c r="F119" s="29" t="str">
        <f>IF(B119="","", IFERROR(VLOOKUP(E119,'Общий список'!$A$3:$AG$996,2,FALSE),""))</f>
        <v>Симанова Алина </v>
      </c>
      <c r="G119" s="27" t="str">
        <f>IF(B119="","", IFERROR(VLOOKUP(E119,'Общий список'!$A$3:$AG$996,4,FALSE),""))</f>
        <v>14.07.2001</v>
      </c>
      <c r="H119" s="27" t="str">
        <f>IF(B119="","", IFERROR(VLOOKUP(E119,'Общий список'!$A$3:$AG$996,6,FALSE),""))</f>
        <v>RunTrain </v>
      </c>
      <c r="I119" s="27" t="str">
        <f>IF(B119="","", IFERROR(VLOOKUP(E119,'Общий список'!$A$3:$AG$996,7,FALSE),""))</f>
        <v>Грядковский И.С.</v>
      </c>
      <c r="J119" s="27" t="str">
        <f t="array" ref="J119">IFERROR(INDEX('Общий список'!$A$3:$O$996,VLOOKUP(E119,'Общий список'!$A$3:$S$996,19,FALSE),MATCH(B119,'Общий список'!A121:N121,0)+1),"")</f>
        <v>05.00,00</v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список'!A122:M122,0)),"")</f>
        <v>1500 м</v>
      </c>
      <c r="C120" s="27" t="str">
        <f>IF(B120="","", IFERROR(VLOOKUP(E120,'Общий список'!$A$3:$AG$996,3,FALSE),""))</f>
        <v>Ж</v>
      </c>
      <c r="D120" s="27" t="str">
        <f>IF(B120="","", IFERROR(VLOOKUP(E120,'Общий список'!$A$3:$AG$996,17,FALSE),""))</f>
        <v/>
      </c>
      <c r="E120" s="28">
        <f>'Общий список'!A122</f>
        <v>501</v>
      </c>
      <c r="F120" s="29" t="str">
        <f>IF(B120="","", IFERROR(VLOOKUP(E120,'Общий список'!$A$3:$AG$996,2,FALSE),""))</f>
        <v>Ятченко Дарья</v>
      </c>
      <c r="G120" s="27" t="str">
        <f>IF(B120="","", IFERROR(VLOOKUP(E120,'Общий список'!$A$3:$AG$996,4,FALSE),""))</f>
        <v>27.09.1999</v>
      </c>
      <c r="H120" s="27" t="str">
        <f>IF(B120="","", IFERROR(VLOOKUP(E120,'Общий список'!$A$3:$AG$996,6,FALSE),""))</f>
        <v>ПКО ОГО ВФСО "Динамо"</v>
      </c>
      <c r="I120" s="27" t="str">
        <f>IF(B120="","", IFERROR(VLOOKUP(E120,'Общий список'!$A$3:$AG$996,7,FALSE),""))</f>
        <v>Суворов Н.В, Суворова Т.Н.</v>
      </c>
      <c r="J120" s="27" t="str">
        <f t="array" ref="J120">IFERROR(INDEX('Общий список'!$A$3:$O$996,VLOOKUP(E120,'Общий список'!$A$3:$S$996,19,FALSE),MATCH(B120,'Общий список'!A122:N122,0)+1),"")</f>
        <v>5.02,1</v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список'!A123:M123,0)),"")</f>
        <v>1500 м</v>
      </c>
      <c r="C121" s="27" t="str">
        <f>IF(B121="","", IFERROR(VLOOKUP(E121,'Общий список'!$A$3:$AG$996,3,FALSE),""))</f>
        <v>Ж</v>
      </c>
      <c r="D121" s="27" t="str">
        <f>IF(B121="","", IFERROR(VLOOKUP(E121,'Общий список'!$A$3:$AG$996,17,FALSE),""))</f>
        <v/>
      </c>
      <c r="E121" s="28">
        <f>'Общий список'!A123</f>
        <v>502</v>
      </c>
      <c r="F121" s="29" t="str">
        <f>IF(B121="","", IFERROR(VLOOKUP(E121,'Общий список'!$A$3:$AG$996,2,FALSE),""))</f>
        <v>Карунова Валерия</v>
      </c>
      <c r="G121" s="27" t="str">
        <f>IF(B121="","", IFERROR(VLOOKUP(E121,'Общий список'!$A$3:$AG$996,4,FALSE),""))</f>
        <v>24.10.2007</v>
      </c>
      <c r="H121" s="27" t="str">
        <f>IF(B121="","", IFERROR(VLOOKUP(E121,'Общий список'!$A$3:$AG$996,6,FALSE),""))</f>
        <v>г. Пермь "СШОР №1"</v>
      </c>
      <c r="I121" s="27" t="str">
        <f>IF(B121="","", IFERROR(VLOOKUP(E121,'Общий список'!$A$3:$AG$996,7,FALSE),""))</f>
        <v>Суворова Т.Н, Барон А.В.</v>
      </c>
      <c r="J121" s="27" t="str">
        <f t="array" ref="J121">IFERROR(INDEX('Общий список'!$A$3:$O$996,VLOOKUP(E121,'Общий список'!$A$3:$S$996,19,FALSE),MATCH(B121,'Общий список'!A123:N123,0)+1),"")</f>
        <v>5.07,6</v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список'!A124:M124,0)),"")</f>
        <v>1500 м</v>
      </c>
      <c r="C122" s="27" t="str">
        <f>IF(B122="","", IFERROR(VLOOKUP(E122,'Общий список'!$A$3:$AG$996,3,FALSE),""))</f>
        <v>Ж</v>
      </c>
      <c r="D122" s="27" t="str">
        <f>IF(B122="","", IFERROR(VLOOKUP(E122,'Общий список'!$A$3:$AG$996,17,FALSE),""))</f>
        <v/>
      </c>
      <c r="E122" s="28">
        <f>'Общий список'!A124</f>
        <v>503</v>
      </c>
      <c r="F122" s="29" t="str">
        <f>IF(B122="","", IFERROR(VLOOKUP(E122,'Общий список'!$A$3:$AG$996,2,FALSE),""))</f>
        <v>Зырянова Ксения</v>
      </c>
      <c r="G122" s="27" t="str">
        <f>IF(B122="","", IFERROR(VLOOKUP(E122,'Общий список'!$A$3:$AG$996,4,FALSE),""))</f>
        <v>31.01.1998</v>
      </c>
      <c r="H122" s="27" t="str">
        <f>IF(B122="","", IFERROR(VLOOKUP(E122,'Общий список'!$A$3:$AG$996,6,FALSE),""))</f>
        <v>СШОР "Старт" г. Пермь, Динамо</v>
      </c>
      <c r="I122" s="27" t="str">
        <f>IF(B122="","", IFERROR(VLOOKUP(E122,'Общий список'!$A$3:$AG$996,7,FALSE),""))</f>
        <v>Суворов Н.В, Суворова Т.Н.</v>
      </c>
      <c r="J122" s="27" t="str">
        <f t="array" ref="J122">IFERROR(INDEX('Общий список'!$A$3:$O$996,VLOOKUP(E122,'Общий список'!$A$3:$S$996,19,FALSE),MATCH(B122,'Общий список'!A124:N124,0)+1),"")</f>
        <v>4.23,1</v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список'!A126:M126,0)),"")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список'!A126</f>
        <v>509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список'!A126:N126,0)+1),"")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список'!A128:M128,0)),"")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список'!A128</f>
        <v>512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список'!A128:N128,0)+1),"")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список'!A129:M129,0)),"")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список'!A129</f>
        <v>513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список'!A129:N129,0)+1),"")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список'!A130:M130,0)),"")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список'!A130</f>
        <v>514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список'!A130:N130,0)+1),"")</f>
        <v/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customHeight="1">
      <c r="A127" s="25">
        <v>2.0</v>
      </c>
      <c r="B127" s="26" t="str">
        <f t="array" ref="B127">IFERROR(INDEX('Общий список'!$A$3:$S$996,VLOOKUP(E127,'Общий список'!$A$3:$S$996,19,FALSE),MATCH($B$1,'Общий список'!A131:M131,0)),"")</f>
        <v>1500 м</v>
      </c>
      <c r="C127" s="27" t="str">
        <f>IF(B127="","", IFERROR(VLOOKUP(E127,'Общий список'!$A$3:$AG$996,3,FALSE),""))</f>
        <v>М</v>
      </c>
      <c r="D127" s="27" t="str">
        <f>IF(B127="","", IFERROR(VLOOKUP(E127,'Общий список'!$A$3:$AG$996,17,FALSE),""))</f>
        <v/>
      </c>
      <c r="E127" s="28">
        <f>'Общий список'!A131</f>
        <v>515</v>
      </c>
      <c r="F127" s="29" t="str">
        <f>IF(B127="","", IFERROR(VLOOKUP(E127,'Общий список'!$A$3:$AG$996,2,FALSE),""))</f>
        <v>Мусихин Дмитрий</v>
      </c>
      <c r="G127" s="27" t="str">
        <f>IF(B127="","", IFERROR(VLOOKUP(E127,'Общий список'!$A$3:$AG$996,4,FALSE),""))</f>
        <v>29.08.2004</v>
      </c>
      <c r="H127" s="29" t="str">
        <f>IF(B127="","", IFERROR(VLOOKUP(E127,'Общий список'!$A$3:$AG$996,6,FALSE),""))</f>
        <v>г. Пермь "СШОР №1"</v>
      </c>
      <c r="I127" s="29" t="str">
        <f>IF(B127="","", IFERROR(VLOOKUP(E127,'Общий список'!$A$3:$AG$996,7,FALSE),""))</f>
        <v>Суворова Т.Н., Суворов Н.В.</v>
      </c>
      <c r="J127" s="27" t="str">
        <f t="array" ref="J127">IFERROR(INDEX('Общий список'!$A$3:$O$996,VLOOKUP(E127,'Общий список'!$A$3:$S$996,19,FALSE),MATCH(B127,'Общий список'!A131:N131,0)+1),"")</f>
        <v>4.03,2</v>
      </c>
      <c r="K127" s="30"/>
      <c r="L127" s="30" t="s">
        <v>244</v>
      </c>
      <c r="M127" s="31" t="str">
        <f t="shared" si="1"/>
        <v>4.00,28</v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список'!A132:M132,0)),"")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список'!A132</f>
        <v>517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список'!A132:N132,0)+1),"")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список'!A133:M133,0)),"")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список'!A133</f>
        <v>519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список'!A133:N133,0)+1),"")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список'!A134:M134,0)),"")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список'!A134</f>
        <v>520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список'!A134:N134,0)+1),"")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список'!A135:M135,0)),"")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список'!A135</f>
        <v>522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список'!A135:N135,0)+1),"")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список'!A136:M136,0)),"")</f>
        <v>1500 м</v>
      </c>
      <c r="C132" s="27" t="str">
        <f>IF(B132="","", IFERROR(VLOOKUP(E132,'Общий список'!$A$3:$AG$996,3,FALSE),""))</f>
        <v>Ж</v>
      </c>
      <c r="D132" s="27" t="str">
        <f>IF(B132="","", IFERROR(VLOOKUP(E132,'Общий список'!$A$3:$AG$996,17,FALSE),""))</f>
        <v/>
      </c>
      <c r="E132" s="28">
        <f>'Общий список'!A136</f>
        <v>523</v>
      </c>
      <c r="F132" s="29" t="str">
        <f>IF(B132="","", IFERROR(VLOOKUP(E132,'Общий список'!$A$3:$AG$996,2,FALSE),""))</f>
        <v>Гридина Полина</v>
      </c>
      <c r="G132" s="27" t="str">
        <f>IF(B132="","", IFERROR(VLOOKUP(E132,'Общий список'!$A$3:$AG$996,4,FALSE),""))</f>
        <v>25.08.2002</v>
      </c>
      <c r="H132" s="27" t="str">
        <f>IF(B132="","", IFERROR(VLOOKUP(E132,'Общий список'!$A$3:$AG$996,6,FALSE),""))</f>
        <v>г. Пермь "СШОР №1", ГКБУ ПК "ЦСП"</v>
      </c>
      <c r="I132" s="27" t="str">
        <f>IF(B132="","", IFERROR(VLOOKUP(E132,'Общий список'!$A$3:$AG$996,7,FALSE),""))</f>
        <v>Суворов Н.В., Суворова Т.Н.</v>
      </c>
      <c r="J132" s="27" t="str">
        <f t="array" ref="J132">IFERROR(INDEX('Общий список'!$A$3:$O$996,VLOOKUP(E132,'Общий список'!$A$3:$S$996,19,FALSE),MATCH(B132,'Общий список'!A136:N136,0)+1),"")</f>
        <v>4.25,8</v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список'!A137:M137,0)),"")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список'!A137</f>
        <v>525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список'!A137:N137,0)+1),"")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список'!A138:M138,0)),"")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список'!A138</f>
        <v>527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список'!A138:N138,0)+1),"")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список'!A139:M139,0)),"")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список'!A139</f>
        <v>528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список'!A139:N139,0)+1),"")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список'!A140:M140,0)),"")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список'!A140</f>
        <v>539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список'!A140:N140,0)+1),"")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25"/>
      <c r="B137" s="26" t="str">
        <f t="array" ref="B137">IFERROR(INDEX('Общий список'!$A$3:$S$996,VLOOKUP(E137,'Общий список'!$A$3:$S$996,19,FALSE),MATCH($B$1,'Общий список'!A141:M141,0)),"")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список'!A141</f>
        <v>545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список'!A141:N141,0)+1),"")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список'!A142:M142,0)),"")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список'!A142</f>
        <v>550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список'!A142:N142,0)+1),"")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список'!A143:M143,0)),"")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список'!A143</f>
        <v>582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список'!A143:N143,0)+1),"")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список'!A144:M144,0)),"")</f>
        <v>1500 м</v>
      </c>
      <c r="C140" s="27" t="str">
        <f>IF(B140="","", IFERROR(VLOOKUP(E140,'Общий список'!$A$3:$AG$996,3,FALSE),""))</f>
        <v>Ж</v>
      </c>
      <c r="D140" s="27" t="str">
        <f>IF(B140="","", IFERROR(VLOOKUP(E140,'Общий список'!$A$3:$AG$996,17,FALSE),""))</f>
        <v/>
      </c>
      <c r="E140" s="28">
        <f>'Общий список'!A144</f>
        <v>583</v>
      </c>
      <c r="F140" s="29" t="str">
        <f>IF(B140="","", IFERROR(VLOOKUP(E140,'Общий список'!$A$3:$AG$996,2,FALSE),""))</f>
        <v>Рочева Екатерина</v>
      </c>
      <c r="G140" s="27" t="str">
        <f>IF(B140="","", IFERROR(VLOOKUP(E140,'Общий список'!$A$3:$AG$996,4,FALSE),""))</f>
        <v>24.08.2005</v>
      </c>
      <c r="H140" s="27" t="str">
        <f>IF(B140="","", IFERROR(VLOOKUP(E140,'Общий список'!$A$3:$AG$996,6,FALSE),""))</f>
        <v>КОРПК</v>
      </c>
      <c r="I140" s="27" t="str">
        <f>IF(B140="","", IFERROR(VLOOKUP(E140,'Общий список'!$A$3:$AG$996,7,FALSE),""))</f>
        <v>Попов А.С., Четин Л.Е</v>
      </c>
      <c r="J140" s="27" t="str">
        <f t="array" ref="J140">IFERROR(INDEX('Общий список'!$A$3:$O$996,VLOOKUP(E140,'Общий список'!$A$3:$S$996,19,FALSE),MATCH(B140,'Общий список'!A144:N144,0)+1),"")</f>
        <v>4.50,07</v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список'!A145:M145,0)),"")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список'!A145</f>
        <v>584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список'!A145:N145,0)+1),"")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список'!A146:M146,0)),"")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список'!A146</f>
        <v>585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список'!A146:N146,0)+1),"")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список'!A147:M147,0)),"")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список'!A147</f>
        <v>586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список'!A147:N147,0)+1),"")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customHeight="1">
      <c r="A144" s="25">
        <v>3.0</v>
      </c>
      <c r="B144" s="26" t="str">
        <f t="array" ref="B144">IFERROR(INDEX('Общий список'!$A$3:$S$996,VLOOKUP(E144,'Общий список'!$A$3:$S$996,19,FALSE),MATCH($B$1,'Общий список'!A158:M158,0)),"")</f>
        <v>1500 м</v>
      </c>
      <c r="C144" s="27" t="str">
        <f>IF(B144="","", IFERROR(VLOOKUP(E144,'Общий список'!$A$3:$AG$996,3,FALSE),""))</f>
        <v>М</v>
      </c>
      <c r="D144" s="27" t="str">
        <f>IF(B144="","", IFERROR(VLOOKUP(E144,'Общий список'!$A$3:$AG$996,17,FALSE),""))</f>
        <v/>
      </c>
      <c r="E144" s="28">
        <f>'Общий список'!A158</f>
        <v>611</v>
      </c>
      <c r="F144" s="29" t="str">
        <f>IF(B144="","", IFERROR(VLOOKUP(E144,'Общий список'!$A$3:$AG$996,2,FALSE),""))</f>
        <v>Краснов Алексей </v>
      </c>
      <c r="G144" s="27" t="str">
        <f>IF(B144="","", IFERROR(VLOOKUP(E144,'Общий список'!$A$3:$AG$996,4,FALSE),""))</f>
        <v>08.07.1995</v>
      </c>
      <c r="H144" s="29" t="str">
        <f>IF(B144="","", IFERROR(VLOOKUP(E144,'Общий список'!$A$3:$AG$996,6,FALSE),""))</f>
        <v>RUNNERSPERM</v>
      </c>
      <c r="I144" s="29" t="str">
        <f>IF(B144="","", IFERROR(VLOOKUP(E144,'Общий список'!$A$3:$AG$996,7,FALSE),""))</f>
        <v>Ольхов А.В.</v>
      </c>
      <c r="J144" s="50" t="s">
        <v>245</v>
      </c>
      <c r="K144" s="30"/>
      <c r="L144" s="30" t="s">
        <v>246</v>
      </c>
      <c r="M144" s="31" t="str">
        <f t="shared" si="1"/>
        <v>4.02,07</v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список'!A149:M149,0)),"")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список'!A149</f>
        <v>588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список'!A149:N149,0)+1),"")</f>
        <v/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список'!A150:M150,0)),"")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список'!A150</f>
        <v>589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список'!A150:N150,0)+1),"")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список'!A151:M151,0)),"")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список'!A151</f>
        <v>590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список'!A151:N151,0)+1),"")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список'!A152:M152,0)),"")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список'!A152</f>
        <v>594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список'!A152:N152,0)+1),"")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список'!A153:M153,0)),"")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список'!A153</f>
        <v>595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список'!A153:N153,0)+1),"")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список'!A154:M154,0)),"")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список'!A154</f>
        <v>597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список'!A154:N154,0)+1),"")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список'!A155:M155,0)),"")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список'!A155</f>
        <v>598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список'!A155:N155,0)+1),"")</f>
        <v/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список'!A156:M156,0)),"")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список'!A156</f>
        <v>599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список'!A156:N156,0)+1),"")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список'!A157:M157,0)),"")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список'!A157</f>
        <v>600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список'!A157:N157,0)+1),"")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customHeight="1">
      <c r="A154" s="25">
        <v>4.0</v>
      </c>
      <c r="B154" s="26" t="str">
        <f t="array" ref="B154">IFERROR(INDEX('Общий список'!$A$3:$S$996,VLOOKUP(E154,'Общий список'!$A$3:$S$996,19,FALSE),MATCH($B$1,'Общий список'!A125:M125,0)),"")</f>
        <v>1500 м</v>
      </c>
      <c r="C154" s="27" t="str">
        <f>IF(B154="","", IFERROR(VLOOKUP(E154,'Общий список'!$A$3:$AG$996,3,FALSE),""))</f>
        <v>М</v>
      </c>
      <c r="D154" s="27" t="str">
        <f>IF(B154="","", IFERROR(VLOOKUP(E154,'Общий список'!$A$3:$AG$996,17,FALSE),""))</f>
        <v/>
      </c>
      <c r="E154" s="28">
        <f>'Общий список'!A125</f>
        <v>505</v>
      </c>
      <c r="F154" s="29" t="str">
        <f>IF(B154="","", IFERROR(VLOOKUP(E154,'Общий список'!$A$3:$AG$996,2,FALSE),""))</f>
        <v>Смирнов Андрей</v>
      </c>
      <c r="G154" s="27" t="str">
        <f>IF(B154="","", IFERROR(VLOOKUP(E154,'Общий список'!$A$3:$AG$996,4,FALSE),""))</f>
        <v>25.11.1985</v>
      </c>
      <c r="H154" s="29" t="str">
        <f>IF(B154="","", IFERROR(VLOOKUP(E154,'Общий список'!$A$3:$AG$996,6,FALSE),""))</f>
        <v>МАУ ДО СШ "Вихрь"</v>
      </c>
      <c r="I154" s="29" t="str">
        <f>IF(B154="","", IFERROR(VLOOKUP(E154,'Общий список'!$A$3:$AG$996,7,FALSE),""))</f>
        <v>Суворов Н.В.</v>
      </c>
      <c r="J154" s="27" t="str">
        <f t="array" ref="J154">IFERROR(INDEX('Общий список'!$A$3:$O$996,VLOOKUP(E154,'Общий список'!$A$3:$S$996,19,FALSE),MATCH(B154,'Общий список'!A125:N125,0)+1),"")</f>
        <v>4.00,5</v>
      </c>
      <c r="K154" s="30"/>
      <c r="L154" s="30" t="s">
        <v>247</v>
      </c>
      <c r="M154" s="31" t="str">
        <f t="shared" si="1"/>
        <v>4.04,47</v>
      </c>
      <c r="N154" s="28"/>
      <c r="O154" s="32"/>
      <c r="R154" s="33"/>
      <c r="S154" s="33"/>
      <c r="T154" s="33"/>
    </row>
    <row r="155" ht="15.0" customHeight="1">
      <c r="A155" s="25">
        <v>5.0</v>
      </c>
      <c r="B155" s="26" t="str">
        <f t="array" ref="B155">IFERROR(INDEX('Общий список'!$A$3:$S$996,VLOOKUP(E155,'Общий список'!$A$3:$S$996,19,FALSE),MATCH($B$1,'Общий список'!A99:M99,0)),"")</f>
        <v>1500 м</v>
      </c>
      <c r="C155" s="27" t="str">
        <f>IF(B155="","", IFERROR(VLOOKUP(E155,'Общий список'!$A$3:$AG$996,3,FALSE),""))</f>
        <v>М</v>
      </c>
      <c r="D155" s="27" t="str">
        <f>IF(B155="","", IFERROR(VLOOKUP(E155,'Общий список'!$A$3:$AG$996,17,FALSE),""))</f>
        <v/>
      </c>
      <c r="E155" s="28">
        <f>'Общий список'!A99</f>
        <v>399</v>
      </c>
      <c r="F155" s="29" t="str">
        <f>IF(B155="","", IFERROR(VLOOKUP(E155,'Общий список'!$A$3:$AG$996,2,FALSE),""))</f>
        <v>Синилов Иван</v>
      </c>
      <c r="G155" s="27" t="str">
        <f>IF(B155="","", IFERROR(VLOOKUP(E155,'Общий список'!$A$3:$AG$996,4,FALSE),""))</f>
        <v>07.04.2008</v>
      </c>
      <c r="H155" s="29" t="str">
        <f>IF(B155="","", IFERROR(VLOOKUP(E155,'Общий список'!$A$3:$AG$996,6,FALSE),""))</f>
        <v>МАУ ДО СШ "Вихрь"</v>
      </c>
      <c r="I155" s="29" t="str">
        <f>IF(B155="","", IFERROR(VLOOKUP(E155,'Общий список'!$A$3:$AG$996,7,FALSE),""))</f>
        <v>Пермякова Н.В</v>
      </c>
      <c r="J155" s="50" t="s">
        <v>248</v>
      </c>
      <c r="K155" s="30"/>
      <c r="L155" s="30" t="s">
        <v>249</v>
      </c>
      <c r="M155" s="31" t="str">
        <f t="shared" si="1"/>
        <v>4.07,36</v>
      </c>
      <c r="N155" s="28"/>
      <c r="O155" s="32"/>
      <c r="R155" s="33"/>
      <c r="S155" s="33"/>
      <c r="T155" s="33"/>
    </row>
    <row r="156" ht="15.0" hidden="1" customHeight="1">
      <c r="A156" s="25"/>
      <c r="B156" s="26" t="str">
        <f t="array" ref="B156">IFERROR(INDEX('Общий список'!$A$3:$S$996,VLOOKUP(E156,'Общий список'!$A$3:$S$996,19,FALSE),MATCH($B$1,'Общий список'!A159:M159,0)),"")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список'!A159</f>
        <v>612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список'!A159:N159,0)+1),"")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список'!A160:M160,0)),"")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список'!A160</f>
        <v>613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список'!A160:N160,0)+1),"")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список'!A161:M161,0)),"")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список'!A161</f>
        <v>614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список'!A161:N161,0)+1),"")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список'!A162:M162,0)),"")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список'!A162</f>
        <v>615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список'!A162:N162,0)+1),"")</f>
        <v/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список'!A163:M163,0)),"")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список'!A163</f>
        <v>644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список'!A163:N163,0)+1),"")</f>
        <v/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25"/>
      <c r="B161" s="26" t="str">
        <f t="array" ref="B161">IFERROR(INDEX('Общий список'!$A$3:$S$996,VLOOKUP(E161,'Общий список'!$A$3:$S$996,19,FALSE),MATCH($B$1,'Общий список'!A164:M164,0)),"")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список'!A164</f>
        <v>656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список'!A164:N164,0)+1),"")</f>
        <v/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hidden="1" customHeight="1">
      <c r="A162" s="25"/>
      <c r="B162" s="26" t="str">
        <f t="array" ref="B162">IFERROR(INDEX('Общий список'!$A$3:$S$996,VLOOKUP(E162,'Общий список'!$A$3:$S$996,19,FALSE),MATCH($B$1,'Общий список'!A165:M165,0)),"")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список'!A165</f>
        <v>657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список'!A165:N165,0)+1),"")</f>
        <v/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hidden="1" customHeight="1">
      <c r="A163" s="25"/>
      <c r="B163" s="26" t="str">
        <f t="array" ref="B163">IFERROR(INDEX('Общий список'!$A$3:$S$996,VLOOKUP(E163,'Общий список'!$A$3:$S$996,19,FALSE),MATCH($B$1,'Общий список'!A166:M166,0)),"")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список'!A166</f>
        <v>658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список'!A166:N166,0)+1),"")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список'!A167:M167,0)),"")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список'!A167</f>
        <v>659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список'!A167:N167,0)+1),"")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список'!A168:M168,0)),"")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список'!A168</f>
        <v>660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список'!A168:N168,0)+1),"")</f>
        <v/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список'!A169:M169,0)),"")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список'!A169</f>
        <v>661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список'!A169:N169,0)+1),"")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customHeight="1">
      <c r="A167" s="25">
        <v>6.0</v>
      </c>
      <c r="B167" s="26" t="str">
        <f t="array" ref="B167">IFERROR(INDEX('Общий список'!$A$3:$S$996,VLOOKUP(E167,'Общий список'!$A$3:$S$996,19,FALSE),MATCH($B$1,'Общий список'!A148:M148,0)),"")</f>
        <v>1500 м</v>
      </c>
      <c r="C167" s="27" t="str">
        <f>IF(B167="","", IFERROR(VLOOKUP(E167,'Общий список'!$A$3:$AG$996,3,FALSE),""))</f>
        <v>М</v>
      </c>
      <c r="D167" s="27" t="str">
        <f>IF(B167="","", IFERROR(VLOOKUP(E167,'Общий список'!$A$3:$AG$996,17,FALSE),""))</f>
        <v/>
      </c>
      <c r="E167" s="28">
        <f>'Общий список'!A148</f>
        <v>587</v>
      </c>
      <c r="F167" s="29" t="str">
        <f>IF(B167="","", IFERROR(VLOOKUP(E167,'Общий список'!$A$3:$AG$996,2,FALSE),""))</f>
        <v>Галушко Федор</v>
      </c>
      <c r="G167" s="27" t="str">
        <f>IF(B167="","", IFERROR(VLOOKUP(E167,'Общий список'!$A$3:$AG$996,4,FALSE),""))</f>
        <v>25.12.2002</v>
      </c>
      <c r="H167" s="29" t="str">
        <f>IF(B167="","", IFERROR(VLOOKUP(E167,'Общий список'!$A$3:$AG$996,6,FALSE),""))</f>
        <v>КОРПК</v>
      </c>
      <c r="I167" s="29" t="str">
        <f>IF(B167="","", IFERROR(VLOOKUP(E167,'Общий список'!$A$3:$AG$996,7,FALSE),""))</f>
        <v>Попов А.С., Чайников Р.С.</v>
      </c>
      <c r="J167" s="27" t="str">
        <f t="array" ref="J167">IFERROR(INDEX('Общий список'!$A$3:$O$996,VLOOKUP(E167,'Общий список'!$A$3:$S$996,19,FALSE),MATCH(B167,'Общий список'!A148:N148,0)+1),"")</f>
        <v>4.00,5</v>
      </c>
      <c r="K167" s="30"/>
      <c r="L167" s="72" t="s">
        <v>250</v>
      </c>
      <c r="M167" s="31" t="str">
        <f t="shared" si="1"/>
        <v>4.07,56</v>
      </c>
      <c r="N167" s="28"/>
      <c r="O167" s="32"/>
      <c r="R167" s="33"/>
      <c r="S167" s="33"/>
      <c r="T167" s="33"/>
    </row>
    <row r="168" ht="15.0" customHeight="1">
      <c r="A168" s="25">
        <v>7.0</v>
      </c>
      <c r="B168" s="26" t="str">
        <f t="array" ref="B168">IFERROR(INDEX('Общий список'!$A$3:$S$996,VLOOKUP(E168,'Общий список'!$A$3:$S$996,19,FALSE),MATCH($B$1,'Общий список'!A127:M127,0)),"")</f>
        <v>1500 м</v>
      </c>
      <c r="C168" s="27" t="str">
        <f>IF(B168="","", IFERROR(VLOOKUP(E168,'Общий список'!$A$3:$AG$996,3,FALSE),""))</f>
        <v>М</v>
      </c>
      <c r="D168" s="27" t="str">
        <f>IF(B168="","", IFERROR(VLOOKUP(E168,'Общий список'!$A$3:$AG$996,17,FALSE),""))</f>
        <v/>
      </c>
      <c r="E168" s="28">
        <f>'Общий список'!A127</f>
        <v>511</v>
      </c>
      <c r="F168" s="29" t="str">
        <f>IF(B168="","", IFERROR(VLOOKUP(E168,'Общий список'!$A$3:$AG$996,2,FALSE),""))</f>
        <v>Упоров Лев</v>
      </c>
      <c r="G168" s="27" t="str">
        <f>IF(B168="","", IFERROR(VLOOKUP(E168,'Общий список'!$A$3:$AG$996,4,FALSE),""))</f>
        <v>15.12.2006</v>
      </c>
      <c r="H168" s="29" t="str">
        <f>IF(B168="","", IFERROR(VLOOKUP(E168,'Общий список'!$A$3:$AG$996,6,FALSE),""))</f>
        <v>г. Пермь "СШОР №1"</v>
      </c>
      <c r="I168" s="29" t="str">
        <f>IF(B168="","", IFERROR(VLOOKUP(E168,'Общий список'!$A$3:$AG$996,7,FALSE),""))</f>
        <v>Суворова Т.Н, Суворов Н.В.</v>
      </c>
      <c r="J168" s="50" t="s">
        <v>251</v>
      </c>
      <c r="K168" s="30"/>
      <c r="L168" s="30" t="s">
        <v>252</v>
      </c>
      <c r="M168" s="31" t="str">
        <f t="shared" si="1"/>
        <v>4.11,71</v>
      </c>
      <c r="N168" s="28"/>
      <c r="O168" s="32"/>
      <c r="R168" s="33"/>
      <c r="S168" s="33"/>
      <c r="T168" s="33"/>
    </row>
    <row r="169" ht="15.0" customHeight="1">
      <c r="A169" s="25">
        <v>8.0</v>
      </c>
      <c r="B169" s="26" t="str">
        <f t="array" ref="B169">IFERROR(INDEX('Общий список'!$A$3:$S$996,VLOOKUP(E169,'Общий список'!$A$3:$S$996,19,FALSE),MATCH($B$1,'Общий список'!A217:M217,0)),"")</f>
        <v>1500 м</v>
      </c>
      <c r="C169" s="27" t="str">
        <f>IF(B169="","", IFERROR(VLOOKUP(E169,'Общий список'!$A$3:$AG$996,3,FALSE),""))</f>
        <v>М</v>
      </c>
      <c r="D169" s="27" t="str">
        <f>IF(B169="","", IFERROR(VLOOKUP(E169,'Общий список'!$A$3:$AG$996,17,FALSE),""))</f>
        <v/>
      </c>
      <c r="E169" s="28">
        <f>'Общий список'!A217</f>
        <v>1961</v>
      </c>
      <c r="F169" s="29" t="str">
        <f>IF(B169="","", IFERROR(VLOOKUP(E169,'Общий список'!$A$3:$AG$996,2,FALSE),""))</f>
        <v>Чупеев Илья</v>
      </c>
      <c r="G169" s="27" t="str">
        <f>IF(B169="","", IFERROR(VLOOKUP(E169,'Общий список'!$A$3:$AG$996,4,FALSE),""))</f>
        <v>16.06.1998</v>
      </c>
      <c r="H169" s="29" t="str">
        <f>IF(B169="","", IFERROR(VLOOKUP(E169,'Общий список'!$A$3:$AG$996,6,FALSE),""))</f>
        <v>RunTrain</v>
      </c>
      <c r="I169" s="29" t="str">
        <f>IF(B169="","", IFERROR(VLOOKUP(E169,'Общий список'!$A$3:$AG$996,7,FALSE),""))</f>
        <v>Грядковский И.С</v>
      </c>
      <c r="J169" s="50" t="s">
        <v>253</v>
      </c>
      <c r="K169" s="30"/>
      <c r="L169" s="30" t="s">
        <v>254</v>
      </c>
      <c r="M169" s="31" t="str">
        <f t="shared" si="1"/>
        <v>4.23,59</v>
      </c>
      <c r="N169" s="28"/>
      <c r="O169" s="32"/>
      <c r="R169" s="33"/>
      <c r="S169" s="33"/>
      <c r="T169" s="33"/>
    </row>
    <row r="170" ht="15.0" customHeight="1">
      <c r="A170" s="25">
        <v>9.0</v>
      </c>
      <c r="B170" s="26" t="str">
        <f t="array" ref="B170">IFERROR(INDEX('Общий список'!$A$3:$S$996,VLOOKUP(E170,'Общий список'!$A$3:$S$996,19,FALSE),MATCH($B$1,'Общий список'!A219:M219,0)),"")</f>
        <v>1500 м</v>
      </c>
      <c r="C170" s="27" t="str">
        <f>IF(B170="","", IFERROR(VLOOKUP(E170,'Общий список'!$A$3:$AG$996,3,FALSE),""))</f>
        <v>М</v>
      </c>
      <c r="D170" s="27" t="str">
        <f>IF(B170="","", IFERROR(VLOOKUP(E170,'Общий список'!$A$3:$AG$996,17,FALSE),""))</f>
        <v/>
      </c>
      <c r="E170" s="28">
        <f>'Общий список'!A219</f>
        <v>2282</v>
      </c>
      <c r="F170" s="29" t="str">
        <f>IF(B170="","", IFERROR(VLOOKUP(E170,'Общий список'!$A$3:$AG$996,2,FALSE),""))</f>
        <v>Лепа Дмитрий </v>
      </c>
      <c r="G170" s="27" t="str">
        <f>IF(B170="","", IFERROR(VLOOKUP(E170,'Общий список'!$A$3:$AG$996,4,FALSE),""))</f>
        <v>22.08.1984</v>
      </c>
      <c r="H170" s="29" t="str">
        <f>IF(B170="","", IFERROR(VLOOKUP(E170,'Общий список'!$A$3:$AG$996,6,FALSE),""))</f>
        <v>RunTrain</v>
      </c>
      <c r="I170" s="29" t="str">
        <f>IF(B170="","", IFERROR(VLOOKUP(E170,'Общий список'!$A$3:$AG$996,7,FALSE),""))</f>
        <v>Грядковский И.С. </v>
      </c>
      <c r="J170" s="50" t="s">
        <v>253</v>
      </c>
      <c r="K170" s="30"/>
      <c r="L170" s="30" t="s">
        <v>255</v>
      </c>
      <c r="M170" s="31" t="str">
        <f t="shared" si="1"/>
        <v>4.23,97</v>
      </c>
      <c r="N170" s="28"/>
      <c r="O170" s="32"/>
      <c r="R170" s="33"/>
      <c r="S170" s="33"/>
      <c r="T170" s="33"/>
    </row>
    <row r="171" ht="15.0" customHeight="1">
      <c r="A171" s="25">
        <v>10.0</v>
      </c>
      <c r="B171" s="26" t="str">
        <f t="array" ref="B171">IFERROR(INDEX('Общий список'!$A$3:$S$996,VLOOKUP(E171,'Общий список'!$A$3:$S$996,19,FALSE),MATCH($B$1,'Общий список'!A170:M170,0)),"")</f>
        <v>1500 м</v>
      </c>
      <c r="C171" s="27" t="str">
        <f>IF(B171="","", IFERROR(VLOOKUP(E171,'Общий список'!$A$3:$AG$996,3,FALSE),""))</f>
        <v>М</v>
      </c>
      <c r="D171" s="27" t="str">
        <f>IF(B171="","", IFERROR(VLOOKUP(E171,'Общий список'!$A$3:$AG$996,17,FALSE),""))</f>
        <v/>
      </c>
      <c r="E171" s="28">
        <f>'Общий список'!A170</f>
        <v>662</v>
      </c>
      <c r="F171" s="29" t="str">
        <f>IF(B171="","", IFERROR(VLOOKUP(E171,'Общий список'!$A$3:$AG$996,2,FALSE),""))</f>
        <v>Поляков Савелий </v>
      </c>
      <c r="G171" s="27" t="str">
        <f>IF(B171="","", IFERROR(VLOOKUP(E171,'Общий список'!$A$3:$AG$996,4,FALSE),""))</f>
        <v>17.11.2008</v>
      </c>
      <c r="H171" s="29" t="str">
        <f>IF(B171="","", IFERROR(VLOOKUP(E171,'Общий список'!$A$3:$AG$996,6,FALSE),""))</f>
        <v>МАУ ДО СШОР "Олимпиец"</v>
      </c>
      <c r="I171" s="29" t="str">
        <f>IF(B171="","", IFERROR(VLOOKUP(E171,'Общий список'!$A$3:$AG$996,7,FALSE),""))</f>
        <v>Разжигаева О.Н.</v>
      </c>
      <c r="J171" s="50" t="s">
        <v>256</v>
      </c>
      <c r="K171" s="30"/>
      <c r="L171" s="30" t="s">
        <v>257</v>
      </c>
      <c r="M171" s="31" t="str">
        <f t="shared" si="1"/>
        <v>4.24,97</v>
      </c>
      <c r="N171" s="28"/>
      <c r="O171" s="32"/>
      <c r="R171" s="33"/>
      <c r="S171" s="33"/>
      <c r="T171" s="33"/>
    </row>
    <row r="172" ht="15.0" customHeight="1">
      <c r="A172" s="25">
        <v>11.0</v>
      </c>
      <c r="B172" s="26" t="str">
        <f t="array" ref="B172">IFERROR(INDEX('Общий список'!$A$3:$S$996,VLOOKUP(E172,'Общий список'!$A$3:$S$996,19,FALSE),MATCH($B$1,'Общий список'!A230:M230,0)),"")</f>
        <v>1500 м</v>
      </c>
      <c r="C172" s="27" t="str">
        <f>IF(B172="","", IFERROR(VLOOKUP(E172,'Общий список'!$A$3:$AG$996,3,FALSE),""))</f>
        <v>М</v>
      </c>
      <c r="D172" s="27" t="str">
        <f>IF(B172="","", IFERROR(VLOOKUP(E172,'Общий список'!$A$3:$AG$996,17,FALSE),""))</f>
        <v/>
      </c>
      <c r="E172" s="28" t="str">
        <f>'Общий список'!A230</f>
        <v>306а</v>
      </c>
      <c r="F172" s="29" t="str">
        <f>IF(B172="","", IFERROR(VLOOKUP(E172,'Общий список'!$A$3:$AG$996,2,FALSE),""))</f>
        <v>Малых Владимир</v>
      </c>
      <c r="G172" s="27" t="str">
        <f>IF(B172="","", IFERROR(VLOOKUP(E172,'Общий список'!$A$3:$AG$996,4,FALSE),""))</f>
        <v>28.07.2003</v>
      </c>
      <c r="H172" s="29" t="str">
        <f>IF(B172="","", IFERROR(VLOOKUP(E172,'Общий список'!$A$3:$AG$996,6,FALSE),""))</f>
        <v>Runnersperm </v>
      </c>
      <c r="I172" s="29" t="str">
        <f>IF(B172="","", IFERROR(VLOOKUP(E172,'Общий список'!$A$3:$AG$996,7,FALSE),""))</f>
        <v>Шибалина О.Н.</v>
      </c>
      <c r="J172" s="50" t="s">
        <v>217</v>
      </c>
      <c r="K172" s="30"/>
      <c r="L172" s="30" t="s">
        <v>258</v>
      </c>
      <c r="M172" s="31" t="str">
        <f t="shared" si="1"/>
        <v>4.30,4</v>
      </c>
      <c r="N172" s="28"/>
      <c r="O172" s="32"/>
      <c r="R172" s="33"/>
      <c r="S172" s="33"/>
      <c r="T172" s="33"/>
    </row>
    <row r="173" ht="15.0" customHeight="1">
      <c r="A173" s="25">
        <v>12.0</v>
      </c>
      <c r="B173" s="26" t="str">
        <f t="array" ref="B173">IFERROR(INDEX('Общий список'!$A$3:$S$996,VLOOKUP(E173,'Общий список'!$A$3:$S$996,19,FALSE),MATCH($B$1,'Общий список'!A223:M223,0)),"")</f>
        <v>1500 м</v>
      </c>
      <c r="C173" s="27" t="str">
        <f>IF(B173="","", IFERROR(VLOOKUP(E173,'Общий список'!$A$3:$AG$996,3,FALSE),""))</f>
        <v>М</v>
      </c>
      <c r="D173" s="27" t="str">
        <f>IF(B173="","", IFERROR(VLOOKUP(E173,'Общий список'!$A$3:$AG$996,17,FALSE),""))</f>
        <v/>
      </c>
      <c r="E173" s="28">
        <f>'Общий список'!A223</f>
        <v>5158</v>
      </c>
      <c r="F173" s="29" t="str">
        <f>IF(B173="","", IFERROR(VLOOKUP(E173,'Общий список'!$A$3:$AG$996,2,FALSE),""))</f>
        <v>Булгаков Андрей</v>
      </c>
      <c r="G173" s="27" t="str">
        <f>IF(B173="","", IFERROR(VLOOKUP(E173,'Общий список'!$A$3:$AG$996,4,FALSE),""))</f>
        <v>20.08.1995</v>
      </c>
      <c r="H173" s="29" t="str">
        <f>IF(B173="","", IFERROR(VLOOKUP(E173,'Общий список'!$A$3:$AG$996,6,FALSE),""))</f>
        <v>RunTrain</v>
      </c>
      <c r="I173" s="29" t="str">
        <f>IF(B173="","", IFERROR(VLOOKUP(E173,'Общий список'!$A$3:$AG$996,7,FALSE),""))</f>
        <v>Грядковский И.С.</v>
      </c>
      <c r="J173" s="50" t="s">
        <v>256</v>
      </c>
      <c r="K173" s="30"/>
      <c r="L173" s="30" t="s">
        <v>259</v>
      </c>
      <c r="M173" s="31" t="str">
        <f t="shared" si="1"/>
        <v>4.31,0</v>
      </c>
      <c r="N173" s="28"/>
      <c r="O173" s="32"/>
      <c r="R173" s="33"/>
      <c r="S173" s="33"/>
      <c r="T173" s="33"/>
    </row>
    <row r="174" ht="15.0" customHeight="1">
      <c r="A174" s="25">
        <v>13.0</v>
      </c>
      <c r="B174" s="26" t="str">
        <f t="array" ref="B174">IFERROR(INDEX('Общий список'!$A$3:$S$996,VLOOKUP(E174,'Общий список'!$A$3:$S$996,19,FALSE),MATCH($B$1,'Общий список'!A82:M82,0)),"")</f>
        <v>1500 м</v>
      </c>
      <c r="C174" s="27" t="str">
        <f>IF(B174="","", IFERROR(VLOOKUP(E174,'Общий список'!$A$3:$AG$996,3,FALSE),""))</f>
        <v>М</v>
      </c>
      <c r="D174" s="27" t="str">
        <f>IF(B174="","", IFERROR(VLOOKUP(E174,'Общий список'!$A$3:$AG$996,17,FALSE),""))</f>
        <v/>
      </c>
      <c r="E174" s="28">
        <f>'Общий список'!A82</f>
        <v>344</v>
      </c>
      <c r="F174" s="29" t="str">
        <f>IF(B174="","", IFERROR(VLOOKUP(E174,'Общий список'!$A$3:$AG$996,2,FALSE),""))</f>
        <v>Мартюшев Денис</v>
      </c>
      <c r="G174" s="27" t="str">
        <f>IF(B174="","", IFERROR(VLOOKUP(E174,'Общий список'!$A$3:$AG$996,4,FALSE),""))</f>
        <v>16.04.2009</v>
      </c>
      <c r="H174" s="29" t="str">
        <f>IF(B174="","", IFERROR(VLOOKUP(E174,'Общий список'!$A$3:$AG$996,6,FALSE),""))</f>
        <v>МБУ ДО "Кочевская СОШ"</v>
      </c>
      <c r="I174" s="29" t="str">
        <f>IF(B174="","", IFERROR(VLOOKUP(E174,'Общий список'!$A$3:$AG$996,7,FALSE),""))</f>
        <v>Минина С.Д. </v>
      </c>
      <c r="J174" s="50" t="s">
        <v>256</v>
      </c>
      <c r="K174" s="30"/>
      <c r="L174" s="30" t="s">
        <v>260</v>
      </c>
      <c r="M174" s="31" t="str">
        <f t="shared" si="1"/>
        <v>4.31,6</v>
      </c>
      <c r="N174" s="28"/>
      <c r="O174" s="32"/>
      <c r="R174" s="33"/>
      <c r="S174" s="33"/>
      <c r="T174" s="33"/>
    </row>
    <row r="175" ht="15.0" customHeight="1">
      <c r="A175" s="25">
        <v>14.0</v>
      </c>
      <c r="B175" s="26" t="str">
        <f t="array" ref="B175">IFERROR(INDEX('Общий список'!$A$3:$S$996,VLOOKUP(E175,'Общий список'!$A$3:$S$996,19,FALSE),MATCH($B$1,'Общий список'!A201:M201,0)),"")</f>
        <v>1500 м</v>
      </c>
      <c r="C175" s="27" t="str">
        <f>IF(B175="","", IFERROR(VLOOKUP(E175,'Общий список'!$A$3:$AG$996,3,FALSE),""))</f>
        <v>М</v>
      </c>
      <c r="D175" s="27" t="str">
        <f>IF(B175="","", IFERROR(VLOOKUP(E175,'Общий список'!$A$3:$AG$996,17,FALSE),""))</f>
        <v/>
      </c>
      <c r="E175" s="28">
        <f>'Общий список'!A201</f>
        <v>885</v>
      </c>
      <c r="F175" s="29" t="str">
        <f>IF(B175="","", IFERROR(VLOOKUP(E175,'Общий список'!$A$3:$AG$996,2,FALSE),""))</f>
        <v>Шабуков Аедрей</v>
      </c>
      <c r="G175" s="27">
        <f>IF(B175="","", IFERROR(VLOOKUP(E175,'Общий список'!$A$3:$AG$996,4,FALSE),""))</f>
        <v>2007</v>
      </c>
      <c r="H175" s="62" t="str">
        <f>IF(B175="","", IFERROR(VLOOKUP(E175,'Общий список'!$A$3:$AG$996,6,FALSE),""))</f>
        <v>ЦСП по адаптивным видам спорта</v>
      </c>
      <c r="I175" s="29" t="str">
        <f>IF(B175="","", IFERROR(VLOOKUP(E175,'Общий список'!$A$3:$AG$996,7,FALSE),""))</f>
        <v>Валевич Д.Ф.</v>
      </c>
      <c r="J175" s="50" t="s">
        <v>217</v>
      </c>
      <c r="K175" s="30"/>
      <c r="L175" s="30" t="s">
        <v>261</v>
      </c>
      <c r="M175" s="31" t="str">
        <f t="shared" si="1"/>
        <v>4.32,9</v>
      </c>
      <c r="N175" s="28"/>
      <c r="O175" s="32"/>
      <c r="R175" s="33"/>
      <c r="S175" s="33"/>
      <c r="T175" s="33"/>
    </row>
    <row r="176" ht="15.0" hidden="1" customHeight="1">
      <c r="A176" s="25"/>
      <c r="B176" s="26" t="str">
        <f t="array" ref="B176">IFERROR(INDEX('Общий список'!$A$3:$S$996,VLOOKUP(E176,'Общий список'!$A$3:$S$996,19,FALSE),MATCH($B$1,'Общий список'!A171:M171,0)),"")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список'!A171</f>
        <v>663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список'!A171:N171,0)+1),"")</f>
        <v/>
      </c>
      <c r="K176" s="30"/>
      <c r="L176" s="30"/>
      <c r="M176" s="31" t="str">
        <f t="shared" si="1"/>
        <v/>
      </c>
      <c r="N176" s="28"/>
      <c r="O176" s="32"/>
      <c r="R176" s="33"/>
      <c r="S176" s="33"/>
      <c r="T176" s="33"/>
    </row>
    <row r="177" ht="15.0" hidden="1" customHeight="1">
      <c r="A177" s="25"/>
      <c r="B177" s="26" t="str">
        <f t="array" ref="B177">IFERROR(INDEX('Общий список'!$A$3:$S$996,VLOOKUP(E177,'Общий список'!$A$3:$S$996,19,FALSE),MATCH($B$1,'Общий список'!A172:M172,0)),"")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список'!A172</f>
        <v>670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список'!A172:N172,0)+1),"")</f>
        <v/>
      </c>
      <c r="K177" s="30"/>
      <c r="L177" s="30"/>
      <c r="M177" s="31" t="str">
        <f t="shared" si="1"/>
        <v/>
      </c>
      <c r="N177" s="28"/>
      <c r="O177" s="32"/>
      <c r="R177" s="33"/>
      <c r="S177" s="33"/>
      <c r="T177" s="33"/>
    </row>
    <row r="178" ht="15.0" hidden="1" customHeight="1">
      <c r="A178" s="25"/>
      <c r="B178" s="26" t="str">
        <f t="array" ref="B178">IFERROR(INDEX('Общий список'!$A$3:$S$996,VLOOKUP(E178,'Общий список'!$A$3:$S$996,19,FALSE),MATCH($B$1,'Общий список'!A173:M173,0)),"")</f>
        <v>1500 м</v>
      </c>
      <c r="C178" s="27" t="str">
        <f>IF(B178="","", IFERROR(VLOOKUP(E178,'Общий список'!$A$3:$AG$996,3,FALSE),""))</f>
        <v>Ж</v>
      </c>
      <c r="D178" s="27" t="str">
        <f>IF(B178="","", IFERROR(VLOOKUP(E178,'Общий список'!$A$3:$AG$996,17,FALSE),""))</f>
        <v/>
      </c>
      <c r="E178" s="28">
        <f>'Общий список'!A173</f>
        <v>679</v>
      </c>
      <c r="F178" s="29" t="str">
        <f>IF(B178="","", IFERROR(VLOOKUP(E178,'Общий список'!$A$3:$AG$996,2,FALSE),""))</f>
        <v>Бабушкина Анна</v>
      </c>
      <c r="G178" s="27" t="str">
        <f>IF(B178="","", IFERROR(VLOOKUP(E178,'Общий список'!$A$3:$AG$996,4,FALSE),""))</f>
        <v>28.08.2003</v>
      </c>
      <c r="H178" s="27" t="str">
        <f>IF(B178="","", IFERROR(VLOOKUP(E178,'Общий список'!$A$3:$AG$996,6,FALSE),""))</f>
        <v>Runnersperm </v>
      </c>
      <c r="I178" s="27" t="str">
        <f>IF(B178="","", IFERROR(VLOOKUP(E178,'Общий список'!$A$3:$AG$996,7,FALSE),""))</f>
        <v>Шибалина О.Н.</v>
      </c>
      <c r="J178" s="27" t="str">
        <f t="array" ref="J178">IFERROR(INDEX('Общий список'!$A$3:$O$996,VLOOKUP(E178,'Общий список'!$A$3:$S$996,19,FALSE),MATCH(B178,'Общий список'!A173:N173,0)+1),"")</f>
        <v>4.30,00</v>
      </c>
      <c r="K178" s="30"/>
      <c r="L178" s="30"/>
      <c r="M178" s="31" t="str">
        <f t="shared" si="1"/>
        <v/>
      </c>
      <c r="N178" s="28"/>
      <c r="O178" s="32"/>
      <c r="R178" s="33"/>
      <c r="S178" s="33"/>
      <c r="T178" s="33"/>
    </row>
    <row r="179" ht="15.0" hidden="1" customHeight="1">
      <c r="A179" s="25"/>
      <c r="B179" s="26" t="str">
        <f t="array" ref="B179">IFERROR(INDEX('Общий список'!$A$3:$S$996,VLOOKUP(E179,'Общий список'!$A$3:$S$996,19,FALSE),MATCH($B$1,'Общий список'!A174:M174,0)),"")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список'!A174</f>
        <v>681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список'!A174:N174,0)+1),"")</f>
        <v/>
      </c>
      <c r="K179" s="30"/>
      <c r="L179" s="30"/>
      <c r="M179" s="31" t="str">
        <f t="shared" si="1"/>
        <v/>
      </c>
      <c r="N179" s="28"/>
      <c r="O179" s="32"/>
      <c r="R179" s="33"/>
      <c r="S179" s="33"/>
      <c r="T179" s="33"/>
    </row>
    <row r="180" ht="15.0" hidden="1" customHeight="1">
      <c r="A180" s="25"/>
      <c r="B180" s="26" t="str">
        <f t="array" ref="B180">IFERROR(INDEX('Общий список'!$A$3:$S$996,VLOOKUP(E180,'Общий список'!$A$3:$S$996,19,FALSE),MATCH($B$1,'Общий список'!A175:M175,0)),"")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список'!A175</f>
        <v>682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список'!A175:N175,0)+1),"")</f>
        <v/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hidden="1" customHeight="1">
      <c r="A181" s="25"/>
      <c r="B181" s="26" t="str">
        <f t="array" ref="B181">IFERROR(INDEX('Общий список'!$A$3:$S$996,VLOOKUP(E181,'Общий список'!$A$3:$S$996,19,FALSE),MATCH($B$1,'Общий список'!A176:M176,0)),"")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список'!A176</f>
        <v>683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список'!A176:N176,0)+1),"")</f>
        <v/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hidden="1" customHeight="1">
      <c r="A182" s="25"/>
      <c r="B182" s="26" t="str">
        <f t="array" ref="B182">IFERROR(INDEX('Общий список'!$A$3:$S$996,VLOOKUP(E182,'Общий список'!$A$3:$S$996,19,FALSE),MATCH($B$1,'Общий список'!A177:M177,0)),"")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список'!A177</f>
        <v>684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список'!A177:N177,0)+1),"")</f>
        <v/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список'!A178:M178,0)),"")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список'!A178</f>
        <v>689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список'!A178:N178,0)+1),"")</f>
        <v/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список'!A179:M179,0)),"")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список'!A179</f>
        <v>690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список'!A179:N179,0)+1),"")</f>
        <v/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список'!A180:M180,0)),"")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список'!A180</f>
        <v>691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список'!A180:N180,0)+1),"")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список'!A181:M181,0)),"")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список'!A181</f>
        <v>692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список'!A181:N181,0)+1),"")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список'!A182:M182,0)),"")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список'!A182</f>
        <v>693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список'!A182:N182,0)+1),"")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список'!A183:M183,0)),"")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список'!A183</f>
        <v>722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список'!A183:N183,0)+1),"")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список'!A184:M184,0)),"")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список'!A184</f>
        <v>774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список'!A184:N184,0)+1),"")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hidden="1" customHeight="1">
      <c r="A190" s="25"/>
      <c r="B190" s="26" t="str">
        <f t="array" ref="B190">IFERROR(INDEX('Общий список'!$A$3:$S$996,VLOOKUP(E190,'Общий список'!$A$3:$S$996,19,FALSE),MATCH($B$1,'Общий список'!A185:M185,0)),"")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список'!A185</f>
        <v>775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список'!A185:N185,0)+1),"")</f>
        <v/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hidden="1" customHeight="1">
      <c r="A191" s="25"/>
      <c r="B191" s="26" t="str">
        <f t="array" ref="B191">IFERROR(INDEX('Общий список'!$A$3:$S$996,VLOOKUP(E191,'Общий список'!$A$3:$S$996,19,FALSE),MATCH($B$1,'Общий список'!A186:M186,0)),"")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список'!A186</f>
        <v>776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список'!A186:N186,0)+1),"")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hidden="1" customHeight="1">
      <c r="A192" s="25"/>
      <c r="B192" s="26" t="str">
        <f t="array" ref="B192">IFERROR(INDEX('Общий список'!$A$3:$S$996,VLOOKUP(E192,'Общий список'!$A$3:$S$996,19,FALSE),MATCH($B$1,'Общий список'!A187:M187,0)),"")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список'!A187</f>
        <v>801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список'!A187:N187,0)+1),"")</f>
        <v/>
      </c>
      <c r="K192" s="30"/>
      <c r="L192" s="30"/>
      <c r="M192" s="31" t="str">
        <f t="shared" si="1"/>
        <v/>
      </c>
      <c r="N192" s="28"/>
      <c r="O192" s="32"/>
      <c r="R192" s="33"/>
      <c r="S192" s="33"/>
      <c r="T192" s="33"/>
    </row>
    <row r="193" ht="15.0" hidden="1" customHeight="1">
      <c r="A193" s="25"/>
      <c r="B193" s="26" t="str">
        <f t="array" ref="B193">IFERROR(INDEX('Общий список'!$A$3:$S$996,VLOOKUP(E193,'Общий список'!$A$3:$S$996,19,FALSE),MATCH($B$1,'Общий список'!A188:M188,0)),"")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список'!A188</f>
        <v>802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список'!A188:N188,0)+1),"")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список'!A189:M189,0)),"")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список'!A189</f>
        <v>803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список'!A189:N189,0)+1),"")</f>
        <v/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hidden="1" customHeight="1">
      <c r="A195" s="25"/>
      <c r="B195" s="26" t="str">
        <f t="array" ref="B195">IFERROR(INDEX('Общий список'!$A$3:$S$996,VLOOKUP(E195,'Общий список'!$A$3:$S$996,19,FALSE),MATCH($B$1,'Общий список'!A190:M190,0)),"")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список'!A190</f>
        <v>804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список'!A190:N190,0)+1),"")</f>
        <v/>
      </c>
      <c r="K195" s="30"/>
      <c r="L195" s="30"/>
      <c r="M195" s="31" t="str">
        <f t="shared" si="1"/>
        <v/>
      </c>
      <c r="N195" s="28"/>
      <c r="O195" s="32"/>
      <c r="R195" s="33"/>
      <c r="S195" s="33"/>
      <c r="T195" s="33"/>
    </row>
    <row r="196" ht="15.0" hidden="1" customHeight="1">
      <c r="A196" s="25"/>
      <c r="B196" s="26" t="str">
        <f t="array" ref="B196">IFERROR(INDEX('Общий список'!$A$3:$S$996,VLOOKUP(E196,'Общий список'!$A$3:$S$996,19,FALSE),MATCH($B$1,'Общий список'!A191:M191,0)),"")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список'!A191</f>
        <v>805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список'!A191:N191,0)+1),"")</f>
        <v/>
      </c>
      <c r="K196" s="30"/>
      <c r="L196" s="30"/>
      <c r="M196" s="31" t="str">
        <f t="shared" si="1"/>
        <v/>
      </c>
      <c r="N196" s="28"/>
      <c r="O196" s="32"/>
      <c r="R196" s="33"/>
      <c r="S196" s="33"/>
      <c r="T196" s="33"/>
    </row>
    <row r="197" ht="15.0" hidden="1" customHeight="1">
      <c r="A197" s="25"/>
      <c r="B197" s="26" t="str">
        <f t="array" ref="B197">IFERROR(INDEX('Общий список'!$A$3:$S$996,VLOOKUP(E197,'Общий список'!$A$3:$S$996,19,FALSE),MATCH($B$1,'Общий список'!A192:M192,0)),"")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список'!A192</f>
        <v>806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список'!A192:N192,0)+1),"")</f>
        <v/>
      </c>
      <c r="K197" s="30"/>
      <c r="L197" s="30"/>
      <c r="M197" s="31" t="str">
        <f t="shared" si="1"/>
        <v/>
      </c>
      <c r="N197" s="28"/>
      <c r="O197" s="32"/>
      <c r="R197" s="33"/>
      <c r="S197" s="33"/>
      <c r="T197" s="33"/>
    </row>
    <row r="198" ht="15.0" hidden="1" customHeight="1">
      <c r="A198" s="25"/>
      <c r="B198" s="26" t="str">
        <f t="array" ref="B198">IFERROR(INDEX('Общий список'!$A$3:$S$996,VLOOKUP(E198,'Общий список'!$A$3:$S$996,19,FALSE),MATCH($B$1,'Общий список'!A193:M193,0)),"")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список'!A193</f>
        <v>807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список'!A193:N193,0)+1),"")</f>
        <v/>
      </c>
      <c r="K198" s="30"/>
      <c r="L198" s="30"/>
      <c r="M198" s="31" t="str">
        <f t="shared" si="1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список'!A194:M194,0)),"")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список'!A194</f>
        <v>809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список'!A194:N194,0)+1),"")</f>
        <v/>
      </c>
      <c r="K199" s="30"/>
      <c r="L199" s="30"/>
      <c r="M199" s="31" t="str">
        <f t="shared" si="1"/>
        <v/>
      </c>
      <c r="N199" s="28"/>
      <c r="O199" s="32"/>
      <c r="R199" s="33"/>
      <c r="S199" s="33"/>
      <c r="T199" s="33"/>
    </row>
    <row r="200" ht="15.0" hidden="1" customHeight="1">
      <c r="A200" s="25"/>
      <c r="B200" s="26" t="str">
        <f t="array" ref="B200">IFERROR(INDEX('Общий список'!$A$3:$S$996,VLOOKUP(E200,'Общий список'!$A$3:$S$996,19,FALSE),MATCH($B$1,'Общий список'!A195:M195,0)),"")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список'!A195</f>
        <v>810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список'!A195:N195,0)+1),"")</f>
        <v/>
      </c>
      <c r="K200" s="30"/>
      <c r="L200" s="30"/>
      <c r="M200" s="31" t="str">
        <f t="shared" si="1"/>
        <v/>
      </c>
      <c r="N200" s="28"/>
      <c r="O200" s="32"/>
      <c r="R200" s="33"/>
      <c r="S200" s="33"/>
      <c r="T200" s="33"/>
    </row>
    <row r="201" ht="15.0" hidden="1" customHeight="1">
      <c r="A201" s="25"/>
      <c r="B201" s="26" t="str">
        <f t="array" ref="B201">IFERROR(INDEX('Общий список'!$A$3:$S$996,VLOOKUP(E201,'Общий список'!$A$3:$S$996,19,FALSE),MATCH($B$1,'Общий список'!A196:M196,0)),"")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список'!A196</f>
        <v>811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список'!A196:N196,0)+1),"")</f>
        <v/>
      </c>
      <c r="K201" s="30"/>
      <c r="L201" s="30"/>
      <c r="M201" s="31" t="str">
        <f t="shared" si="1"/>
        <v/>
      </c>
      <c r="N201" s="28"/>
      <c r="O201" s="32"/>
      <c r="R201" s="33"/>
      <c r="S201" s="33"/>
      <c r="T201" s="33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список'!A197:M197,0)),"")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список'!A197</f>
        <v>812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список'!A197:N197,0)+1),"")</f>
        <v/>
      </c>
      <c r="K202" s="30"/>
      <c r="L202" s="30"/>
      <c r="M202" s="31" t="str">
        <f t="shared" si="1"/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список'!A198:M198,0)),"")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список'!A198</f>
        <v>813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список'!A198:N198,0)+1),"")</f>
        <v/>
      </c>
      <c r="K203" s="30"/>
      <c r="L203" s="30"/>
      <c r="M203" s="31" t="str">
        <f t="shared" si="1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список'!A199:M199,0)),"")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список'!A199</f>
        <v>815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список'!A199:N199,0)+1),"")</f>
        <v/>
      </c>
      <c r="K204" s="30"/>
      <c r="L204" s="30"/>
      <c r="M204" s="31" t="str">
        <f t="shared" si="1"/>
        <v/>
      </c>
      <c r="N204" s="28"/>
      <c r="O204" s="32"/>
      <c r="R204" s="33"/>
      <c r="S204" s="33"/>
      <c r="T204" s="33"/>
    </row>
    <row r="205" ht="15.0" hidden="1" customHeight="1">
      <c r="A205" s="25"/>
      <c r="B205" s="26" t="str">
        <f t="array" ref="B205">IFERROR(INDEX('Общий список'!$A$3:$S$996,VLOOKUP(E205,'Общий список'!$A$3:$S$996,19,FALSE),MATCH($B$1,'Общий список'!A202:M202,0)),"")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список'!A202</f>
        <v>886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список'!A202:N202,0)+1),"")</f>
        <v/>
      </c>
      <c r="K205" s="30"/>
      <c r="L205" s="30"/>
      <c r="M205" s="31" t="str">
        <f t="shared" si="1"/>
        <v/>
      </c>
      <c r="N205" s="28"/>
      <c r="O205" s="32"/>
      <c r="R205" s="33"/>
      <c r="S205" s="33"/>
      <c r="T205" s="33"/>
    </row>
    <row r="206" ht="15.0" hidden="1" customHeight="1">
      <c r="A206" s="25"/>
      <c r="B206" s="26" t="str">
        <f t="array" ref="B206">IFERROR(INDEX('Общий список'!$A$3:$S$996,VLOOKUP(E206,'Общий список'!$A$3:$S$996,19,FALSE),MATCH($B$1,'Общий список'!A203:M203,0)),"")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список'!A203</f>
        <v>887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список'!A203:N203,0)+1),"")</f>
        <v/>
      </c>
      <c r="K206" s="30"/>
      <c r="L206" s="30"/>
      <c r="M206" s="31" t="str">
        <f t="shared" si="1"/>
        <v/>
      </c>
      <c r="N206" s="28"/>
      <c r="O206" s="32"/>
      <c r="R206" s="33"/>
      <c r="S206" s="33"/>
      <c r="T206" s="33"/>
    </row>
    <row r="207" ht="15.0" hidden="1" customHeight="1">
      <c r="A207" s="25"/>
      <c r="B207" s="26" t="str">
        <f t="array" ref="B207">IFERROR(INDEX('Общий список'!$A$3:$S$996,VLOOKUP(E207,'Общий список'!$A$3:$S$996,19,FALSE),MATCH($B$1,'Общий список'!A204:M204,0)),"")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список'!A204</f>
        <v>888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список'!A204:N204,0)+1),"")</f>
        <v/>
      </c>
      <c r="K207" s="30"/>
      <c r="L207" s="30"/>
      <c r="M207" s="31" t="str">
        <f t="shared" si="1"/>
        <v/>
      </c>
      <c r="N207" s="28"/>
      <c r="O207" s="32"/>
      <c r="R207" s="33"/>
      <c r="S207" s="33"/>
      <c r="T207" s="33"/>
    </row>
    <row r="208" ht="15.0" hidden="1" customHeight="1">
      <c r="A208" s="25"/>
      <c r="B208" s="26" t="str">
        <f t="array" ref="B208">IFERROR(INDEX('Общий список'!$A$3:$S$996,VLOOKUP(E208,'Общий список'!$A$3:$S$996,19,FALSE),MATCH($B$1,'Общий список'!A205:M205,0)),"")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список'!A205</f>
        <v>899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список'!A205:N205,0)+1),"")</f>
        <v/>
      </c>
      <c r="K208" s="30"/>
      <c r="L208" s="30"/>
      <c r="M208" s="31" t="str">
        <f t="shared" si="1"/>
        <v/>
      </c>
      <c r="N208" s="28"/>
      <c r="O208" s="32"/>
      <c r="R208" s="33"/>
      <c r="S208" s="33"/>
      <c r="T208" s="33"/>
    </row>
    <row r="209" ht="15.0" hidden="1" customHeight="1">
      <c r="A209" s="25"/>
      <c r="B209" s="26" t="str">
        <f t="array" ref="B209">IFERROR(INDEX('Общий список'!$A$3:$S$996,VLOOKUP(E209,'Общий список'!$A$3:$S$996,19,FALSE),MATCH($B$1,'Общий список'!A206:M206,0)),"")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список'!A206</f>
        <v>907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список'!A206:N206,0)+1),"")</f>
        <v/>
      </c>
      <c r="K209" s="30"/>
      <c r="L209" s="30"/>
      <c r="M209" s="31" t="str">
        <f t="shared" si="1"/>
        <v/>
      </c>
      <c r="N209" s="28"/>
      <c r="O209" s="32"/>
      <c r="R209" s="33"/>
      <c r="S209" s="33"/>
      <c r="T209" s="33"/>
    </row>
    <row r="210" ht="15.0" hidden="1" customHeight="1">
      <c r="A210" s="25"/>
      <c r="B210" s="26" t="str">
        <f t="array" ref="B210">IFERROR(INDEX('Общий список'!$A$3:$S$996,VLOOKUP(E210,'Общий список'!$A$3:$S$996,19,FALSE),MATCH($B$1,'Общий список'!A207:M207,0)),"")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список'!A207</f>
        <v>908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список'!A207:N207,0)+1),"")</f>
        <v/>
      </c>
      <c r="K210" s="30"/>
      <c r="L210" s="30"/>
      <c r="M210" s="31" t="str">
        <f t="shared" si="1"/>
        <v/>
      </c>
      <c r="N210" s="28"/>
      <c r="O210" s="32"/>
      <c r="R210" s="33"/>
      <c r="S210" s="33"/>
      <c r="T210" s="33"/>
    </row>
    <row r="211" ht="15.0" hidden="1" customHeight="1">
      <c r="A211" s="25"/>
      <c r="B211" s="26" t="str">
        <f t="array" ref="B211">IFERROR(INDEX('Общий список'!$A$3:$S$996,VLOOKUP(E211,'Общий список'!$A$3:$S$996,19,FALSE),MATCH($B$1,'Общий список'!A208:M208,0)),"")</f>
        <v>1500 м</v>
      </c>
      <c r="C211" s="27" t="str">
        <f>IF(B211="","", IFERROR(VLOOKUP(E211,'Общий список'!$A$3:$AG$996,3,FALSE),""))</f>
        <v>Ж</v>
      </c>
      <c r="D211" s="27" t="str">
        <f>IF(B211="","", IFERROR(VLOOKUP(E211,'Общий список'!$A$3:$AG$996,17,FALSE),""))</f>
        <v/>
      </c>
      <c r="E211" s="28">
        <f>'Общий список'!A208</f>
        <v>910</v>
      </c>
      <c r="F211" s="29" t="str">
        <f>IF(B211="","", IFERROR(VLOOKUP(E211,'Общий список'!$A$3:$AG$996,2,FALSE),""))</f>
        <v>Сысоева Инесса</v>
      </c>
      <c r="G211" s="27" t="str">
        <f>IF(B211="","", IFERROR(VLOOKUP(E211,'Общий список'!$A$3:$AG$996,4,FALSE),""))</f>
        <v>13.12.2010</v>
      </c>
      <c r="H211" s="27" t="str">
        <f>IF(B211="","", IFERROR(VLOOKUP(E211,'Общий список'!$A$3:$AG$996,6,FALSE),""))</f>
        <v>СШОР «Темп» г.Пермь</v>
      </c>
      <c r="I211" s="27" t="str">
        <f>IF(B211="","", IFERROR(VLOOKUP(E211,'Общий список'!$A$3:$AG$996,7,FALSE),""))</f>
        <v>Ромодина А.М.</v>
      </c>
      <c r="J211" s="27" t="str">
        <f t="array" ref="J211">IFERROR(INDEX('Общий список'!$A$3:$O$996,VLOOKUP(E211,'Общий список'!$A$3:$S$996,19,FALSE),MATCH(B211,'Общий список'!A208:N208,0)+1),"")</f>
        <v>5.29,6</v>
      </c>
      <c r="K211" s="30"/>
      <c r="L211" s="30"/>
      <c r="M211" s="31" t="str">
        <f t="shared" si="1"/>
        <v/>
      </c>
      <c r="N211" s="28"/>
      <c r="O211" s="32"/>
      <c r="R211" s="33"/>
      <c r="S211" s="33"/>
      <c r="T211" s="33"/>
    </row>
    <row r="212" ht="15.0" hidden="1" customHeight="1">
      <c r="A212" s="25"/>
      <c r="B212" s="26" t="str">
        <f t="array" ref="B212">IFERROR(INDEX('Общий список'!$A$3:$S$996,VLOOKUP(E212,'Общий список'!$A$3:$S$996,19,FALSE),MATCH($B$1,'Общий список'!A210:M210,0)),"")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список'!A210</f>
        <v>961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список'!A210:N210,0)+1),"")</f>
        <v/>
      </c>
      <c r="K212" s="30"/>
      <c r="L212" s="30"/>
      <c r="M212" s="31" t="str">
        <f t="shared" si="1"/>
        <v/>
      </c>
      <c r="N212" s="28"/>
      <c r="O212" s="32"/>
      <c r="R212" s="33"/>
      <c r="S212" s="33"/>
      <c r="T212" s="33"/>
    </row>
    <row r="213" ht="15.0" hidden="1" customHeight="1">
      <c r="A213" s="25"/>
      <c r="B213" s="26" t="str">
        <f t="array" ref="B213">IFERROR(INDEX('Общий список'!$A$3:$S$996,VLOOKUP(E213,'Общий список'!$A$3:$S$996,19,FALSE),MATCH($B$1,'Общий список'!A211:M211,0)),"")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список'!A211</f>
        <v>966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список'!A211:N211,0)+1),"")</f>
        <v/>
      </c>
      <c r="K213" s="30"/>
      <c r="L213" s="30"/>
      <c r="M213" s="31" t="str">
        <f t="shared" si="1"/>
        <v/>
      </c>
      <c r="N213" s="28"/>
      <c r="O213" s="32"/>
      <c r="R213" s="33"/>
      <c r="S213" s="33"/>
      <c r="T213" s="33"/>
    </row>
    <row r="214" ht="15.0" hidden="1" customHeight="1">
      <c r="A214" s="25"/>
      <c r="B214" s="26" t="str">
        <f t="array" ref="B214">IFERROR(INDEX('Общий список'!$A$3:$S$996,VLOOKUP(E214,'Общий список'!$A$3:$S$996,19,FALSE),MATCH($B$1,'Общий список'!A212:M212,0)),"")</f>
        <v>1500 м</v>
      </c>
      <c r="C214" s="27" t="str">
        <f>IF(B214="","", IFERROR(VLOOKUP(E214,'Общий список'!$A$3:$AG$996,3,FALSE),""))</f>
        <v>Ж</v>
      </c>
      <c r="D214" s="27" t="str">
        <f>IF(B214="","", IFERROR(VLOOKUP(E214,'Общий список'!$A$3:$AG$996,17,FALSE),""))</f>
        <v/>
      </c>
      <c r="E214" s="28">
        <f>'Общий список'!A212</f>
        <v>1013</v>
      </c>
      <c r="F214" s="29" t="str">
        <f>IF(B214="","", IFERROR(VLOOKUP(E214,'Общий список'!$A$3:$AG$996,2,FALSE),""))</f>
        <v>Боброва Мария </v>
      </c>
      <c r="G214" s="27" t="str">
        <f>IF(B214="","", IFERROR(VLOOKUP(E214,'Общий список'!$A$3:$AG$996,4,FALSE),""))</f>
        <v>13.03.1993</v>
      </c>
      <c r="H214" s="27" t="str">
        <f>IF(B214="","", IFERROR(VLOOKUP(E214,'Общий список'!$A$3:$AG$996,6,FALSE),""))</f>
        <v>RunTrain</v>
      </c>
      <c r="I214" s="27" t="str">
        <f>IF(B214="","", IFERROR(VLOOKUP(E214,'Общий список'!$A$3:$AG$996,7,FALSE),""))</f>
        <v>Грядковский И.С</v>
      </c>
      <c r="J214" s="27" t="str">
        <f t="array" ref="J214">IFERROR(INDEX('Общий список'!$A$3:$O$996,VLOOKUP(E214,'Общий список'!$A$3:$S$996,19,FALSE),MATCH(B214,'Общий список'!A212:N212,0)+1),"")</f>
        <v>5:05,00</v>
      </c>
      <c r="K214" s="30"/>
      <c r="L214" s="30"/>
      <c r="M214" s="31" t="str">
        <f t="shared" si="1"/>
        <v/>
      </c>
      <c r="N214" s="28"/>
      <c r="O214" s="32"/>
      <c r="R214" s="33"/>
      <c r="S214" s="33"/>
      <c r="T214" s="33"/>
    </row>
    <row r="215" ht="15.0" hidden="1" customHeight="1">
      <c r="A215" s="25"/>
      <c r="B215" s="26" t="str">
        <f t="array" ref="B215">IFERROR(INDEX('Общий список'!$A$3:$S$996,VLOOKUP(E215,'Общий список'!$A$3:$S$996,19,FALSE),MATCH($B$1,'Общий список'!A213:M213,0)),"")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список'!A213</f>
        <v>1040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список'!A213:N213,0)+1),"")</f>
        <v/>
      </c>
      <c r="K215" s="30"/>
      <c r="L215" s="30"/>
      <c r="M215" s="31" t="str">
        <f t="shared" si="1"/>
        <v/>
      </c>
      <c r="N215" s="28"/>
      <c r="O215" s="32"/>
      <c r="R215" s="33"/>
      <c r="S215" s="33"/>
      <c r="T215" s="33"/>
    </row>
    <row r="216" ht="15.0" hidden="1" customHeight="1">
      <c r="A216" s="25"/>
      <c r="B216" s="26" t="str">
        <f t="array" ref="B216">IFERROR(INDEX('Общий список'!$A$3:$S$996,VLOOKUP(E216,'Общий список'!$A$3:$S$996,19,FALSE),MATCH($B$1,'Общий список'!A214:M214,0)),"")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список'!A214</f>
        <v>1107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список'!A214:N214,0)+1),"")</f>
        <v/>
      </c>
      <c r="K216" s="30"/>
      <c r="L216" s="30"/>
      <c r="M216" s="31" t="str">
        <f t="shared" si="1"/>
        <v/>
      </c>
      <c r="N216" s="28"/>
      <c r="O216" s="32"/>
      <c r="R216" s="33"/>
      <c r="S216" s="33"/>
      <c r="T216" s="33"/>
    </row>
    <row r="217" ht="15.0" hidden="1" customHeight="1">
      <c r="A217" s="25"/>
      <c r="B217" s="26" t="str">
        <f t="array" ref="B217">IFERROR(INDEX('Общий список'!$A$3:$S$996,VLOOKUP(E217,'Общий список'!$A$3:$S$996,19,FALSE),MATCH($B$1,'Общий список'!A215:M215,0)),"")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список'!A215</f>
        <v>1657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список'!A215:N215,0)+1),"")</f>
        <v/>
      </c>
      <c r="K217" s="30"/>
      <c r="L217" s="30"/>
      <c r="M217" s="31" t="str">
        <f t="shared" si="1"/>
        <v/>
      </c>
      <c r="N217" s="28"/>
      <c r="O217" s="32"/>
      <c r="R217" s="33"/>
      <c r="S217" s="33"/>
      <c r="T217" s="33"/>
    </row>
    <row r="218" ht="15.0" hidden="1" customHeight="1">
      <c r="A218" s="25"/>
      <c r="B218" s="26" t="str">
        <f t="array" ref="B218">IFERROR(INDEX('Общий список'!$A$3:$S$996,VLOOKUP(E218,'Общий список'!$A$3:$S$996,19,FALSE),MATCH($B$1,'Общий список'!A218:M218,0)),"")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список'!A218</f>
        <v>2039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список'!A218:N218,0)+1),"")</f>
        <v/>
      </c>
      <c r="K218" s="30"/>
      <c r="L218" s="30"/>
      <c r="M218" s="31" t="str">
        <f t="shared" si="1"/>
        <v/>
      </c>
      <c r="N218" s="28"/>
      <c r="O218" s="32"/>
      <c r="R218" s="33"/>
      <c r="S218" s="33"/>
      <c r="T218" s="33"/>
    </row>
    <row r="219" ht="15.0" customHeight="1">
      <c r="A219" s="25">
        <v>15.0</v>
      </c>
      <c r="B219" s="26" t="str">
        <f t="array" ref="B219">IFERROR(INDEX('Общий список'!$A$3:$S$996,VLOOKUP(E219,'Общий список'!$A$3:$S$996,19,FALSE),MATCH($B$1,'Общий список'!A220:M220,0)),"")</f>
        <v>1500 м</v>
      </c>
      <c r="C219" s="27" t="str">
        <f>IF(B219="","", IFERROR(VLOOKUP(E219,'Общий список'!$A$3:$AG$996,3,FALSE),""))</f>
        <v>М</v>
      </c>
      <c r="D219" s="27" t="str">
        <f>IF(B219="","", IFERROR(VLOOKUP(E219,'Общий список'!$A$3:$AG$996,17,FALSE),""))</f>
        <v/>
      </c>
      <c r="E219" s="28">
        <f>'Общий список'!A220</f>
        <v>2328</v>
      </c>
      <c r="F219" s="29" t="str">
        <f>IF(B219="","", IFERROR(VLOOKUP(E219,'Общий список'!$A$3:$AG$996,2,FALSE),""))</f>
        <v>Галкин Антон</v>
      </c>
      <c r="G219" s="27" t="str">
        <f>IF(B219="","", IFERROR(VLOOKUP(E219,'Общий список'!$A$3:$AG$996,4,FALSE),""))</f>
        <v>13.10.1990</v>
      </c>
      <c r="H219" s="29" t="str">
        <f>IF(B219="","", IFERROR(VLOOKUP(E219,'Общий список'!$A$3:$AG$996,6,FALSE),""))</f>
        <v>RunTrain</v>
      </c>
      <c r="I219" s="29" t="str">
        <f>IF(B219="","", IFERROR(VLOOKUP(E219,'Общий список'!$A$3:$AG$996,7,FALSE),""))</f>
        <v>Грядковский И.С.</v>
      </c>
      <c r="J219" s="50" t="s">
        <v>256</v>
      </c>
      <c r="K219" s="30"/>
      <c r="L219" s="30" t="s">
        <v>262</v>
      </c>
      <c r="M219" s="31" t="str">
        <f t="shared" si="1"/>
        <v>4.35,9</v>
      </c>
      <c r="N219" s="28"/>
      <c r="O219" s="32"/>
      <c r="R219" s="33"/>
      <c r="S219" s="33"/>
      <c r="T219" s="33"/>
    </row>
    <row r="220" ht="15.0" customHeight="1">
      <c r="A220" s="25">
        <v>16.0</v>
      </c>
      <c r="B220" s="26" t="str">
        <f t="array" ref="B220">IFERROR(INDEX('Общий список'!$A$3:$S$996,VLOOKUP(E220,'Общий список'!$A$3:$S$996,19,FALSE),MATCH($B$1,'Общий список'!A100:M100,0)),"")</f>
        <v>1500 м</v>
      </c>
      <c r="C220" s="27" t="str">
        <f>IF(B220="","", IFERROR(VLOOKUP(E220,'Общий список'!$A$3:$AG$996,3,FALSE),""))</f>
        <v>М</v>
      </c>
      <c r="D220" s="27" t="str">
        <f>IF(B220="","", IFERROR(VLOOKUP(E220,'Общий список'!$A$3:$AG$996,17,FALSE),""))</f>
        <v/>
      </c>
      <c r="E220" s="28">
        <f>'Общий список'!A100</f>
        <v>443</v>
      </c>
      <c r="F220" s="29" t="str">
        <f>IF(B220="","", IFERROR(VLOOKUP(E220,'Общий список'!$A$3:$AG$996,2,FALSE),""))</f>
        <v>Сюртомов Евгений </v>
      </c>
      <c r="G220" s="27" t="str">
        <f>IF(B220="","", IFERROR(VLOOKUP(E220,'Общий список'!$A$3:$AG$996,4,FALSE),""))</f>
        <v>9.12.1989</v>
      </c>
      <c r="H220" s="29" t="str">
        <f>IF(B220="","", IFERROR(VLOOKUP(E220,'Общий список'!$A$3:$AG$996,6,FALSE),""))</f>
        <v>Run Sekta </v>
      </c>
      <c r="I220" s="29" t="str">
        <f>IF(B220="","", IFERROR(VLOOKUP(E220,'Общий список'!$A$3:$AG$996,7,FALSE),""))</f>
        <v>Субботина Е.К.</v>
      </c>
      <c r="J220" s="50" t="s">
        <v>263</v>
      </c>
      <c r="K220" s="30"/>
      <c r="L220" s="30" t="s">
        <v>264</v>
      </c>
      <c r="M220" s="31" t="str">
        <f t="shared" si="1"/>
        <v>4.41,6</v>
      </c>
      <c r="N220" s="28"/>
      <c r="O220" s="32"/>
      <c r="R220" s="33"/>
      <c r="S220" s="33"/>
      <c r="T220" s="33"/>
    </row>
    <row r="221" ht="15.0" hidden="1" customHeight="1">
      <c r="A221" s="25"/>
      <c r="B221" s="26" t="str">
        <f t="array" ref="B221">IFERROR(INDEX('Общий список'!$A$3:$S$996,VLOOKUP(E221,'Общий список'!$A$3:$S$996,19,FALSE),MATCH($B$1,'Общий список'!A221:M221,0)),"")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список'!A221</f>
        <v>3069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список'!A221:N221,0)+1),"")</f>
        <v/>
      </c>
      <c r="K221" s="30"/>
      <c r="L221" s="30"/>
      <c r="M221" s="31" t="str">
        <f t="shared" si="1"/>
        <v/>
      </c>
      <c r="N221" s="28"/>
      <c r="O221" s="32"/>
      <c r="R221" s="33"/>
      <c r="S221" s="33"/>
      <c r="T221" s="33"/>
    </row>
    <row r="222" ht="15.0" hidden="1" customHeight="1">
      <c r="A222" s="25"/>
      <c r="B222" s="26" t="str">
        <f t="array" ref="B222">IFERROR(INDEX('Общий список'!$A$3:$S$996,VLOOKUP(E222,'Общий список'!$A$3:$S$996,19,FALSE),MATCH($B$1,'Общий список'!A222:M222,0)),"")</f>
        <v>1500 м</v>
      </c>
      <c r="C222" s="27" t="str">
        <f>IF(B222="","", IFERROR(VLOOKUP(E222,'Общий список'!$A$3:$AG$996,3,FALSE),""))</f>
        <v>Ж</v>
      </c>
      <c r="D222" s="27" t="str">
        <f>IF(B222="","", IFERROR(VLOOKUP(E222,'Общий список'!$A$3:$AG$996,17,FALSE),""))</f>
        <v/>
      </c>
      <c r="E222" s="28">
        <f>'Общий список'!A222</f>
        <v>3993</v>
      </c>
      <c r="F222" s="29" t="str">
        <f>IF(B222="","", IFERROR(VLOOKUP(E222,'Общий список'!$A$3:$AG$996,2,FALSE),""))</f>
        <v>Пепелышева Ольга </v>
      </c>
      <c r="G222" s="27" t="str">
        <f>IF(B222="","", IFERROR(VLOOKUP(E222,'Общий список'!$A$3:$AG$996,4,FALSE),""))</f>
        <v>10.02.1990</v>
      </c>
      <c r="H222" s="27" t="str">
        <f>IF(B222="","", IFERROR(VLOOKUP(E222,'Общий список'!$A$3:$AG$996,6,FALSE),""))</f>
        <v>Беговой клуб RunTrain </v>
      </c>
      <c r="I222" s="27" t="str">
        <f>IF(B222="","", IFERROR(VLOOKUP(E222,'Общий список'!$A$3:$AG$996,7,FALSE),""))</f>
        <v>Грядковский И.С.</v>
      </c>
      <c r="J222" s="27" t="str">
        <f t="array" ref="J222">IFERROR(INDEX('Общий список'!$A$3:$O$996,VLOOKUP(E222,'Общий список'!$A$3:$S$996,19,FALSE),MATCH(B222,'Общий список'!A222:N222,0)+1),"")</f>
        <v>5.30,00</v>
      </c>
      <c r="K222" s="30"/>
      <c r="L222" s="30"/>
      <c r="M222" s="31" t="str">
        <f t="shared" si="1"/>
        <v/>
      </c>
      <c r="N222" s="28"/>
      <c r="O222" s="32"/>
      <c r="R222" s="33"/>
      <c r="S222" s="33"/>
      <c r="T222" s="33"/>
    </row>
    <row r="223" ht="15.0" customHeight="1">
      <c r="A223" s="25">
        <v>17.0</v>
      </c>
      <c r="B223" s="26" t="str">
        <f t="array" ref="B223">IFERROR(INDEX('Общий список'!$A$3:$S$996,VLOOKUP(E223,'Общий список'!$A$3:$S$996,19,FALSE),MATCH($B$1,'Общий список'!A42:M42,0)),"")</f>
        <v>1500 м</v>
      </c>
      <c r="C223" s="27" t="str">
        <f>IF(B223="","", IFERROR(VLOOKUP(E223,'Общий список'!$A$3:$AG$996,3,FALSE),""))</f>
        <v>М</v>
      </c>
      <c r="D223" s="27" t="str">
        <f>IF(B223="","", IFERROR(VLOOKUP(E223,'Общий список'!$A$3:$AG$996,17,FALSE),""))</f>
        <v/>
      </c>
      <c r="E223" s="28">
        <f>'Общий список'!A42</f>
        <v>181</v>
      </c>
      <c r="F223" s="29" t="str">
        <f>IF(B223="","", IFERROR(VLOOKUP(E223,'Общий список'!$A$3:$AG$996,2,FALSE),""))</f>
        <v>Корсуков Роман</v>
      </c>
      <c r="G223" s="27" t="str">
        <f>IF(B223="","", IFERROR(VLOOKUP(E223,'Общий список'!$A$3:$AG$996,4,FALSE),""))</f>
        <v>29.03.2007</v>
      </c>
      <c r="H223" s="34" t="str">
        <f>IF(B223="","", IFERROR(VLOOKUP(E223,'Общий список'!$A$3:$AG$996,6,FALSE),""))</f>
        <v>МАУ ДО СШОР Кировского р-на</v>
      </c>
      <c r="I223" s="62" t="str">
        <f>IF(B223="","", IFERROR(VLOOKUP(E223,'Общий список'!$A$3:$AG$996,7,FALSE),""))</f>
        <v>Пономарева О.Ю., Мальцева И.Б.</v>
      </c>
      <c r="J223" s="27" t="str">
        <f t="array" ref="J223">IFERROR(INDEX('Общий список'!$A$3:$O$996,VLOOKUP(E223,'Общий список'!$A$3:$S$996,19,FALSE),MATCH(B223,'Общий список'!A42:N42,0)+1),"")</f>
        <v>4.45,0</v>
      </c>
      <c r="K223" s="30"/>
      <c r="L223" s="30" t="s">
        <v>265</v>
      </c>
      <c r="M223" s="31" t="str">
        <f t="shared" si="1"/>
        <v>4.42,9</v>
      </c>
      <c r="N223" s="28"/>
      <c r="O223" s="32"/>
      <c r="R223" s="33"/>
      <c r="S223" s="33"/>
      <c r="T223" s="33"/>
    </row>
    <row r="224" ht="15.0" customHeight="1">
      <c r="A224" s="25">
        <v>18.0</v>
      </c>
      <c r="B224" s="26" t="str">
        <f t="array" ref="B224">IFERROR(INDEX('Общий список'!$A$3:$S$996,VLOOKUP(E224,'Общий список'!$A$3:$S$996,19,FALSE),MATCH($B$1,'Общий список'!A225:M225,0)),"")</f>
        <v>1500 м</v>
      </c>
      <c r="C224" s="27" t="str">
        <f>IF(B224="","", IFERROR(VLOOKUP(E224,'Общий список'!$A$3:$AG$996,3,FALSE),""))</f>
        <v>М</v>
      </c>
      <c r="D224" s="27" t="str">
        <f>IF(B224="","", IFERROR(VLOOKUP(E224,'Общий список'!$A$3:$AG$996,17,FALSE),""))</f>
        <v/>
      </c>
      <c r="E224" s="28">
        <f>'Общий список'!A225</f>
        <v>6349</v>
      </c>
      <c r="F224" s="29" t="str">
        <f>IF(B224="","", IFERROR(VLOOKUP(E224,'Общий список'!$A$3:$AG$996,2,FALSE),""))</f>
        <v>Чураков Дмитрий</v>
      </c>
      <c r="G224" s="27" t="str">
        <f>IF(B224="","", IFERROR(VLOOKUP(E224,'Общий список'!$A$3:$AG$996,4,FALSE),""))</f>
        <v>13.11.92</v>
      </c>
      <c r="H224" s="29" t="str">
        <f>IF(B224="","", IFERROR(VLOOKUP(E224,'Общий список'!$A$3:$AG$996,6,FALSE),""))</f>
        <v>RunTrain</v>
      </c>
      <c r="I224" s="29" t="str">
        <f>IF(B224="","", IFERROR(VLOOKUP(E224,'Общий список'!$A$3:$AG$996,7,FALSE),""))</f>
        <v>Грядковский И.С.</v>
      </c>
      <c r="J224" s="50" t="s">
        <v>217</v>
      </c>
      <c r="K224" s="30"/>
      <c r="L224" s="30" t="s">
        <v>266</v>
      </c>
      <c r="M224" s="31" t="str">
        <f t="shared" si="1"/>
        <v>4.46,5</v>
      </c>
      <c r="N224" s="28"/>
      <c r="O224" s="32"/>
      <c r="R224" s="33"/>
      <c r="S224" s="33"/>
      <c r="T224" s="33"/>
    </row>
    <row r="225" ht="15.0" customHeight="1">
      <c r="A225" s="25">
        <v>19.0</v>
      </c>
      <c r="B225" s="26" t="str">
        <f t="array" ref="B225">IFERROR(INDEX('Общий список'!$A$3:$S$996,VLOOKUP(E225,'Общий список'!$A$3:$S$996,19,FALSE),MATCH($B$1,'Общий список'!A216:M216,0)),"")</f>
        <v>1500 м</v>
      </c>
      <c r="C225" s="27" t="str">
        <f>IF(B225="","", IFERROR(VLOOKUP(E225,'Общий список'!$A$3:$AG$996,3,FALSE),""))</f>
        <v>М</v>
      </c>
      <c r="D225" s="27" t="str">
        <f>IF(B225="","", IFERROR(VLOOKUP(E225,'Общий список'!$A$3:$AG$996,17,FALSE),""))</f>
        <v/>
      </c>
      <c r="E225" s="28">
        <f>'Общий список'!A216</f>
        <v>1838</v>
      </c>
      <c r="F225" s="29" t="str">
        <f>IF(B225="","", IFERROR(VLOOKUP(E225,'Общий список'!$A$3:$AG$996,2,FALSE),""))</f>
        <v>Охотников Андрей </v>
      </c>
      <c r="G225" s="27" t="str">
        <f>IF(B225="","", IFERROR(VLOOKUP(E225,'Общий список'!$A$3:$AG$996,4,FALSE),""))</f>
        <v>13.06.1983</v>
      </c>
      <c r="H225" s="29" t="str">
        <f>IF(B225="","", IFERROR(VLOOKUP(E225,'Общий список'!$A$3:$AG$996,6,FALSE),""))</f>
        <v>RunTrain</v>
      </c>
      <c r="I225" s="29" t="str">
        <f>IF(B225="","", IFERROR(VLOOKUP(E225,'Общий список'!$A$3:$AG$996,7,FALSE),""))</f>
        <v>Грядковский И.С.</v>
      </c>
      <c r="J225" s="50" t="s">
        <v>219</v>
      </c>
      <c r="K225" s="30"/>
      <c r="L225" s="30" t="s">
        <v>226</v>
      </c>
      <c r="M225" s="31" t="str">
        <f t="shared" si="1"/>
        <v>4.58,3</v>
      </c>
      <c r="N225" s="28"/>
      <c r="O225" s="32"/>
      <c r="R225" s="33"/>
      <c r="S225" s="33"/>
      <c r="T225" s="33"/>
    </row>
    <row r="226" ht="15.0" customHeight="1">
      <c r="A226" s="25">
        <v>20.0</v>
      </c>
      <c r="B226" s="26" t="str">
        <f t="array" ref="B226">IFERROR(INDEX('Общий список'!$A$3:$S$996,VLOOKUP(E226,'Общий список'!$A$3:$S$996,19,FALSE),MATCH($B$1,'Общий список'!A200:M200,0)),"")</f>
        <v>1500 м</v>
      </c>
      <c r="C226" s="27" t="str">
        <f>IF(B226="","", IFERROR(VLOOKUP(E226,'Общий список'!$A$3:$AG$996,3,FALSE),""))</f>
        <v>М</v>
      </c>
      <c r="D226" s="27" t="str">
        <f>IF(B226="","", IFERROR(VLOOKUP(E226,'Общий список'!$A$3:$AG$996,17,FALSE),""))</f>
        <v/>
      </c>
      <c r="E226" s="28">
        <f>'Общий список'!A200</f>
        <v>858</v>
      </c>
      <c r="F226" s="29" t="str">
        <f>IF(B226="","", IFERROR(VLOOKUP(E226,'Общий список'!$A$3:$AG$996,2,FALSE),""))</f>
        <v>Лаптев Роман</v>
      </c>
      <c r="G226" s="27" t="str">
        <f>IF(B226="","", IFERROR(VLOOKUP(E226,'Общий список'!$A$3:$AG$996,4,FALSE),""))</f>
        <v>26.04.2007</v>
      </c>
      <c r="H226" s="29" t="str">
        <f>IF(B226="","", IFERROR(VLOOKUP(E226,'Общий список'!$A$3:$AG$996,6,FALSE),""))</f>
        <v>г. Пермь СШ "Спартак"</v>
      </c>
      <c r="I226" s="29" t="str">
        <f>IF(B226="","", IFERROR(VLOOKUP(E226,'Общий список'!$A$3:$AG$996,7,FALSE),""))</f>
        <v>Высоковкая М.А</v>
      </c>
      <c r="J226" s="27" t="str">
        <f t="array" ref="J226">IFERROR(INDEX('Общий список'!$A$3:$O$996,VLOOKUP(E226,'Общий список'!$A$3:$S$996,19,FALSE),MATCH(B226,'Общий список'!A200:N200,0)+1),"")</f>
        <v/>
      </c>
      <c r="K226" s="30"/>
      <c r="L226" s="30" t="s">
        <v>267</v>
      </c>
      <c r="M226" s="31" t="str">
        <f t="shared" si="1"/>
        <v>5.13,5</v>
      </c>
      <c r="N226" s="28"/>
      <c r="O226" s="32"/>
      <c r="R226" s="33"/>
      <c r="S226" s="33"/>
      <c r="T226" s="33"/>
    </row>
    <row r="227" ht="15.0" customHeight="1">
      <c r="A227" s="25"/>
      <c r="B227" s="26"/>
      <c r="C227" s="27"/>
      <c r="D227" s="27"/>
      <c r="E227" s="28"/>
      <c r="F227" s="29"/>
      <c r="G227" s="27"/>
      <c r="H227" s="29"/>
      <c r="I227" s="29"/>
      <c r="J227" s="27"/>
      <c r="K227" s="30"/>
      <c r="L227" s="30"/>
      <c r="M227" s="31"/>
      <c r="N227" s="28"/>
      <c r="O227" s="32"/>
      <c r="R227" s="33"/>
      <c r="S227" s="33"/>
      <c r="T227" s="33"/>
    </row>
    <row r="228" ht="15.0" customHeight="1">
      <c r="A228" s="25" t="s">
        <v>60</v>
      </c>
      <c r="B228" s="26" t="str">
        <f t="array" ref="B228">IFERROR(INDEX('Общий список'!$A$3:$S$996,VLOOKUP(E228,'Общий список'!$A$3:$S$996,19,FALSE),MATCH($B$1,'Общий список'!A209:M209,0)),"")</f>
        <v>1500 м</v>
      </c>
      <c r="C228" s="27" t="str">
        <f>IF(B228="","", IFERROR(VLOOKUP(E228,'Общий список'!$A$3:$AG$996,3,FALSE),""))</f>
        <v>М</v>
      </c>
      <c r="D228" s="27" t="str">
        <f>IF(B228="","", IFERROR(VLOOKUP(E228,'Общий список'!$A$3:$AG$996,17,FALSE),""))</f>
        <v/>
      </c>
      <c r="E228" s="97">
        <f>'Общий список'!A209</f>
        <v>952</v>
      </c>
      <c r="F228" s="29" t="str">
        <f>IF(B228="","", IFERROR(VLOOKUP(E228,'Общий список'!$A$3:$AG$996,2,FALSE),""))</f>
        <v>Мальцев Павел</v>
      </c>
      <c r="G228" s="27" t="str">
        <f>IF(B228="","", IFERROR(VLOOKUP(E228,'Общий список'!$A$3:$AG$996,4,FALSE),""))</f>
        <v>28.12.2006</v>
      </c>
      <c r="H228" s="29" t="str">
        <f>IF(B228="","", IFERROR(VLOOKUP(E228,'Общий список'!$A$3:$AG$996,6,FALSE),""))</f>
        <v>ДСДЮ Прикамье </v>
      </c>
      <c r="I228" s="29" t="str">
        <f>IF(B228="","", IFERROR(VLOOKUP(E228,'Общий список'!$A$3:$AG$996,7,FALSE),""))</f>
        <v>Щербаков А.М.</v>
      </c>
      <c r="J228" s="50" t="s">
        <v>268</v>
      </c>
      <c r="K228" s="30"/>
      <c r="L228" s="30"/>
      <c r="M228" s="31" t="str">
        <f t="shared" ref="M228:M510" si="2">IF(L228=0,K228,L228)</f>
        <v/>
      </c>
      <c r="N228" s="28"/>
      <c r="O228" s="32"/>
      <c r="R228" s="33"/>
      <c r="S228" s="33"/>
      <c r="T228" s="33"/>
    </row>
    <row r="229" ht="18.75" customHeight="1">
      <c r="A229" s="25" t="s">
        <v>60</v>
      </c>
      <c r="B229" s="26" t="str">
        <f t="array" ref="B229">IFERROR(INDEX('Общий список'!$A$3:$S$996,VLOOKUP(E229,'Общий список'!$A$3:$S$996,19,FALSE),MATCH($B$1,'Общий список'!A226:M226,0)),"")</f>
        <v>1500 м</v>
      </c>
      <c r="C229" s="27" t="str">
        <f>IF(B229="","", IFERROR(VLOOKUP(E229,'Общий список'!$A$3:$AG$996,3,FALSE),""))</f>
        <v>М</v>
      </c>
      <c r="D229" s="27" t="str">
        <f>IF(B229="","", IFERROR(VLOOKUP(E229,'Общий список'!$A$3:$AG$996,17,FALSE),""))</f>
        <v/>
      </c>
      <c r="E229" s="28">
        <f>'Общий список'!A226</f>
        <v>7506</v>
      </c>
      <c r="F229" s="29" t="str">
        <f>IF(B229="","", IFERROR(VLOOKUP(E229,'Общий список'!$A$3:$AG$996,2,FALSE),""))</f>
        <v>Казановский Александр</v>
      </c>
      <c r="G229" s="27" t="str">
        <f>IF(B229="","", IFERROR(VLOOKUP(E229,'Общий список'!$A$3:$AG$996,4,FALSE),""))</f>
        <v>08.12.1988</v>
      </c>
      <c r="H229" s="29" t="str">
        <f>IF(B229="","", IFERROR(VLOOKUP(E229,'Общий список'!$A$3:$AG$996,6,FALSE),""))</f>
        <v>Runtrain</v>
      </c>
      <c r="I229" s="29" t="str">
        <f>IF(B229="","", IFERROR(VLOOKUP(E229,'Общий список'!$A$3:$AG$996,7,FALSE),""))</f>
        <v>Лепа Д.В., Грядковский И.С.</v>
      </c>
      <c r="J229" s="50" t="s">
        <v>269</v>
      </c>
      <c r="K229" s="30"/>
      <c r="L229" s="30"/>
      <c r="M229" s="31" t="str">
        <f t="shared" si="2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список'!A224:M224,0)),"")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список'!A224</f>
        <v>5530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список'!A224:N224,0)+1),"")</f>
        <v/>
      </c>
      <c r="K230" s="30"/>
      <c r="L230" s="30"/>
      <c r="M230" s="31" t="str">
        <f t="shared" si="2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список'!A227:M227,0)),"")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список'!A227</f>
        <v>7777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список'!A227:N227,0)+1),"")</f>
        <v/>
      </c>
      <c r="K231" s="30"/>
      <c r="L231" s="30"/>
      <c r="M231" s="31" t="str">
        <f t="shared" si="2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список'!A228:M228,0)),"")</f>
        <v>1500 м</v>
      </c>
      <c r="C232" s="27" t="str">
        <f>IF(B232="","", IFERROR(VLOOKUP(E232,'Общий список'!$A$3:$AG$996,3,FALSE),""))</f>
        <v>Ж</v>
      </c>
      <c r="D232" s="27" t="str">
        <f>IF(B232="","", IFERROR(VLOOKUP(E232,'Общий список'!$A$3:$AG$996,17,FALSE),""))</f>
        <v/>
      </c>
      <c r="E232" s="28">
        <f>'Общий список'!A228</f>
        <v>7837</v>
      </c>
      <c r="F232" s="29" t="str">
        <f>IF(B232="","", IFERROR(VLOOKUP(E232,'Общий список'!$A$3:$AG$996,2,FALSE),""))</f>
        <v>Васина Анастасия</v>
      </c>
      <c r="G232" s="27" t="str">
        <f>IF(B232="","", IFERROR(VLOOKUP(E232,'Общий список'!$A$3:$AG$996,4,FALSE),""))</f>
        <v>04.09.2002</v>
      </c>
      <c r="H232" s="27" t="str">
        <f>IF(B232="","", IFERROR(VLOOKUP(E232,'Общий список'!$A$3:$AG$996,6,FALSE),""))</f>
        <v>RunTrain</v>
      </c>
      <c r="I232" s="27" t="str">
        <f>IF(B232="","", IFERROR(VLOOKUP(E232,'Общий список'!$A$3:$AG$996,7,FALSE),""))</f>
        <v>Грядковский И.С., Лепа Д.В.</v>
      </c>
      <c r="J232" s="27" t="str">
        <f t="array" ref="J232">IFERROR(INDEX('Общий список'!$A$3:$O$996,VLOOKUP(E232,'Общий список'!$A$3:$S$996,19,FALSE),MATCH(B232,'Общий список'!A228:N228,0)+1),"")</f>
        <v>4.50,00</v>
      </c>
      <c r="K232" s="30"/>
      <c r="L232" s="30"/>
      <c r="M232" s="31" t="str">
        <f t="shared" si="2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список'!A229:M229,0)),"")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 t="str">
        <f>'Общий список'!A229</f>
        <v>887а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список'!A229:N229,0)+1),"")</f>
        <v/>
      </c>
      <c r="K233" s="30"/>
      <c r="L233" s="30"/>
      <c r="M233" s="31" t="str">
        <f t="shared" si="2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список'!A231:M231,0)),"")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список'!A231</f>
        <v>306в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список'!A231:N231,0)+1),"")</f>
        <v/>
      </c>
      <c r="K234" s="30"/>
      <c r="L234" s="30"/>
      <c r="M234" s="31" t="str">
        <f t="shared" si="2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список'!A232:M232,0)),"")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список'!A232</f>
        <v>304а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список'!A232:N232,0)+1),"")</f>
        <v/>
      </c>
      <c r="K235" s="30"/>
      <c r="L235" s="30"/>
      <c r="M235" s="31" t="str">
        <f t="shared" si="2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список'!A233:M233,0)),"")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список'!A233</f>
        <v>307а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список'!A233:N233,0)+1),"")</f>
        <v/>
      </c>
      <c r="K236" s="30"/>
      <c r="L236" s="30"/>
      <c r="M236" s="31" t="str">
        <f t="shared" si="2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список'!A234:M234,0)),"")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список'!A234</f>
        <v>309а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список'!A234:N234,0)+1),"")</f>
        <v/>
      </c>
      <c r="K237" s="30"/>
      <c r="L237" s="30"/>
      <c r="M237" s="31" t="str">
        <f t="shared" si="2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список'!A235:M235,0)),"")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список'!A235</f>
        <v>197а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список'!A235:N235,0)+1),"")</f>
        <v/>
      </c>
      <c r="K238" s="30"/>
      <c r="L238" s="30"/>
      <c r="M238" s="31" t="str">
        <f t="shared" si="2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список'!A236:M236,0)),"")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список'!A236</f>
        <v>150а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список'!A236:N236,0)+1),"")</f>
        <v/>
      </c>
      <c r="K239" s="30"/>
      <c r="L239" s="30"/>
      <c r="M239" s="31" t="str">
        <f t="shared" si="2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список'!A237:M237,0)),"")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>
        <f>'Общий список'!A237</f>
        <v>1982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список'!A237:N237,0)+1),"")</f>
        <v/>
      </c>
      <c r="K240" s="30"/>
      <c r="L240" s="30"/>
      <c r="M240" s="31" t="str">
        <f t="shared" si="2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список'!A238:M238,0)),"")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список'!A238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список'!A238:N238,0)+1),"")</f>
        <v/>
      </c>
      <c r="K241" s="30"/>
      <c r="L241" s="30"/>
      <c r="M241" s="31" t="str">
        <f t="shared" si="2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список'!A239:M239,0)),"")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список'!A239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список'!A239:N239,0)+1),"")</f>
        <v/>
      </c>
      <c r="K242" s="30"/>
      <c r="L242" s="30"/>
      <c r="M242" s="31" t="str">
        <f t="shared" si="2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список'!A240:M240,0)),"")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список'!A240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список'!A240:N240,0)+1),"")</f>
        <v/>
      </c>
      <c r="K243" s="30"/>
      <c r="L243" s="30"/>
      <c r="M243" s="31" t="str">
        <f t="shared" si="2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список'!A241:M241,0)),"")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список'!A241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список'!A241:N241,0)+1),"")</f>
        <v/>
      </c>
      <c r="K244" s="30"/>
      <c r="L244" s="30"/>
      <c r="M244" s="31" t="str">
        <f t="shared" si="2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список'!A242:M242,0)),"")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список'!A242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список'!A242:N242,0)+1),"")</f>
        <v/>
      </c>
      <c r="K245" s="30"/>
      <c r="L245" s="30"/>
      <c r="M245" s="31" t="str">
        <f t="shared" si="2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список'!A243:M243,0)),"")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список'!A243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список'!A243:N243,0)+1),"")</f>
        <v/>
      </c>
      <c r="K246" s="30"/>
      <c r="L246" s="30"/>
      <c r="M246" s="31" t="str">
        <f t="shared" si="2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список'!A244:M244,0)),"")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список'!A244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список'!A244:N244,0)+1),"")</f>
        <v/>
      </c>
      <c r="K247" s="30"/>
      <c r="L247" s="30"/>
      <c r="M247" s="31" t="str">
        <f t="shared" si="2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список'!A245:M245,0)),"")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список'!A245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список'!A245:N245,0)+1),"")</f>
        <v/>
      </c>
      <c r="K248" s="30"/>
      <c r="L248" s="30"/>
      <c r="M248" s="31" t="str">
        <f t="shared" si="2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список'!A246:M246,0)),"")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список'!A246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список'!A246:N246,0)+1),"")</f>
        <v/>
      </c>
      <c r="K249" s="30"/>
      <c r="L249" s="30"/>
      <c r="M249" s="31" t="str">
        <f t="shared" si="2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список'!A247:M247,0)),"")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список'!A247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список'!A247:N247,0)+1),"")</f>
        <v/>
      </c>
      <c r="K250" s="30"/>
      <c r="L250" s="30"/>
      <c r="M250" s="31" t="str">
        <f t="shared" si="2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список'!A248:M248,0)),"")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список'!A248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список'!A248:N248,0)+1),"")</f>
        <v/>
      </c>
      <c r="K251" s="30"/>
      <c r="L251" s="30"/>
      <c r="M251" s="31" t="str">
        <f t="shared" si="2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список'!A249:M249,0)),"")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список'!A249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список'!A249:N249,0)+1),"")</f>
        <v/>
      </c>
      <c r="K252" s="30"/>
      <c r="L252" s="30"/>
      <c r="M252" s="31" t="str">
        <f t="shared" si="2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список'!A250:M250,0)),"")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список'!A250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список'!A250:N250,0)+1),"")</f>
        <v/>
      </c>
      <c r="K253" s="30"/>
      <c r="L253" s="30"/>
      <c r="M253" s="31" t="str">
        <f t="shared" si="2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список'!A251:M251,0)),"")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список'!A251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список'!A251:N251,0)+1),"")</f>
        <v/>
      </c>
      <c r="K254" s="30"/>
      <c r="L254" s="30"/>
      <c r="M254" s="31" t="str">
        <f t="shared" si="2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список'!A252:M252,0)),"")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список'!A252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список'!A252:N252,0)+1),"")</f>
        <v/>
      </c>
      <c r="K255" s="30"/>
      <c r="L255" s="30"/>
      <c r="M255" s="31" t="str">
        <f t="shared" si="2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список'!A253:M253,0)),"")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список'!A253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список'!A253:N253,0)+1),"")</f>
        <v/>
      </c>
      <c r="K256" s="30"/>
      <c r="L256" s="30"/>
      <c r="M256" s="31" t="str">
        <f t="shared" si="2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список'!A254:M254,0)),"")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список'!A254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список'!A254:N254,0)+1),"")</f>
        <v/>
      </c>
      <c r="K257" s="30"/>
      <c r="L257" s="30"/>
      <c r="M257" s="31" t="str">
        <f t="shared" si="2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список'!A255:M255,0)),"")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список'!A255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список'!A255:N255,0)+1),"")</f>
        <v/>
      </c>
      <c r="K258" s="30"/>
      <c r="L258" s="30"/>
      <c r="M258" s="31" t="str">
        <f t="shared" si="2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список'!A256:M256,0)),"")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список'!A256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список'!A256:N256,0)+1),"")</f>
        <v/>
      </c>
      <c r="K259" s="30"/>
      <c r="L259" s="30"/>
      <c r="M259" s="31" t="str">
        <f t="shared" si="2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список'!A257:M257,0)),"")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список'!A257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список'!A257:N257,0)+1),"")</f>
        <v/>
      </c>
      <c r="K260" s="30"/>
      <c r="L260" s="30"/>
      <c r="M260" s="31" t="str">
        <f t="shared" si="2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список'!A258:M258,0)),"")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список'!A258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список'!A258:N258,0)+1),"")</f>
        <v/>
      </c>
      <c r="K261" s="30"/>
      <c r="L261" s="30"/>
      <c r="M261" s="31" t="str">
        <f t="shared" si="2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список'!A259:M259,0)),"")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список'!A259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список'!A259:N259,0)+1),"")</f>
        <v/>
      </c>
      <c r="K262" s="30"/>
      <c r="L262" s="30"/>
      <c r="M262" s="31" t="str">
        <f t="shared" si="2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список'!A260:M260,0)),"")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список'!A260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список'!A260:N260,0)+1),"")</f>
        <v/>
      </c>
      <c r="K263" s="30"/>
      <c r="L263" s="30"/>
      <c r="M263" s="31" t="str">
        <f t="shared" si="2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список'!A261:M261,0)),"")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список'!A261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список'!A261:N261,0)+1),"")</f>
        <v/>
      </c>
      <c r="K264" s="30"/>
      <c r="L264" s="30"/>
      <c r="M264" s="31" t="str">
        <f t="shared" si="2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список'!A262:M262,0)),"")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список'!A262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список'!A262:N262,0)+1),"")</f>
        <v/>
      </c>
      <c r="K265" s="30"/>
      <c r="L265" s="30"/>
      <c r="M265" s="31" t="str">
        <f t="shared" si="2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список'!A263:M263,0)),"")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список'!A263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список'!A263:N263,0)+1),"")</f>
        <v/>
      </c>
      <c r="K266" s="30"/>
      <c r="L266" s="30"/>
      <c r="M266" s="31" t="str">
        <f t="shared" si="2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список'!A264:M264,0)),"")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список'!A264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список'!A264:N264,0)+1),"")</f>
        <v/>
      </c>
      <c r="K267" s="30"/>
      <c r="L267" s="30"/>
      <c r="M267" s="31" t="str">
        <f t="shared" si="2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список'!A265:M265,0)),"")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список'!A265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список'!A265:N265,0)+1),"")</f>
        <v/>
      </c>
      <c r="K268" s="30"/>
      <c r="L268" s="30"/>
      <c r="M268" s="31" t="str">
        <f t="shared" si="2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список'!A266:M266,0)),"")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список'!A266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список'!A266:N266,0)+1),"")</f>
        <v/>
      </c>
      <c r="K269" s="30"/>
      <c r="L269" s="30"/>
      <c r="M269" s="31" t="str">
        <f t="shared" si="2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список'!A267:M267,0)),"")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список'!A267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список'!A267:N267,0)+1),"")</f>
        <v/>
      </c>
      <c r="K270" s="30"/>
      <c r="L270" s="30"/>
      <c r="M270" s="31" t="str">
        <f t="shared" si="2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список'!A268:M268,0)),"")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список'!A268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список'!A268:N268,0)+1),"")</f>
        <v/>
      </c>
      <c r="K271" s="30"/>
      <c r="L271" s="30"/>
      <c r="M271" s="31" t="str">
        <f t="shared" si="2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список'!A269:M269,0)),"")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список'!A269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список'!A269:N269,0)+1),"")</f>
        <v/>
      </c>
      <c r="K272" s="30"/>
      <c r="L272" s="30"/>
      <c r="M272" s="31" t="str">
        <f t="shared" si="2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список'!A270:M270,0)),"")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список'!A270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список'!A270:N270,0)+1),"")</f>
        <v/>
      </c>
      <c r="K273" s="30"/>
      <c r="L273" s="30"/>
      <c r="M273" s="31" t="str">
        <f t="shared" si="2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список'!A271:M271,0)),"")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список'!A271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список'!A271:N271,0)+1),"")</f>
        <v/>
      </c>
      <c r="K274" s="30"/>
      <c r="L274" s="30"/>
      <c r="M274" s="31" t="str">
        <f t="shared" si="2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список'!A272:M272,0)),"")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список'!A272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список'!A272:N272,0)+1),"")</f>
        <v/>
      </c>
      <c r="K275" s="30"/>
      <c r="L275" s="30"/>
      <c r="M275" s="31" t="str">
        <f t="shared" si="2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список'!A273:M273,0)),"")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список'!A273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список'!A273:N273,0)+1),"")</f>
        <v/>
      </c>
      <c r="K276" s="30"/>
      <c r="L276" s="30"/>
      <c r="M276" s="31" t="str">
        <f t="shared" si="2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список'!A274:M274,0)),"")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список'!A274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список'!A274:N274,0)+1),"")</f>
        <v/>
      </c>
      <c r="K277" s="30"/>
      <c r="L277" s="30"/>
      <c r="M277" s="31" t="str">
        <f t="shared" si="2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список'!A275:M275,0)),"")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список'!A275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список'!A275:N275,0)+1),"")</f>
        <v/>
      </c>
      <c r="K278" s="30"/>
      <c r="L278" s="30"/>
      <c r="M278" s="31" t="str">
        <f t="shared" si="2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список'!A276:M276,0)),"")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список'!A276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список'!A276:N276,0)+1),"")</f>
        <v/>
      </c>
      <c r="K279" s="30"/>
      <c r="L279" s="30"/>
      <c r="M279" s="31" t="str">
        <f t="shared" si="2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список'!A277:M277,0)),"")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список'!A277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список'!A277:N277,0)+1),"")</f>
        <v/>
      </c>
      <c r="K280" s="30"/>
      <c r="L280" s="30"/>
      <c r="M280" s="31" t="str">
        <f t="shared" si="2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список'!A278:M278,0)),"")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список'!A278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список'!A278:N278,0)+1),"")</f>
        <v/>
      </c>
      <c r="K281" s="30"/>
      <c r="L281" s="30"/>
      <c r="M281" s="31" t="str">
        <f t="shared" si="2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список'!A279:M279,0)),"")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список'!A279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список'!A279:N279,0)+1),"")</f>
        <v/>
      </c>
      <c r="K282" s="30"/>
      <c r="L282" s="30"/>
      <c r="M282" s="31" t="str">
        <f t="shared" si="2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список'!A280:M280,0)),"")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список'!A280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список'!A280:N280,0)+1),"")</f>
        <v/>
      </c>
      <c r="K283" s="30"/>
      <c r="L283" s="30"/>
      <c r="M283" s="31" t="str">
        <f t="shared" si="2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список'!A281:M281,0)),"")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список'!A281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список'!A281:N281,0)+1),"")</f>
        <v/>
      </c>
      <c r="K284" s="30"/>
      <c r="L284" s="30"/>
      <c r="M284" s="31" t="str">
        <f t="shared" si="2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список'!A282:M282,0)),"")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список'!A282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список'!A282:N282,0)+1),"")</f>
        <v/>
      </c>
      <c r="K285" s="30"/>
      <c r="L285" s="30"/>
      <c r="M285" s="31" t="str">
        <f t="shared" si="2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список'!A283:M283,0)),"")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список'!A283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список'!A283:N283,0)+1),"")</f>
        <v/>
      </c>
      <c r="K286" s="30"/>
      <c r="L286" s="30"/>
      <c r="M286" s="31" t="str">
        <f t="shared" si="2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список'!A284:M284,0)),"")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список'!A284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список'!A284:N284,0)+1),"")</f>
        <v/>
      </c>
      <c r="K287" s="30"/>
      <c r="L287" s="30"/>
      <c r="M287" s="31" t="str">
        <f t="shared" si="2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список'!A285:M285,0)),"")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список'!A285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список'!A285:N285,0)+1),"")</f>
        <v/>
      </c>
      <c r="K288" s="30"/>
      <c r="L288" s="30"/>
      <c r="M288" s="31" t="str">
        <f t="shared" si="2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список'!A286:M286,0)),"")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список'!A286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список'!A286:N286,0)+1),"")</f>
        <v/>
      </c>
      <c r="K289" s="30"/>
      <c r="L289" s="30"/>
      <c r="M289" s="31" t="str">
        <f t="shared" si="2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список'!A287:M287,0)),"")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список'!A287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список'!A287:N287,0)+1),"")</f>
        <v/>
      </c>
      <c r="K290" s="30"/>
      <c r="L290" s="30"/>
      <c r="M290" s="31" t="str">
        <f t="shared" si="2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список'!A288:M288,0)),"")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список'!A288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список'!A288:N288,0)+1),"")</f>
        <v/>
      </c>
      <c r="K291" s="30"/>
      <c r="L291" s="30"/>
      <c r="M291" s="31" t="str">
        <f t="shared" si="2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список'!A289:M289,0)),"")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список'!A289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список'!A289:N289,0)+1),"")</f>
        <v/>
      </c>
      <c r="K292" s="30"/>
      <c r="L292" s="30"/>
      <c r="M292" s="31" t="str">
        <f t="shared" si="2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список'!A290:M290,0)),"")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список'!A290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список'!A290:N290,0)+1),"")</f>
        <v/>
      </c>
      <c r="K293" s="30"/>
      <c r="L293" s="30"/>
      <c r="M293" s="31" t="str">
        <f t="shared" si="2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список'!A291:M291,0)),"")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список'!A291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список'!A291:N291,0)+1),"")</f>
        <v/>
      </c>
      <c r="K294" s="30"/>
      <c r="L294" s="30"/>
      <c r="M294" s="31" t="str">
        <f t="shared" si="2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список'!A292:M292,0)),"")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список'!A292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список'!A292:N292,0)+1),"")</f>
        <v/>
      </c>
      <c r="K295" s="30"/>
      <c r="L295" s="30"/>
      <c r="M295" s="31" t="str">
        <f t="shared" si="2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список'!A293:M293,0)),"")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список'!A293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список'!A293:N293,0)+1),"")</f>
        <v/>
      </c>
      <c r="K296" s="30"/>
      <c r="L296" s="30"/>
      <c r="M296" s="31" t="str">
        <f t="shared" si="2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список'!A294:M294,0)),"")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список'!A294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список'!A294:N294,0)+1),"")</f>
        <v/>
      </c>
      <c r="K297" s="30"/>
      <c r="L297" s="30"/>
      <c r="M297" s="31" t="str">
        <f t="shared" si="2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список'!A295:M295,0)),"")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список'!A295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список'!A295:N295,0)+1),"")</f>
        <v/>
      </c>
      <c r="K298" s="30"/>
      <c r="L298" s="30"/>
      <c r="M298" s="31" t="str">
        <f t="shared" si="2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список'!A296:M296,0)),"")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список'!A296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список'!A296:N296,0)+1),"")</f>
        <v/>
      </c>
      <c r="K299" s="30"/>
      <c r="L299" s="30"/>
      <c r="M299" s="31" t="str">
        <f t="shared" si="2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список'!A297:M297,0)),"")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список'!A297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список'!A297:N297,0)+1),"")</f>
        <v/>
      </c>
      <c r="K300" s="30"/>
      <c r="L300" s="30"/>
      <c r="M300" s="31" t="str">
        <f t="shared" si="2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список'!A298:M298,0)),"")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список'!A298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список'!A298:N298,0)+1),"")</f>
        <v/>
      </c>
      <c r="K301" s="30"/>
      <c r="L301" s="30"/>
      <c r="M301" s="31" t="str">
        <f t="shared" si="2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список'!A299:M299,0)),"")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список'!A299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список'!A299:N299,0)+1),"")</f>
        <v/>
      </c>
      <c r="K302" s="30"/>
      <c r="L302" s="30"/>
      <c r="M302" s="31" t="str">
        <f t="shared" si="2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список'!A300:M300,0)),"")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список'!A300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список'!A300:N300,0)+1),"")</f>
        <v/>
      </c>
      <c r="K303" s="30"/>
      <c r="L303" s="30"/>
      <c r="M303" s="31" t="str">
        <f t="shared" si="2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список'!A301:M301,0)),"")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список'!A301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список'!A301:N301,0)+1),"")</f>
        <v/>
      </c>
      <c r="K304" s="30"/>
      <c r="L304" s="30"/>
      <c r="M304" s="31" t="str">
        <f t="shared" si="2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список'!A302:M302,0)),"")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список'!A302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список'!A302:N302,0)+1),"")</f>
        <v/>
      </c>
      <c r="K305" s="30"/>
      <c r="L305" s="30"/>
      <c r="M305" s="31" t="str">
        <f t="shared" si="2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список'!A303:M303,0)),"")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список'!A303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список'!A303:N303,0)+1),"")</f>
        <v/>
      </c>
      <c r="K306" s="30"/>
      <c r="L306" s="30"/>
      <c r="M306" s="31" t="str">
        <f t="shared" si="2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список'!A304:M304,0)),"")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список'!A304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список'!A304:N304,0)+1),"")</f>
        <v/>
      </c>
      <c r="K307" s="30"/>
      <c r="L307" s="30"/>
      <c r="M307" s="31" t="str">
        <f t="shared" si="2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список'!A305:M305,0)),"")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список'!A305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список'!A305:N305,0)+1),"")</f>
        <v/>
      </c>
      <c r="K308" s="30"/>
      <c r="L308" s="30"/>
      <c r="M308" s="31" t="str">
        <f t="shared" si="2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список'!A306:M306,0)),"")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список'!A306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список'!A306:N306,0)+1),"")</f>
        <v/>
      </c>
      <c r="K309" s="30"/>
      <c r="L309" s="30"/>
      <c r="M309" s="31" t="str">
        <f t="shared" si="2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список'!A307:M307,0)),"")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список'!A307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список'!A307:N307,0)+1),"")</f>
        <v/>
      </c>
      <c r="K310" s="30"/>
      <c r="L310" s="30"/>
      <c r="M310" s="31" t="str">
        <f t="shared" si="2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список'!A308:M308,0)),"")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список'!A308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список'!A308:N308,0)+1),"")</f>
        <v/>
      </c>
      <c r="K311" s="30"/>
      <c r="L311" s="30"/>
      <c r="M311" s="31" t="str">
        <f t="shared" si="2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список'!A309:M309,0)),"")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список'!A309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список'!A309:N309,0)+1),"")</f>
        <v/>
      </c>
      <c r="K312" s="30"/>
      <c r="L312" s="30"/>
      <c r="M312" s="31" t="str">
        <f t="shared" si="2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список'!A310:M310,0)),"")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список'!A310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список'!A310:N310,0)+1),"")</f>
        <v/>
      </c>
      <c r="K313" s="30"/>
      <c r="L313" s="30"/>
      <c r="M313" s="31" t="str">
        <f t="shared" si="2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список'!A311:M311,0)),"")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список'!A311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список'!A311:N311,0)+1),"")</f>
        <v/>
      </c>
      <c r="K314" s="30"/>
      <c r="L314" s="30"/>
      <c r="M314" s="31" t="str">
        <f t="shared" si="2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список'!A312:M312,0)),"")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список'!A312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список'!A312:N312,0)+1),"")</f>
        <v/>
      </c>
      <c r="K315" s="30"/>
      <c r="L315" s="30"/>
      <c r="M315" s="31" t="str">
        <f t="shared" si="2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список'!A313:M313,0)),"")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список'!A313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список'!A313:N313,0)+1),"")</f>
        <v/>
      </c>
      <c r="K316" s="30"/>
      <c r="L316" s="30"/>
      <c r="M316" s="31" t="str">
        <f t="shared" si="2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список'!A314:M314,0)),"")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список'!A314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список'!A314:N314,0)+1),"")</f>
        <v/>
      </c>
      <c r="K317" s="30"/>
      <c r="L317" s="30"/>
      <c r="M317" s="31" t="str">
        <f t="shared" si="2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список'!A315:M315,0)),"")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список'!A315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список'!A315:N315,0)+1),"")</f>
        <v/>
      </c>
      <c r="K318" s="30"/>
      <c r="L318" s="30"/>
      <c r="M318" s="31" t="str">
        <f t="shared" si="2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список'!A316:M316,0)),"")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список'!A316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список'!A316:N316,0)+1),"")</f>
        <v/>
      </c>
      <c r="K319" s="30"/>
      <c r="L319" s="30"/>
      <c r="M319" s="31" t="str">
        <f t="shared" si="2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список'!A317:M317,0)),"")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список'!A317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список'!A317:N317,0)+1),"")</f>
        <v/>
      </c>
      <c r="K320" s="30"/>
      <c r="L320" s="30"/>
      <c r="M320" s="31" t="str">
        <f t="shared" si="2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список'!A318:M318,0)),"")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список'!A318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список'!A318:N318,0)+1),"")</f>
        <v/>
      </c>
      <c r="K321" s="30"/>
      <c r="L321" s="30"/>
      <c r="M321" s="31" t="str">
        <f t="shared" si="2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список'!A319:M319,0)),"")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список'!A319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список'!A319:N319,0)+1),"")</f>
        <v/>
      </c>
      <c r="K322" s="30"/>
      <c r="L322" s="30"/>
      <c r="M322" s="31" t="str">
        <f t="shared" si="2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список'!A320:M320,0)),"")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список'!A320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список'!A320:N320,0)+1),"")</f>
        <v/>
      </c>
      <c r="K323" s="30"/>
      <c r="L323" s="30"/>
      <c r="M323" s="31" t="str">
        <f t="shared" si="2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список'!A321:M321,0)),"")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список'!A321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список'!A321:N321,0)+1),"")</f>
        <v/>
      </c>
      <c r="K324" s="30"/>
      <c r="L324" s="30"/>
      <c r="M324" s="31" t="str">
        <f t="shared" si="2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список'!A322:M322,0)),"")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список'!A322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список'!A322:N322,0)+1),"")</f>
        <v/>
      </c>
      <c r="K325" s="30"/>
      <c r="L325" s="30"/>
      <c r="M325" s="31" t="str">
        <f t="shared" si="2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список'!A323:M323,0)),"")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список'!A323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список'!A323:N323,0)+1),"")</f>
        <v/>
      </c>
      <c r="K326" s="30"/>
      <c r="L326" s="30"/>
      <c r="M326" s="31" t="str">
        <f t="shared" si="2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список'!A324:M324,0)),"")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список'!A324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список'!A324:N324,0)+1),"")</f>
        <v/>
      </c>
      <c r="K327" s="30"/>
      <c r="L327" s="30"/>
      <c r="M327" s="31" t="str">
        <f t="shared" si="2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список'!A325:M325,0)),"")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список'!A325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список'!A325:N325,0)+1),"")</f>
        <v/>
      </c>
      <c r="K328" s="30"/>
      <c r="L328" s="30"/>
      <c r="M328" s="31" t="str">
        <f t="shared" si="2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список'!A326:M326,0)),"")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список'!A326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список'!A326:N326,0)+1),"")</f>
        <v/>
      </c>
      <c r="K329" s="30"/>
      <c r="L329" s="30"/>
      <c r="M329" s="31" t="str">
        <f t="shared" si="2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список'!A327:M327,0)),"")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список'!A327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список'!A327:N327,0)+1),"")</f>
        <v/>
      </c>
      <c r="K330" s="30"/>
      <c r="L330" s="30"/>
      <c r="M330" s="31" t="str">
        <f t="shared" si="2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список'!A328:M328,0)),"")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список'!A328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список'!A328:N328,0)+1),"")</f>
        <v/>
      </c>
      <c r="K331" s="30"/>
      <c r="L331" s="30"/>
      <c r="M331" s="31" t="str">
        <f t="shared" si="2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список'!A329:M329,0)),"")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список'!A329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список'!A329:N329,0)+1),"")</f>
        <v/>
      </c>
      <c r="K332" s="30"/>
      <c r="L332" s="30"/>
      <c r="M332" s="31" t="str">
        <f t="shared" si="2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список'!A330:M330,0)),"")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список'!A330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список'!A330:N330,0)+1),"")</f>
        <v/>
      </c>
      <c r="K333" s="30"/>
      <c r="L333" s="30"/>
      <c r="M333" s="31" t="str">
        <f t="shared" si="2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список'!A331:M331,0)),"")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список'!A331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список'!A331:N331,0)+1),"")</f>
        <v/>
      </c>
      <c r="K334" s="30"/>
      <c r="L334" s="30"/>
      <c r="M334" s="31" t="str">
        <f t="shared" si="2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список'!A332:M332,0)),"")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список'!A332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список'!A332:N332,0)+1),"")</f>
        <v/>
      </c>
      <c r="K335" s="30"/>
      <c r="L335" s="30"/>
      <c r="M335" s="31" t="str">
        <f t="shared" si="2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список'!A333:M333,0)),"")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список'!A333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список'!A333:N333,0)+1),"")</f>
        <v/>
      </c>
      <c r="K336" s="30"/>
      <c r="L336" s="30"/>
      <c r="M336" s="31" t="str">
        <f t="shared" si="2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список'!A334:M334,0)),"")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список'!A334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список'!A334:N334,0)+1),"")</f>
        <v/>
      </c>
      <c r="K337" s="30"/>
      <c r="L337" s="30"/>
      <c r="M337" s="31" t="str">
        <f t="shared" si="2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список'!A335:M335,0)),"")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список'!A335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список'!A335:N335,0)+1),"")</f>
        <v/>
      </c>
      <c r="K338" s="30"/>
      <c r="L338" s="30"/>
      <c r="M338" s="31" t="str">
        <f t="shared" si="2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список'!A336:M336,0)),"")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список'!A336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список'!A336:N336,0)+1),"")</f>
        <v/>
      </c>
      <c r="K339" s="30"/>
      <c r="L339" s="30"/>
      <c r="M339" s="31" t="str">
        <f t="shared" si="2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список'!A337:M337,0)),"")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список'!A337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список'!A337:N337,0)+1),"")</f>
        <v/>
      </c>
      <c r="K340" s="30"/>
      <c r="L340" s="30"/>
      <c r="M340" s="31" t="str">
        <f t="shared" si="2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список'!A338:M338,0)),"")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список'!A338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список'!A338:N338,0)+1),"")</f>
        <v/>
      </c>
      <c r="K341" s="30"/>
      <c r="L341" s="30"/>
      <c r="M341" s="31" t="str">
        <f t="shared" si="2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список'!A339:M339,0)),"")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список'!A339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список'!A339:N339,0)+1),"")</f>
        <v/>
      </c>
      <c r="K342" s="30"/>
      <c r="L342" s="30"/>
      <c r="M342" s="31" t="str">
        <f t="shared" si="2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список'!A340:M340,0)),"")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список'!A340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список'!A340:N340,0)+1),"")</f>
        <v/>
      </c>
      <c r="K343" s="30"/>
      <c r="L343" s="30"/>
      <c r="M343" s="31" t="str">
        <f t="shared" si="2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список'!A341:M341,0)),"")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список'!A341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список'!A341:N341,0)+1),"")</f>
        <v/>
      </c>
      <c r="K344" s="30"/>
      <c r="L344" s="30"/>
      <c r="M344" s="31" t="str">
        <f t="shared" si="2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список'!A342:M342,0)),"")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список'!A342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список'!A342:N342,0)+1),"")</f>
        <v/>
      </c>
      <c r="K345" s="30"/>
      <c r="L345" s="30"/>
      <c r="M345" s="31" t="str">
        <f t="shared" si="2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список'!A343:M343,0)),"")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список'!A343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список'!A343:N343,0)+1),"")</f>
        <v/>
      </c>
      <c r="K346" s="30"/>
      <c r="L346" s="30"/>
      <c r="M346" s="31" t="str">
        <f t="shared" si="2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список'!A344:M344,0)),"")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список'!A344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список'!A344:N344,0)+1),"")</f>
        <v/>
      </c>
      <c r="K347" s="30"/>
      <c r="L347" s="30"/>
      <c r="M347" s="31" t="str">
        <f t="shared" si="2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список'!A345:M345,0)),"")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список'!A345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список'!A345:N345,0)+1),"")</f>
        <v/>
      </c>
      <c r="K348" s="30"/>
      <c r="L348" s="30"/>
      <c r="M348" s="31" t="str">
        <f t="shared" si="2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список'!A346:M346,0)),"")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список'!A346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список'!A346:N346,0)+1),"")</f>
        <v/>
      </c>
      <c r="K349" s="30"/>
      <c r="L349" s="30"/>
      <c r="M349" s="31" t="str">
        <f t="shared" si="2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список'!A347:M347,0)),"")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список'!A347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список'!A347:N347,0)+1),"")</f>
        <v/>
      </c>
      <c r="K350" s="30"/>
      <c r="L350" s="30"/>
      <c r="M350" s="31" t="str">
        <f t="shared" si="2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список'!A348:M348,0)),"")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список'!A348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список'!A348:N348,0)+1),"")</f>
        <v/>
      </c>
      <c r="K351" s="30"/>
      <c r="L351" s="30"/>
      <c r="M351" s="31" t="str">
        <f t="shared" si="2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список'!A349:M349,0)),"")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список'!A349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список'!A349:N349,0)+1),"")</f>
        <v/>
      </c>
      <c r="K352" s="30"/>
      <c r="L352" s="30"/>
      <c r="M352" s="31" t="str">
        <f t="shared" si="2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список'!A350:M350,0)),"")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список'!A350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список'!A350:N350,0)+1),"")</f>
        <v/>
      </c>
      <c r="K353" s="30"/>
      <c r="L353" s="30"/>
      <c r="M353" s="31" t="str">
        <f t="shared" si="2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список'!A351:M351,0)),"")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список'!A351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список'!A351:N351,0)+1),"")</f>
        <v/>
      </c>
      <c r="K354" s="30"/>
      <c r="L354" s="30"/>
      <c r="M354" s="31" t="str">
        <f t="shared" si="2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список'!A352:M352,0)),"")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список'!A352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список'!A352:N352,0)+1),"")</f>
        <v/>
      </c>
      <c r="K355" s="30"/>
      <c r="L355" s="30"/>
      <c r="M355" s="31" t="str">
        <f t="shared" si="2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список'!A353:M353,0)),"")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список'!A353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список'!A353:N353,0)+1),"")</f>
        <v/>
      </c>
      <c r="K356" s="30"/>
      <c r="L356" s="30"/>
      <c r="M356" s="31" t="str">
        <f t="shared" si="2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список'!A354:M354,0)),"")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список'!A354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список'!A354:N354,0)+1),"")</f>
        <v/>
      </c>
      <c r="K357" s="30"/>
      <c r="L357" s="30"/>
      <c r="M357" s="31" t="str">
        <f t="shared" si="2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список'!A355:M355,0)),"")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список'!A355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список'!A355:N355,0)+1),"")</f>
        <v/>
      </c>
      <c r="K358" s="30"/>
      <c r="L358" s="30"/>
      <c r="M358" s="31" t="str">
        <f t="shared" si="2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список'!A356:M356,0)),"")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список'!A356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список'!A356:N356,0)+1),"")</f>
        <v/>
      </c>
      <c r="K359" s="30"/>
      <c r="L359" s="30"/>
      <c r="M359" s="31" t="str">
        <f t="shared" si="2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список'!A357:M357,0)),"")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список'!A357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список'!A357:N357,0)+1),"")</f>
        <v/>
      </c>
      <c r="K360" s="30"/>
      <c r="L360" s="30"/>
      <c r="M360" s="31" t="str">
        <f t="shared" si="2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список'!A358:M358,0)),"")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список'!A358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список'!A358:N358,0)+1),"")</f>
        <v/>
      </c>
      <c r="K361" s="30"/>
      <c r="L361" s="30"/>
      <c r="M361" s="31" t="str">
        <f t="shared" si="2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список'!A359:M359,0)),"")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список'!A359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список'!A359:N359,0)+1),"")</f>
        <v/>
      </c>
      <c r="K362" s="30"/>
      <c r="L362" s="30"/>
      <c r="M362" s="31" t="str">
        <f t="shared" si="2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список'!A360:M360,0)),"")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список'!A360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список'!A360:N360,0)+1),"")</f>
        <v/>
      </c>
      <c r="K363" s="30"/>
      <c r="L363" s="30"/>
      <c r="M363" s="31" t="str">
        <f t="shared" si="2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список'!A361:M361,0)),"")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список'!A361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список'!A361:N361,0)+1),"")</f>
        <v/>
      </c>
      <c r="K364" s="30"/>
      <c r="L364" s="30"/>
      <c r="M364" s="31" t="str">
        <f t="shared" si="2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список'!A362:M362,0)),"")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список'!A362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список'!A362:N362,0)+1),"")</f>
        <v/>
      </c>
      <c r="K365" s="30"/>
      <c r="L365" s="30"/>
      <c r="M365" s="31" t="str">
        <f t="shared" si="2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список'!A363:M363,0)),"")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список'!A363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список'!A363:N363,0)+1),"")</f>
        <v/>
      </c>
      <c r="K366" s="30"/>
      <c r="L366" s="30"/>
      <c r="M366" s="31" t="str">
        <f t="shared" si="2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список'!A364:M364,0)),"")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список'!A364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список'!A364:N364,0)+1),"")</f>
        <v/>
      </c>
      <c r="K367" s="30"/>
      <c r="L367" s="30"/>
      <c r="M367" s="31" t="str">
        <f t="shared" si="2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список'!A365:M365,0)),"")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список'!A365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список'!A365:N365,0)+1),"")</f>
        <v/>
      </c>
      <c r="K368" s="30"/>
      <c r="L368" s="30"/>
      <c r="M368" s="31" t="str">
        <f t="shared" si="2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список'!A366:M366,0)),"")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список'!A366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список'!A366:N366,0)+1),"")</f>
        <v/>
      </c>
      <c r="K369" s="30"/>
      <c r="L369" s="30"/>
      <c r="M369" s="31" t="str">
        <f t="shared" si="2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список'!A367:M367,0)),"")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список'!A367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список'!A367:N367,0)+1),"")</f>
        <v/>
      </c>
      <c r="K370" s="30"/>
      <c r="L370" s="30"/>
      <c r="M370" s="31" t="str">
        <f t="shared" si="2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список'!A368:M368,0)),"")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список'!A368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список'!A368:N368,0)+1),"")</f>
        <v/>
      </c>
      <c r="K371" s="30"/>
      <c r="L371" s="30"/>
      <c r="M371" s="31" t="str">
        <f t="shared" si="2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список'!A369:M369,0)),"")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список'!A369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список'!A369:N369,0)+1),"")</f>
        <v/>
      </c>
      <c r="K372" s="30"/>
      <c r="L372" s="30"/>
      <c r="M372" s="31" t="str">
        <f t="shared" si="2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список'!A370:M370,0)),"")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список'!A370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список'!A370:N370,0)+1),"")</f>
        <v/>
      </c>
      <c r="K373" s="30"/>
      <c r="L373" s="30"/>
      <c r="M373" s="31" t="str">
        <f t="shared" si="2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список'!A371:M371,0)),"")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список'!A371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список'!A371:N371,0)+1),"")</f>
        <v/>
      </c>
      <c r="K374" s="30"/>
      <c r="L374" s="30"/>
      <c r="M374" s="31" t="str">
        <f t="shared" si="2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список'!A372:M372,0)),"")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список'!A372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список'!A372:N372,0)+1),"")</f>
        <v/>
      </c>
      <c r="K375" s="30"/>
      <c r="L375" s="30"/>
      <c r="M375" s="31" t="str">
        <f t="shared" si="2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список'!A373:M373,0)),"")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список'!A373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список'!A373:N373,0)+1),"")</f>
        <v/>
      </c>
      <c r="K376" s="30"/>
      <c r="L376" s="30"/>
      <c r="M376" s="31" t="str">
        <f t="shared" si="2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список'!A374:M374,0)),"")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список'!A374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список'!A374:N374,0)+1),"")</f>
        <v/>
      </c>
      <c r="K377" s="30"/>
      <c r="L377" s="30"/>
      <c r="M377" s="31" t="str">
        <f t="shared" si="2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список'!A375:M375,0)),"")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список'!A375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список'!A375:N375,0)+1),"")</f>
        <v/>
      </c>
      <c r="K378" s="30"/>
      <c r="L378" s="30"/>
      <c r="M378" s="31" t="str">
        <f t="shared" si="2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список'!A376:M376,0)),"")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список'!A376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список'!A376:N376,0)+1),"")</f>
        <v/>
      </c>
      <c r="K379" s="30"/>
      <c r="L379" s="30"/>
      <c r="M379" s="31" t="str">
        <f t="shared" si="2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список'!A377:M377,0)),"")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список'!A377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список'!A377:N377,0)+1),"")</f>
        <v/>
      </c>
      <c r="K380" s="30"/>
      <c r="L380" s="30"/>
      <c r="M380" s="31" t="str">
        <f t="shared" si="2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список'!A378:M378,0)),"")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список'!A378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список'!A378:N378,0)+1),"")</f>
        <v/>
      </c>
      <c r="K381" s="30"/>
      <c r="L381" s="30"/>
      <c r="M381" s="31" t="str">
        <f t="shared" si="2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список'!A379:M379,0)),"")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список'!A379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список'!A379:N379,0)+1),"")</f>
        <v/>
      </c>
      <c r="K382" s="30"/>
      <c r="L382" s="30"/>
      <c r="M382" s="31" t="str">
        <f t="shared" si="2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список'!A380:M380,0)),"")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список'!A380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список'!A380:N380,0)+1),"")</f>
        <v/>
      </c>
      <c r="K383" s="30"/>
      <c r="L383" s="30"/>
      <c r="M383" s="31" t="str">
        <f t="shared" si="2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список'!A381:M381,0)),"")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список'!A381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список'!A381:N381,0)+1),"")</f>
        <v/>
      </c>
      <c r="K384" s="30"/>
      <c r="L384" s="30"/>
      <c r="M384" s="31" t="str">
        <f t="shared" si="2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список'!A382:M382,0)),"")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список'!A382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список'!A382:N382,0)+1),"")</f>
        <v/>
      </c>
      <c r="K385" s="30"/>
      <c r="L385" s="30"/>
      <c r="M385" s="31" t="str">
        <f t="shared" si="2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список'!A383:M383,0)),"")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список'!A383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список'!A383:N383,0)+1),"")</f>
        <v/>
      </c>
      <c r="K386" s="30"/>
      <c r="L386" s="30"/>
      <c r="M386" s="31" t="str">
        <f t="shared" si="2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список'!A384:M384,0)),"")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список'!A384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список'!A384:N384,0)+1),"")</f>
        <v/>
      </c>
      <c r="K387" s="30"/>
      <c r="L387" s="30"/>
      <c r="M387" s="31" t="str">
        <f t="shared" si="2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список'!A385:M385,0)),"")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список'!A385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список'!A385:N385,0)+1),"")</f>
        <v/>
      </c>
      <c r="K388" s="30"/>
      <c r="L388" s="30"/>
      <c r="M388" s="31" t="str">
        <f t="shared" si="2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список'!A386:M386,0)),"")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список'!A386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список'!A386:N386,0)+1),"")</f>
        <v/>
      </c>
      <c r="K389" s="30"/>
      <c r="L389" s="30"/>
      <c r="M389" s="31" t="str">
        <f t="shared" si="2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список'!A387:M387,0)),"")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список'!A387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список'!A387:N387,0)+1),"")</f>
        <v/>
      </c>
      <c r="K390" s="30"/>
      <c r="L390" s="30"/>
      <c r="M390" s="31" t="str">
        <f t="shared" si="2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список'!A388:M388,0)),"")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список'!A388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список'!A388:N388,0)+1),"")</f>
        <v/>
      </c>
      <c r="K391" s="30"/>
      <c r="L391" s="30"/>
      <c r="M391" s="31" t="str">
        <f t="shared" si="2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список'!A389:M389,0)),"")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список'!A389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список'!A389:N389,0)+1),"")</f>
        <v/>
      </c>
      <c r="K392" s="30"/>
      <c r="L392" s="30"/>
      <c r="M392" s="31" t="str">
        <f t="shared" si="2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список'!A390:M390,0)),"")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список'!A390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список'!A390:N390,0)+1),"")</f>
        <v/>
      </c>
      <c r="K393" s="30"/>
      <c r="L393" s="30"/>
      <c r="M393" s="31" t="str">
        <f t="shared" si="2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список'!A391:M391,0)),"")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список'!A391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список'!A391:N391,0)+1),"")</f>
        <v/>
      </c>
      <c r="K394" s="30"/>
      <c r="L394" s="30"/>
      <c r="M394" s="31" t="str">
        <f t="shared" si="2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список'!A392:M392,0)),"")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список'!A392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список'!A392:N392,0)+1),"")</f>
        <v/>
      </c>
      <c r="K395" s="30"/>
      <c r="L395" s="30"/>
      <c r="M395" s="31" t="str">
        <f t="shared" si="2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список'!A393:M393,0)),"")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список'!A393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список'!A393:N393,0)+1),"")</f>
        <v/>
      </c>
      <c r="K396" s="30"/>
      <c r="L396" s="30"/>
      <c r="M396" s="31" t="str">
        <f t="shared" si="2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список'!A394:M394,0)),"")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список'!A394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список'!A394:N394,0)+1),"")</f>
        <v/>
      </c>
      <c r="K397" s="30"/>
      <c r="L397" s="30"/>
      <c r="M397" s="31" t="str">
        <f t="shared" si="2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список'!A395:M395,0)),"")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список'!A395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список'!A395:N395,0)+1),"")</f>
        <v/>
      </c>
      <c r="K398" s="30"/>
      <c r="L398" s="30"/>
      <c r="M398" s="31" t="str">
        <f t="shared" si="2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список'!A396:M396,0)),"")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список'!A396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список'!A396:N396,0)+1),"")</f>
        <v/>
      </c>
      <c r="K399" s="30"/>
      <c r="L399" s="30"/>
      <c r="M399" s="31" t="str">
        <f t="shared" si="2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список'!A397:M397,0)),"")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список'!A397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список'!A397:N397,0)+1),"")</f>
        <v/>
      </c>
      <c r="K400" s="30"/>
      <c r="L400" s="30"/>
      <c r="M400" s="31" t="str">
        <f t="shared" si="2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список'!A398:M398,0)),"")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список'!A398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список'!A398:N398,0)+1),"")</f>
        <v/>
      </c>
      <c r="K401" s="30"/>
      <c r="L401" s="30"/>
      <c r="M401" s="31" t="str">
        <f t="shared" si="2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список'!A399:M399,0)),"")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список'!A399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список'!A399:N399,0)+1),"")</f>
        <v/>
      </c>
      <c r="K402" s="30"/>
      <c r="L402" s="30"/>
      <c r="M402" s="31" t="str">
        <f t="shared" si="2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список'!A400:M400,0)),"")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список'!A400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список'!A400:N400,0)+1),"")</f>
        <v/>
      </c>
      <c r="K403" s="30"/>
      <c r="L403" s="30"/>
      <c r="M403" s="31" t="str">
        <f t="shared" si="2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список'!A401:M401,0)),"")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список'!A401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список'!A401:N401,0)+1),"")</f>
        <v/>
      </c>
      <c r="K404" s="30"/>
      <c r="L404" s="30"/>
      <c r="M404" s="31" t="str">
        <f t="shared" si="2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список'!A402:M402,0)),"")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список'!A402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список'!A402:N402,0)+1),"")</f>
        <v/>
      </c>
      <c r="K405" s="30"/>
      <c r="L405" s="30"/>
      <c r="M405" s="31" t="str">
        <f t="shared" si="2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список'!A403:M403,0)),"")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список'!A403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список'!A403:N403,0)+1),"")</f>
        <v/>
      </c>
      <c r="K406" s="30"/>
      <c r="L406" s="30"/>
      <c r="M406" s="31" t="str">
        <f t="shared" si="2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список'!A404:M404,0)),"")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список'!A404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список'!A404:N404,0)+1),"")</f>
        <v/>
      </c>
      <c r="K407" s="30"/>
      <c r="L407" s="30"/>
      <c r="M407" s="31" t="str">
        <f t="shared" si="2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список'!A405:M405,0)),"")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список'!A405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список'!A405:N405,0)+1),"")</f>
        <v/>
      </c>
      <c r="K408" s="30"/>
      <c r="L408" s="30"/>
      <c r="M408" s="31" t="str">
        <f t="shared" si="2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список'!A406:M406,0)),"")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список'!A406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список'!A406:N406,0)+1),"")</f>
        <v/>
      </c>
      <c r="K409" s="30"/>
      <c r="L409" s="30"/>
      <c r="M409" s="31" t="str">
        <f t="shared" si="2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список'!A407:M407,0)),"")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список'!A407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список'!A407:N407,0)+1),"")</f>
        <v/>
      </c>
      <c r="K410" s="30"/>
      <c r="L410" s="30"/>
      <c r="M410" s="31" t="str">
        <f t="shared" si="2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список'!A408:M408,0)),"")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список'!A408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список'!A408:N408,0)+1),"")</f>
        <v/>
      </c>
      <c r="K411" s="30"/>
      <c r="L411" s="30"/>
      <c r="M411" s="31" t="str">
        <f t="shared" si="2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список'!A409:M409,0)),"")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список'!A409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список'!A409:N409,0)+1),"")</f>
        <v/>
      </c>
      <c r="K412" s="30"/>
      <c r="L412" s="30"/>
      <c r="M412" s="31" t="str">
        <f t="shared" si="2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список'!A410:M410,0)),"")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список'!A410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список'!A410:N410,0)+1),"")</f>
        <v/>
      </c>
      <c r="K413" s="30"/>
      <c r="L413" s="30"/>
      <c r="M413" s="31" t="str">
        <f t="shared" si="2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список'!A411:M411,0)),"")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список'!A411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список'!A411:N411,0)+1),"")</f>
        <v/>
      </c>
      <c r="K414" s="30"/>
      <c r="L414" s="30"/>
      <c r="M414" s="31" t="str">
        <f t="shared" si="2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список'!A412:M412,0)),"")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список'!A412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список'!A412:N412,0)+1),"")</f>
        <v/>
      </c>
      <c r="K415" s="30"/>
      <c r="L415" s="30"/>
      <c r="M415" s="31" t="str">
        <f t="shared" si="2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список'!A413:M413,0)),"")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список'!A413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список'!A413:N413,0)+1),"")</f>
        <v/>
      </c>
      <c r="K416" s="30"/>
      <c r="L416" s="30"/>
      <c r="M416" s="31" t="str">
        <f t="shared" si="2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список'!A414:M414,0)),"")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список'!A414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список'!A414:N414,0)+1),"")</f>
        <v/>
      </c>
      <c r="K417" s="30"/>
      <c r="L417" s="30"/>
      <c r="M417" s="31" t="str">
        <f t="shared" si="2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список'!A415:M415,0)),"")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список'!A415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список'!A415:N415,0)+1),"")</f>
        <v/>
      </c>
      <c r="K418" s="30"/>
      <c r="L418" s="30"/>
      <c r="M418" s="31" t="str">
        <f t="shared" si="2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список'!A416:M416,0)),"")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список'!A416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список'!A416:N416,0)+1),"")</f>
        <v/>
      </c>
      <c r="K419" s="30"/>
      <c r="L419" s="30"/>
      <c r="M419" s="31" t="str">
        <f t="shared" si="2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список'!A417:M417,0)),"")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список'!A417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список'!A417:N417,0)+1),"")</f>
        <v/>
      </c>
      <c r="K420" s="30"/>
      <c r="L420" s="30"/>
      <c r="M420" s="31" t="str">
        <f t="shared" si="2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список'!A418:M418,0)),"")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список'!A418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список'!A418:N418,0)+1),"")</f>
        <v/>
      </c>
      <c r="K421" s="30"/>
      <c r="L421" s="30"/>
      <c r="M421" s="31" t="str">
        <f t="shared" si="2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список'!A419:M419,0)),"")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список'!A419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список'!A419:N419,0)+1),"")</f>
        <v/>
      </c>
      <c r="K422" s="30"/>
      <c r="L422" s="30"/>
      <c r="M422" s="31" t="str">
        <f t="shared" si="2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список'!A420:M420,0)),"")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список'!A420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список'!A420:N420,0)+1),"")</f>
        <v/>
      </c>
      <c r="K423" s="30"/>
      <c r="L423" s="30"/>
      <c r="M423" s="31" t="str">
        <f t="shared" si="2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список'!A421:M421,0)),"")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список'!A421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список'!A421:N421,0)+1),"")</f>
        <v/>
      </c>
      <c r="K424" s="30"/>
      <c r="L424" s="30"/>
      <c r="M424" s="31" t="str">
        <f t="shared" si="2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список'!A422:M422,0)),"")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список'!A422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список'!A422:N422,0)+1),"")</f>
        <v/>
      </c>
      <c r="K425" s="30"/>
      <c r="L425" s="30"/>
      <c r="M425" s="31" t="str">
        <f t="shared" si="2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список'!A423:M423,0)),"")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список'!A423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список'!A423:N423,0)+1),"")</f>
        <v/>
      </c>
      <c r="K426" s="30"/>
      <c r="L426" s="30"/>
      <c r="M426" s="31" t="str">
        <f t="shared" si="2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список'!A424:M424,0)),"")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список'!A424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список'!A424:N424,0)+1),"")</f>
        <v/>
      </c>
      <c r="K427" s="30"/>
      <c r="L427" s="30"/>
      <c r="M427" s="31" t="str">
        <f t="shared" si="2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список'!A425:M425,0)),"")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список'!A425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список'!A425:N425,0)+1),"")</f>
        <v/>
      </c>
      <c r="K428" s="30"/>
      <c r="L428" s="30"/>
      <c r="M428" s="31" t="str">
        <f t="shared" si="2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список'!A426:M426,0)),"")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список'!A426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список'!A426:N426,0)+1),"")</f>
        <v/>
      </c>
      <c r="K429" s="30"/>
      <c r="L429" s="30"/>
      <c r="M429" s="31" t="str">
        <f t="shared" si="2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список'!A427:M427,0)),"")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список'!A427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список'!A427:N427,0)+1),"")</f>
        <v/>
      </c>
      <c r="K430" s="30"/>
      <c r="L430" s="30"/>
      <c r="M430" s="31" t="str">
        <f t="shared" si="2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список'!A428:M428,0)),"")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список'!A428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список'!A428:N428,0)+1),"")</f>
        <v/>
      </c>
      <c r="K431" s="30"/>
      <c r="L431" s="30"/>
      <c r="M431" s="31" t="str">
        <f t="shared" si="2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список'!A429:M429,0)),"")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список'!A429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список'!A429:N429,0)+1),"")</f>
        <v/>
      </c>
      <c r="K432" s="30"/>
      <c r="L432" s="30"/>
      <c r="M432" s="31" t="str">
        <f t="shared" si="2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список'!A430:M430,0)),"")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список'!A430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список'!A430:N430,0)+1),"")</f>
        <v/>
      </c>
      <c r="K433" s="30"/>
      <c r="L433" s="30"/>
      <c r="M433" s="31" t="str">
        <f t="shared" si="2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список'!A431:M431,0)),"")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список'!A431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список'!A431:N431,0)+1),"")</f>
        <v/>
      </c>
      <c r="K434" s="30"/>
      <c r="L434" s="30"/>
      <c r="M434" s="31" t="str">
        <f t="shared" si="2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список'!A432:M432,0)),"")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список'!A432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список'!A432:N432,0)+1),"")</f>
        <v/>
      </c>
      <c r="K435" s="30"/>
      <c r="L435" s="30"/>
      <c r="M435" s="31" t="str">
        <f t="shared" si="2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список'!A433:M433,0)),"")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список'!A433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список'!A433:N433,0)+1),"")</f>
        <v/>
      </c>
      <c r="K436" s="30"/>
      <c r="L436" s="30"/>
      <c r="M436" s="31" t="str">
        <f t="shared" si="2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список'!A434:M434,0)),"")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список'!A434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список'!A434:N434,0)+1),"")</f>
        <v/>
      </c>
      <c r="K437" s="30"/>
      <c r="L437" s="30"/>
      <c r="M437" s="31" t="str">
        <f t="shared" si="2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список'!A435:M435,0)),"")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список'!A435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список'!A435:N435,0)+1),"")</f>
        <v/>
      </c>
      <c r="K438" s="30"/>
      <c r="L438" s="30"/>
      <c r="M438" s="31" t="str">
        <f t="shared" si="2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список'!A436:M436,0)),"")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список'!A436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список'!A436:N436,0)+1),"")</f>
        <v/>
      </c>
      <c r="K439" s="30"/>
      <c r="L439" s="30"/>
      <c r="M439" s="31" t="str">
        <f t="shared" si="2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список'!A437:M437,0)),"")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список'!A437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список'!A437:N437,0)+1),"")</f>
        <v/>
      </c>
      <c r="K440" s="30"/>
      <c r="L440" s="30"/>
      <c r="M440" s="31" t="str">
        <f t="shared" si="2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список'!A438:M438,0)),"")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список'!A438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список'!A438:N438,0)+1),"")</f>
        <v/>
      </c>
      <c r="K441" s="30"/>
      <c r="L441" s="30"/>
      <c r="M441" s="31" t="str">
        <f t="shared" si="2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список'!A439:M439,0)),"")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список'!A439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список'!A439:N439,0)+1),"")</f>
        <v/>
      </c>
      <c r="K442" s="30"/>
      <c r="L442" s="30"/>
      <c r="M442" s="31" t="str">
        <f t="shared" si="2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список'!A440:M440,0)),"")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список'!A440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список'!A440:N440,0)+1),"")</f>
        <v/>
      </c>
      <c r="K443" s="30"/>
      <c r="L443" s="30"/>
      <c r="M443" s="31" t="str">
        <f t="shared" si="2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список'!A441:M441,0)),"")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список'!A441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список'!A441:N441,0)+1),"")</f>
        <v/>
      </c>
      <c r="K444" s="30"/>
      <c r="L444" s="30"/>
      <c r="M444" s="31" t="str">
        <f t="shared" si="2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список'!A442:M442,0)),"")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список'!A442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список'!A442:N442,0)+1),"")</f>
        <v/>
      </c>
      <c r="K445" s="30"/>
      <c r="L445" s="30"/>
      <c r="M445" s="31" t="str">
        <f t="shared" si="2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список'!A443:M443,0)),"")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список'!A443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список'!A443:N443,0)+1),"")</f>
        <v/>
      </c>
      <c r="K446" s="30"/>
      <c r="L446" s="30"/>
      <c r="M446" s="31" t="str">
        <f t="shared" si="2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список'!A444:M444,0)),"")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список'!A444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список'!A444:N444,0)+1),"")</f>
        <v/>
      </c>
      <c r="K447" s="30"/>
      <c r="L447" s="30"/>
      <c r="M447" s="31" t="str">
        <f t="shared" si="2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список'!A445:M445,0)),"")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список'!A445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список'!A445:N445,0)+1),"")</f>
        <v/>
      </c>
      <c r="K448" s="30"/>
      <c r="L448" s="30"/>
      <c r="M448" s="31" t="str">
        <f t="shared" si="2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список'!A446:M446,0)),"")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список'!A446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список'!A446:N446,0)+1),"")</f>
        <v/>
      </c>
      <c r="K449" s="30"/>
      <c r="L449" s="30"/>
      <c r="M449" s="31" t="str">
        <f t="shared" si="2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список'!A447:M447,0)),"")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список'!A447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список'!A447:N447,0)+1),"")</f>
        <v/>
      </c>
      <c r="K450" s="30"/>
      <c r="L450" s="30"/>
      <c r="M450" s="31" t="str">
        <f t="shared" si="2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список'!A448:M448,0)),"")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список'!A448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список'!A448:N448,0)+1),"")</f>
        <v/>
      </c>
      <c r="K451" s="30"/>
      <c r="L451" s="30"/>
      <c r="M451" s="31" t="str">
        <f t="shared" si="2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список'!A449:M449,0)),"")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список'!A449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список'!A449:N449,0)+1),"")</f>
        <v/>
      </c>
      <c r="K452" s="30"/>
      <c r="L452" s="30"/>
      <c r="M452" s="31" t="str">
        <f t="shared" si="2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список'!A450:M450,0)),"")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список'!A450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список'!A450:N450,0)+1),"")</f>
        <v/>
      </c>
      <c r="K453" s="30"/>
      <c r="L453" s="30"/>
      <c r="M453" s="31" t="str">
        <f t="shared" si="2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список'!A451:M451,0)),"")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список'!A451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список'!A451:N451,0)+1),"")</f>
        <v/>
      </c>
      <c r="K454" s="30"/>
      <c r="L454" s="30"/>
      <c r="M454" s="31" t="str">
        <f t="shared" si="2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список'!A452:M452,0)),"")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список'!A452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список'!A452:N452,0)+1),"")</f>
        <v/>
      </c>
      <c r="K455" s="30"/>
      <c r="L455" s="30"/>
      <c r="M455" s="31" t="str">
        <f t="shared" si="2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список'!A453:M453,0)),"")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список'!A453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список'!A453:N453,0)+1),"")</f>
        <v/>
      </c>
      <c r="K456" s="30"/>
      <c r="L456" s="30"/>
      <c r="M456" s="31" t="str">
        <f t="shared" si="2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список'!A454:M454,0)),"")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список'!A454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список'!A454:N454,0)+1),"")</f>
        <v/>
      </c>
      <c r="K457" s="30"/>
      <c r="L457" s="30"/>
      <c r="M457" s="31" t="str">
        <f t="shared" si="2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список'!A455:M455,0)),"")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список'!A455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список'!A455:N455,0)+1),"")</f>
        <v/>
      </c>
      <c r="K458" s="30"/>
      <c r="L458" s="30"/>
      <c r="M458" s="31" t="str">
        <f t="shared" si="2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список'!A456:M456,0)),"")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список'!A456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список'!A456:N456,0)+1),"")</f>
        <v/>
      </c>
      <c r="K459" s="30"/>
      <c r="L459" s="30"/>
      <c r="M459" s="31" t="str">
        <f t="shared" si="2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список'!A457:M457,0)),"")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список'!A457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список'!A457:N457,0)+1),"")</f>
        <v/>
      </c>
      <c r="K460" s="30"/>
      <c r="L460" s="30"/>
      <c r="M460" s="31" t="str">
        <f t="shared" si="2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список'!A458:M458,0)),"")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список'!A458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список'!A458:N458,0)+1),"")</f>
        <v/>
      </c>
      <c r="K461" s="30"/>
      <c r="L461" s="30"/>
      <c r="M461" s="31" t="str">
        <f t="shared" si="2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список'!A459:M459,0)),"")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список'!A459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список'!A459:N459,0)+1),"")</f>
        <v/>
      </c>
      <c r="K462" s="30"/>
      <c r="L462" s="30"/>
      <c r="M462" s="31" t="str">
        <f t="shared" si="2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список'!A460:M460,0)),"")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список'!A460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список'!A460:N460,0)+1),"")</f>
        <v/>
      </c>
      <c r="K463" s="30"/>
      <c r="L463" s="30"/>
      <c r="M463" s="31" t="str">
        <f t="shared" si="2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список'!A461:M461,0)),"")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список'!A461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список'!A461:N461,0)+1),"")</f>
        <v/>
      </c>
      <c r="K464" s="30"/>
      <c r="L464" s="30"/>
      <c r="M464" s="31" t="str">
        <f t="shared" si="2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список'!A462:M462,0)),"")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список'!A462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список'!A462:N462,0)+1),"")</f>
        <v/>
      </c>
      <c r="K465" s="30"/>
      <c r="L465" s="30"/>
      <c r="M465" s="31" t="str">
        <f t="shared" si="2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список'!A463:M463,0)),"")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список'!A463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список'!A463:N463,0)+1),"")</f>
        <v/>
      </c>
      <c r="K466" s="30"/>
      <c r="L466" s="30"/>
      <c r="M466" s="31" t="str">
        <f t="shared" si="2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список'!A464:M464,0)),"")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список'!A464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список'!A464:N464,0)+1),"")</f>
        <v/>
      </c>
      <c r="K467" s="30"/>
      <c r="L467" s="30"/>
      <c r="M467" s="31" t="str">
        <f t="shared" si="2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список'!A465:M465,0)),"")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список'!A465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список'!A465:N465,0)+1),"")</f>
        <v/>
      </c>
      <c r="K468" s="30"/>
      <c r="L468" s="30"/>
      <c r="M468" s="31" t="str">
        <f t="shared" si="2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список'!A466:M466,0)),"")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список'!A466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список'!A466:N466,0)+1),"")</f>
        <v/>
      </c>
      <c r="K469" s="30"/>
      <c r="L469" s="30"/>
      <c r="M469" s="31" t="str">
        <f t="shared" si="2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список'!A467:M467,0)),"")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список'!A467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список'!A467:N467,0)+1),"")</f>
        <v/>
      </c>
      <c r="K470" s="30"/>
      <c r="L470" s="30"/>
      <c r="M470" s="31" t="str">
        <f t="shared" si="2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список'!A468:M468,0)),"")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список'!A468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список'!A468:N468,0)+1),"")</f>
        <v/>
      </c>
      <c r="K471" s="30"/>
      <c r="L471" s="30"/>
      <c r="M471" s="31" t="str">
        <f t="shared" si="2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список'!A469:M469,0)),"")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список'!A469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список'!A469:N469,0)+1),"")</f>
        <v/>
      </c>
      <c r="K472" s="30"/>
      <c r="L472" s="30"/>
      <c r="M472" s="31" t="str">
        <f t="shared" si="2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список'!A470:M470,0)),"")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список'!A470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список'!A470:N470,0)+1),"")</f>
        <v/>
      </c>
      <c r="K473" s="30"/>
      <c r="L473" s="30"/>
      <c r="M473" s="31" t="str">
        <f t="shared" si="2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список'!A471:M471,0)),"")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список'!A471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список'!A471:N471,0)+1),"")</f>
        <v/>
      </c>
      <c r="K474" s="30"/>
      <c r="L474" s="30"/>
      <c r="M474" s="31" t="str">
        <f t="shared" si="2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список'!A472:M472,0)),"")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список'!A472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список'!A472:N472,0)+1),"")</f>
        <v/>
      </c>
      <c r="K475" s="30"/>
      <c r="L475" s="30"/>
      <c r="M475" s="31" t="str">
        <f t="shared" si="2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список'!A473:M473,0)),"")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список'!A473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список'!A473:N473,0)+1),"")</f>
        <v/>
      </c>
      <c r="K476" s="30"/>
      <c r="L476" s="30"/>
      <c r="M476" s="31" t="str">
        <f t="shared" si="2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список'!A474:M474,0)),"")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список'!A474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список'!A474:N474,0)+1),"")</f>
        <v/>
      </c>
      <c r="K477" s="30"/>
      <c r="L477" s="30"/>
      <c r="M477" s="31" t="str">
        <f t="shared" si="2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список'!A475:M475,0)),"")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список'!A475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список'!A475:N475,0)+1),"")</f>
        <v/>
      </c>
      <c r="K478" s="30"/>
      <c r="L478" s="30"/>
      <c r="M478" s="31" t="str">
        <f t="shared" si="2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список'!A476:M476,0)),"")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список'!A476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список'!A476:N476,0)+1),"")</f>
        <v/>
      </c>
      <c r="K479" s="30"/>
      <c r="L479" s="30"/>
      <c r="M479" s="31" t="str">
        <f t="shared" si="2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список'!A477:M477,0)),"")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список'!A477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список'!A477:N477,0)+1),"")</f>
        <v/>
      </c>
      <c r="K480" s="30"/>
      <c r="L480" s="30"/>
      <c r="M480" s="31" t="str">
        <f t="shared" si="2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список'!A478:M478,0)),"")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список'!A478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список'!A478:N478,0)+1),"")</f>
        <v/>
      </c>
      <c r="K481" s="30"/>
      <c r="L481" s="30"/>
      <c r="M481" s="31" t="str">
        <f t="shared" si="2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список'!A479:M479,0)),"")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список'!A479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список'!A479:N479,0)+1),"")</f>
        <v/>
      </c>
      <c r="K482" s="30"/>
      <c r="L482" s="30"/>
      <c r="M482" s="31" t="str">
        <f t="shared" si="2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список'!A480:M480,0)),"")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список'!A480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список'!A480:N480,0)+1),"")</f>
        <v/>
      </c>
      <c r="K483" s="30"/>
      <c r="L483" s="30"/>
      <c r="M483" s="31" t="str">
        <f t="shared" si="2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список'!A481:M481,0)),"")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список'!A481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список'!A481:N481,0)+1),"")</f>
        <v/>
      </c>
      <c r="K484" s="30"/>
      <c r="L484" s="30"/>
      <c r="M484" s="31" t="str">
        <f t="shared" si="2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список'!A482:M482,0)),"")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список'!A482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список'!A482:N482,0)+1),"")</f>
        <v/>
      </c>
      <c r="K485" s="30"/>
      <c r="L485" s="30"/>
      <c r="M485" s="31" t="str">
        <f t="shared" si="2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список'!A483:M483,0)),"")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список'!A483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список'!A483:N483,0)+1),"")</f>
        <v/>
      </c>
      <c r="K486" s="30"/>
      <c r="L486" s="30"/>
      <c r="M486" s="31" t="str">
        <f t="shared" si="2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список'!A484:M484,0)),"")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список'!A484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список'!A484:N484,0)+1),"")</f>
        <v/>
      </c>
      <c r="K487" s="30"/>
      <c r="L487" s="30"/>
      <c r="M487" s="31" t="str">
        <f t="shared" si="2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список'!A485:M485,0)),"")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список'!A485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список'!A485:N485,0)+1),"")</f>
        <v/>
      </c>
      <c r="K488" s="30"/>
      <c r="L488" s="30"/>
      <c r="M488" s="31" t="str">
        <f t="shared" si="2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список'!A486:M486,0)),"")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список'!A486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список'!A486:N486,0)+1),"")</f>
        <v/>
      </c>
      <c r="K489" s="30"/>
      <c r="L489" s="30"/>
      <c r="M489" s="31" t="str">
        <f t="shared" si="2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список'!A487:M487,0)),"")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список'!A487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список'!A487:N487,0)+1),"")</f>
        <v/>
      </c>
      <c r="K490" s="30"/>
      <c r="L490" s="30"/>
      <c r="M490" s="31" t="str">
        <f t="shared" si="2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список'!A488:M488,0)),"")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список'!A488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список'!A488:N488,0)+1),"")</f>
        <v/>
      </c>
      <c r="K491" s="30"/>
      <c r="L491" s="30"/>
      <c r="M491" s="31" t="str">
        <f t="shared" si="2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список'!A489:M489,0)),"")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список'!A489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список'!A489:N489,0)+1),"")</f>
        <v/>
      </c>
      <c r="K492" s="30"/>
      <c r="L492" s="30"/>
      <c r="M492" s="31" t="str">
        <f t="shared" si="2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список'!A490:M490,0)),"")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список'!A490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список'!A490:N490,0)+1),"")</f>
        <v/>
      </c>
      <c r="K493" s="30"/>
      <c r="L493" s="30"/>
      <c r="M493" s="31" t="str">
        <f t="shared" si="2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список'!A491:M491,0)),"")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список'!A491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список'!A491:N491,0)+1),"")</f>
        <v/>
      </c>
      <c r="K494" s="30"/>
      <c r="L494" s="30"/>
      <c r="M494" s="31" t="str">
        <f t="shared" si="2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список'!A492:M492,0)),"")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список'!A492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список'!A492:N492,0)+1),"")</f>
        <v/>
      </c>
      <c r="K495" s="30"/>
      <c r="L495" s="30"/>
      <c r="M495" s="31" t="str">
        <f t="shared" si="2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список'!A493:M493,0)),"")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список'!A493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список'!A493:N493,0)+1),"")</f>
        <v/>
      </c>
      <c r="K496" s="30"/>
      <c r="L496" s="30"/>
      <c r="M496" s="31" t="str">
        <f t="shared" si="2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список'!A494:M494,0)),"")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список'!A494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список'!A494:N494,0)+1),"")</f>
        <v/>
      </c>
      <c r="K497" s="30"/>
      <c r="L497" s="30"/>
      <c r="M497" s="31" t="str">
        <f t="shared" si="2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список'!A495:M495,0)),"")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список'!A495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список'!A495:N495,0)+1),"")</f>
        <v/>
      </c>
      <c r="K498" s="30"/>
      <c r="L498" s="30"/>
      <c r="M498" s="31" t="str">
        <f t="shared" si="2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список'!A496:M496,0)),"")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список'!A496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список'!A496:N496,0)+1),"")</f>
        <v/>
      </c>
      <c r="K499" s="30"/>
      <c r="L499" s="30"/>
      <c r="M499" s="31" t="str">
        <f t="shared" si="2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список'!A497:M497,0)),"")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список'!A497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список'!A497:N497,0)+1),"")</f>
        <v/>
      </c>
      <c r="K500" s="30"/>
      <c r="L500" s="30"/>
      <c r="M500" s="31" t="str">
        <f t="shared" si="2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список'!A498:M498,0)),"")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список'!A498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список'!A498:N498,0)+1),"")</f>
        <v/>
      </c>
      <c r="K501" s="30"/>
      <c r="L501" s="30"/>
      <c r="M501" s="31" t="str">
        <f t="shared" si="2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список'!A499:M499,0)),"")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список'!A499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список'!A499:N499,0)+1),"")</f>
        <v/>
      </c>
      <c r="K502" s="30"/>
      <c r="L502" s="30"/>
      <c r="M502" s="31" t="str">
        <f t="shared" si="2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список'!A500:M500,0)),"")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список'!A500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список'!A500:N500,0)+1),"")</f>
        <v/>
      </c>
      <c r="K503" s="30"/>
      <c r="L503" s="30"/>
      <c r="M503" s="31" t="str">
        <f t="shared" si="2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список'!A501:M501,0)),"")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список'!A501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список'!A501:N501,0)+1),"")</f>
        <v/>
      </c>
      <c r="K504" s="30"/>
      <c r="L504" s="30"/>
      <c r="M504" s="31" t="str">
        <f t="shared" si="2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список'!A502:M502,0)),"")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список'!A502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список'!A502:N502,0)+1),"")</f>
        <v/>
      </c>
      <c r="K505" s="30"/>
      <c r="L505" s="30"/>
      <c r="M505" s="31" t="str">
        <f t="shared" si="2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список'!A503:M503,0)),"")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список'!A503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список'!A503:N503,0)+1),"")</f>
        <v/>
      </c>
      <c r="K506" s="30"/>
      <c r="L506" s="30"/>
      <c r="M506" s="31" t="str">
        <f t="shared" si="2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список'!A504:M504,0)),"")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список'!A504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список'!A504:N504,0)+1),"")</f>
        <v/>
      </c>
      <c r="K507" s="30"/>
      <c r="L507" s="30"/>
      <c r="M507" s="31" t="str">
        <f t="shared" si="2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список'!A505:M505,0)),"")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список'!A505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список'!A505:N505,0)+1),"")</f>
        <v/>
      </c>
      <c r="K508" s="30"/>
      <c r="L508" s="30"/>
      <c r="M508" s="31" t="str">
        <f t="shared" si="2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список'!A506:M506,0)),"")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список'!A506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список'!A506:N506,0)+1),"")</f>
        <v/>
      </c>
      <c r="K509" s="30"/>
      <c r="L509" s="30"/>
      <c r="M509" s="31" t="str">
        <f t="shared" si="2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список'!A507:M507,0)),"")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список'!A507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список'!A507:N507,0)+1),"")</f>
        <v/>
      </c>
      <c r="K510" s="30"/>
      <c r="L510" s="30"/>
      <c r="M510" s="31" t="str">
        <f t="shared" si="2"/>
        <v/>
      </c>
      <c r="N510" s="28"/>
      <c r="O510" s="32"/>
      <c r="R510" s="33"/>
      <c r="S510" s="33"/>
      <c r="T510" s="33"/>
    </row>
  </sheetData>
  <autoFilter ref="$B$4:$O$510">
    <filterColumn colId="1">
      <filters>
        <filter val="М"/>
      </filters>
    </filterColumn>
    <sortState ref="B4:O510">
      <sortCondition descending="1" ref="J4:J510"/>
    </sortState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510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hidden="1" min="5" max="5" width="13.75"/>
    <col customWidth="1" min="6" max="6" width="17.88"/>
    <col customWidth="1" min="7" max="7" width="13.63"/>
    <col customWidth="1" min="8" max="8" width="23.25"/>
    <col customWidth="1" min="9" max="9" width="23.75"/>
    <col customWidth="1" hidden="1" min="10" max="10" width="15.25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270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11"/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271</v>
      </c>
      <c r="K3" s="6"/>
      <c r="L3" s="7"/>
      <c r="M3" s="8"/>
      <c r="N3" s="9"/>
      <c r="O3" s="10"/>
    </row>
    <row r="4" ht="30.0" customHeight="1">
      <c r="A4" s="98" t="s">
        <v>272</v>
      </c>
      <c r="B4" s="18" t="s">
        <v>6</v>
      </c>
      <c r="C4" s="19" t="s">
        <v>7</v>
      </c>
      <c r="D4" s="19" t="s">
        <v>8</v>
      </c>
      <c r="E4" s="24" t="s">
        <v>9</v>
      </c>
      <c r="F4" s="21" t="s">
        <v>10</v>
      </c>
      <c r="G4" s="21" t="s">
        <v>11</v>
      </c>
      <c r="H4" s="21" t="s">
        <v>12</v>
      </c>
      <c r="I4" s="21" t="s">
        <v>13</v>
      </c>
      <c r="J4" s="24" t="s">
        <v>14</v>
      </c>
      <c r="K4" s="63" t="s">
        <v>15</v>
      </c>
      <c r="L4" s="63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39" t="str">
        <f t="array" ref="A5">IFERROR(INDEX('Общий список'!$A$3:$S$996,VLOOKUP(E510,'Общий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509" si="1">IF(L5=0,K5,L5)</f>
        <v/>
      </c>
      <c r="N5" s="28"/>
      <c r="O5" s="32"/>
      <c r="R5" s="33"/>
      <c r="S5" s="33"/>
      <c r="T5" s="33"/>
    </row>
    <row r="6" ht="15.0" hidden="1" customHeight="1">
      <c r="A6" s="39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39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39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39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39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39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39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39"/>
      <c r="B13" s="26" t="str">
        <f t="array" ref="B13">IFERROR(INDEX('Общий список'!$A$3:$S$996,VLOOKUP(E13,'Общий список'!$A$3:$S$996,19,FALSE),MATCH($B$1,'Общий список'!A11:M11,0)),"")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список'!A11:N11,0)+1),"")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39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39"/>
      <c r="B15" s="26" t="str">
        <f t="array" ref="B15">IFERROR(INDEX('Общий список'!$A$3:$S$996,VLOOKUP(E15,'Общий список'!$A$3:$S$996,19,FALSE),MATCH($B$1,'Общий список'!A13:M13,0)),"")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список'!A13:N13,0)+1),"")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39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39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39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39"/>
      <c r="B19" s="26" t="str">
        <f t="array" ref="B19">IFERROR(INDEX('Общий список'!$A$3:$S$996,VLOOKUP(E19,'Общий список'!$A$3:$S$996,19,FALSE),MATCH($B$1,'Общий список'!A17:M17,0)),"")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список'!A17:N17,0)+1),"")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39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39"/>
      <c r="B21" s="26" t="str">
        <f t="array" ref="B21">IFERROR(INDEX('Общий список'!$A$3:$S$996,VLOOKUP(E21,'Общий список'!$A$3:$S$996,19,FALSE),MATCH($B$1,'Общий список'!A19:M19,0)),"")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список'!A19:N19,0)+1),"")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39"/>
      <c r="B22" s="26" t="str">
        <f t="array" ref="B22">IFERROR(INDEX('Общий список'!$A$3:$S$996,VLOOKUP(E22,'Общий список'!$A$3:$S$996,19,FALSE),MATCH($B$1,'Общий список'!A20:M20,0)),"")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список'!A20</f>
        <v>45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список'!A20:N20,0)+1),"")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39"/>
      <c r="B23" s="26" t="str">
        <f t="array" ref="B23">IFERROR(INDEX('Общий список'!$A$3:$S$996,VLOOKUP(E23,'Общий список'!$A$3:$S$996,19,FALSE),MATCH($B$1,'Общий список'!A21:M21,0)),"")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список'!A21</f>
        <v>55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список'!A21:N21,0)+1),"")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39"/>
      <c r="B24" s="26" t="str">
        <f t="array" ref="B24">IFERROR(INDEX('Общий список'!$A$3:$S$996,VLOOKUP(E24,'Общий список'!$A$3:$S$996,19,FALSE),MATCH($B$1,'Общий список'!A22:M22,0)),"")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список'!A22</f>
        <v>59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список'!A22:N22,0)+1),"")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39"/>
      <c r="B25" s="26" t="str">
        <f t="array" ref="B25">IFERROR(INDEX('Общий список'!$A$3:$S$996,VLOOKUP(E25,'Общий список'!$A$3:$S$996,19,FALSE),MATCH($B$1,'Общий список'!A23:M23,0)),"")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список'!A23</f>
        <v>60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список'!A23:N23,0)+1),"")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39"/>
      <c r="B26" s="26" t="str">
        <f t="array" ref="B26">IFERROR(INDEX('Общий список'!$A$3:$S$996,VLOOKUP(E26,'Общий список'!$A$3:$S$996,19,FALSE),MATCH($B$1,'Общий список'!A24:M24,0)),"")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список'!A24</f>
        <v>73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список'!A24:N24,0)+1),"")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39"/>
      <c r="B27" s="26" t="str">
        <f t="array" ref="B27">IFERROR(INDEX('Общий список'!$A$3:$S$996,VLOOKUP(E27,'Общий список'!$A$3:$S$996,19,FALSE),MATCH($B$1,'Общий список'!A25:M25,0)),"")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список'!A25</f>
        <v>74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список'!A25:N25,0)+1),"")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39"/>
      <c r="B28" s="26" t="str">
        <f t="array" ref="B28">IFERROR(INDEX('Общий список'!$A$3:$S$996,VLOOKUP(E28,'Общий список'!$A$3:$S$996,19,FALSE),MATCH($B$1,'Общий список'!A26:M26,0)),"")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список'!A26</f>
        <v>233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список'!A26:N26,0)+1),"")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39"/>
      <c r="B29" s="26" t="str">
        <f t="array" ref="B29">IFERROR(INDEX('Общий список'!$A$3:$S$996,VLOOKUP(E29,'Общий список'!$A$3:$S$996,19,FALSE),MATCH($B$1,'Общий список'!A27:M27,0)),"")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список'!A27</f>
        <v>103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список'!A27:N27,0)+1),"")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39"/>
      <c r="B30" s="26" t="str">
        <f t="array" ref="B30">IFERROR(INDEX('Общий список'!$A$3:$S$996,VLOOKUP(E30,'Общий список'!$A$3:$S$996,19,FALSE),MATCH($B$1,'Общий список'!A28:M28,0)),"")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список'!A28</f>
        <v>104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список'!A28:N28,0)+1),"")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39"/>
      <c r="B31" s="26" t="str">
        <f t="array" ref="B31">IFERROR(INDEX('Общий список'!$A$3:$S$996,VLOOKUP(E31,'Общий список'!$A$3:$S$996,19,FALSE),MATCH($B$1,'Общий список'!A29:M29,0)),"")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список'!A29</f>
        <v>108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список'!A29:N29,0)+1),"")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39"/>
      <c r="B32" s="26" t="str">
        <f t="array" ref="B32">IFERROR(INDEX('Общий список'!$A$3:$S$996,VLOOKUP(E32,'Общий список'!$A$3:$S$996,19,FALSE),MATCH($B$1,'Общий список'!A30:M30,0)),"")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список'!A30</f>
        <v>110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список'!A30:N30,0)+1),"")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39"/>
      <c r="B33" s="26" t="str">
        <f t="array" ref="B33">IFERROR(INDEX('Общий список'!$A$3:$S$996,VLOOKUP(E33,'Общий список'!$A$3:$S$996,19,FALSE),MATCH($B$1,'Общий список'!A31:M31,0)),"")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список'!A31</f>
        <v>114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список'!A31:N31,0)+1),"")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39"/>
      <c r="B34" s="26" t="str">
        <f t="array" ref="B34">IFERROR(INDEX('Общий список'!$A$3:$S$996,VLOOKUP(E34,'Общий список'!$A$3:$S$996,19,FALSE),MATCH($B$1,'Общий список'!A32:M32,0)),"")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список'!A32</f>
        <v>115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список'!A32:N32,0)+1),"")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39"/>
      <c r="B35" s="26" t="str">
        <f t="array" ref="B35">IFERROR(INDEX('Общий список'!$A$3:$S$996,VLOOKUP(E35,'Общий список'!$A$3:$S$996,19,FALSE),MATCH($B$1,'Общий список'!A33:M33,0)),"")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список'!A33</f>
        <v>116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список'!A33:N33,0)+1),"")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39"/>
      <c r="B36" s="26" t="str">
        <f t="array" ref="B36">IFERROR(INDEX('Общий список'!$A$3:$S$996,VLOOKUP(E36,'Общий список'!$A$3:$S$996,19,FALSE),MATCH($B$1,'Общий список'!A34:M34,0)),"")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список'!A34</f>
        <v>144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список'!A34:N34,0)+1),"")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39"/>
      <c r="B37" s="26" t="str">
        <f t="array" ref="B37">IFERROR(INDEX('Общий список'!$A$3:$S$996,VLOOKUP(E37,'Общий список'!$A$3:$S$996,19,FALSE),MATCH($B$1,'Общий список'!A35:M35,0)),"")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список'!A35</f>
        <v>150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список'!A35:N35,0)+1),"")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39"/>
      <c r="B38" s="26" t="str">
        <f t="array" ref="B38">IFERROR(INDEX('Общий список'!$A$3:$S$996,VLOOKUP(E38,'Общий список'!$A$3:$S$996,19,FALSE),MATCH($B$1,'Общий список'!A36:M36,0)),"")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список'!A36</f>
        <v>155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список'!A36:N36,0)+1),"")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39"/>
      <c r="B39" s="26" t="str">
        <f t="array" ref="B39">IFERROR(INDEX('Общий список'!$A$3:$S$996,VLOOKUP(E39,'Общий список'!$A$3:$S$996,19,FALSE),MATCH($B$1,'Общий список'!A37:M37,0)),"")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список'!A37</f>
        <v>156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список'!A37:N37,0)+1),"")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39"/>
      <c r="B40" s="26" t="str">
        <f t="array" ref="B40">IFERROR(INDEX('Общий список'!$A$3:$S$996,VLOOKUP(E40,'Общий список'!$A$3:$S$996,19,FALSE),MATCH($B$1,'Общий список'!A38:M38,0)),"")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список'!A38</f>
        <v>159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список'!A38:N38,0)+1),"")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39"/>
      <c r="B41" s="26" t="str">
        <f t="array" ref="B41">IFERROR(INDEX('Общий список'!$A$3:$S$996,VLOOKUP(E41,'Общий список'!$A$3:$S$996,19,FALSE),MATCH($B$1,'Общий список'!A39:M39,0)),"")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список'!A39</f>
        <v>164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список'!A39:N39,0)+1),"")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39"/>
      <c r="B42" s="26" t="str">
        <f t="array" ref="B42">IFERROR(INDEX('Общий список'!$A$3:$S$996,VLOOKUP(E42,'Общий список'!$A$3:$S$996,19,FALSE),MATCH($B$1,'Общий список'!A40:M40,0)),"")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список'!A40</f>
        <v>172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список'!A40:N40,0)+1),"")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39"/>
      <c r="B43" s="26" t="str">
        <f t="array" ref="B43">IFERROR(INDEX('Общий список'!$A$3:$S$996,VLOOKUP(E43,'Общий список'!$A$3:$S$996,19,FALSE),MATCH($B$1,'Общий список'!A41:M41,0)),"")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список'!A41</f>
        <v>176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список'!A41:N41,0)+1),"")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39"/>
      <c r="B44" s="26" t="str">
        <f t="array" ref="B44">IFERROR(INDEX('Общий список'!$A$3:$S$996,VLOOKUP(E44,'Общий список'!$A$3:$S$996,19,FALSE),MATCH($B$1,'Общий список'!A42:M42,0)),"")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список'!A42</f>
        <v>181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список'!A42:N42,0)+1),"")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39"/>
      <c r="B45" s="26" t="str">
        <f t="array" ref="B45">IFERROR(INDEX('Общий список'!$A$3:$S$996,VLOOKUP(E45,'Общий список'!$A$3:$S$996,19,FALSE),MATCH($B$1,'Общий список'!A43:M43,0)),"")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список'!A43</f>
        <v>184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список'!A43:N43,0)+1),"")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39"/>
      <c r="B46" s="26" t="str">
        <f t="array" ref="B46">IFERROR(INDEX('Общий список'!$A$3:$S$996,VLOOKUP(E46,'Общий список'!$A$3:$S$996,19,FALSE),MATCH($B$1,'Общий список'!A44:M44,0)),"")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список'!A44</f>
        <v>188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список'!A44:N44,0)+1),"")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39"/>
      <c r="B47" s="26" t="str">
        <f t="array" ref="B47">IFERROR(INDEX('Общий список'!$A$3:$S$996,VLOOKUP(E47,'Общий список'!$A$3:$S$996,19,FALSE),MATCH($B$1,'Общий список'!A45:M45,0)),"")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список'!A45</f>
        <v>189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список'!A45:N45,0)+1),"")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39"/>
      <c r="B48" s="26" t="str">
        <f t="array" ref="B48">IFERROR(INDEX('Общий список'!$A$3:$S$996,VLOOKUP(E48,'Общий список'!$A$3:$S$996,19,FALSE),MATCH($B$1,'Общий список'!A46:M46,0)),"")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список'!A46</f>
        <v>197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список'!A46:N46,0)+1),"")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39"/>
      <c r="B49" s="26" t="str">
        <f t="array" ref="B49">IFERROR(INDEX('Общий список'!$A$3:$S$996,VLOOKUP(E49,'Общий список'!$A$3:$S$996,19,FALSE),MATCH($B$1,'Общий список'!A47:M47,0)),"")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список'!A47</f>
        <v>200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список'!A47:N47,0)+1),"")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39"/>
      <c r="B50" s="26" t="str">
        <f t="array" ref="B50">IFERROR(INDEX('Общий список'!$A$3:$S$996,VLOOKUP(E50,'Общий список'!$A$3:$S$996,19,FALSE),MATCH($B$1,'Общий список'!A48:M48,0)),"")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список'!A48</f>
        <v>211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список'!A48:N48,0)+1),"")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39"/>
      <c r="B51" s="26" t="str">
        <f t="array" ref="B51">IFERROR(INDEX('Общий список'!$A$3:$S$996,VLOOKUP(E51,'Общий список'!$A$3:$S$996,19,FALSE),MATCH($B$1,'Общий список'!A49:M49,0)),"")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список'!A49</f>
        <v>215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список'!A49:N49,0)+1),"")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39"/>
      <c r="B52" s="26" t="str">
        <f t="array" ref="B52">IFERROR(INDEX('Общий список'!$A$3:$S$996,VLOOKUP(E52,'Общий список'!$A$3:$S$996,19,FALSE),MATCH($B$1,'Общий список'!A50:M50,0)),"")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список'!A50</f>
        <v>216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список'!A50:N50,0)+1),"")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39"/>
      <c r="B53" s="26" t="str">
        <f t="array" ref="B53">IFERROR(INDEX('Общий список'!$A$3:$S$996,VLOOKUP(E53,'Общий список'!$A$3:$S$996,19,FALSE),MATCH($B$1,'Общий список'!A51:M51,0)),"")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список'!A51</f>
        <v>223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список'!A51:N51,0)+1),"")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39"/>
      <c r="B54" s="26" t="str">
        <f t="array" ref="B54">IFERROR(INDEX('Общий список'!$A$3:$S$996,VLOOKUP(E54,'Общий список'!$A$3:$S$996,19,FALSE),MATCH($B$1,'Общий список'!A52:M52,0)),"")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список'!A52</f>
        <v>229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список'!A52:N52,0)+1),"")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39"/>
      <c r="B55" s="26" t="str">
        <f t="array" ref="B55">IFERROR(INDEX('Общий список'!$A$3:$S$996,VLOOKUP(E55,'Общий список'!$A$3:$S$996,19,FALSE),MATCH($B$1,'Общий список'!A53:M53,0)),"")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список'!A53</f>
        <v>234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список'!A53:N53,0)+1),"")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39"/>
      <c r="B56" s="26" t="str">
        <f t="array" ref="B56">IFERROR(INDEX('Общий список'!$A$3:$S$996,VLOOKUP(E56,'Общий список'!$A$3:$S$996,19,FALSE),MATCH($B$1,'Общий список'!A54:M54,0)),"")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список'!A54</f>
        <v>235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список'!A54:N54,0)+1),"")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39"/>
      <c r="B57" s="26" t="str">
        <f t="array" ref="B57">IFERROR(INDEX('Общий список'!$A$3:$S$996,VLOOKUP(E57,'Общий список'!$A$3:$S$996,19,FALSE),MATCH($B$1,'Общий список'!A55:M55,0)),"")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список'!A55</f>
        <v>237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список'!A55:N55,0)+1),"")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39"/>
      <c r="B58" s="26" t="str">
        <f t="array" ref="B58">IFERROR(INDEX('Общий список'!$A$3:$S$996,VLOOKUP(E58,'Общий список'!$A$3:$S$996,19,FALSE),MATCH($B$1,'Общий список'!A56:M56,0)),"")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список'!A56</f>
        <v>239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список'!A56:N56,0)+1),"")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39"/>
      <c r="B59" s="26" t="str">
        <f t="array" ref="B59">IFERROR(INDEX('Общий список'!$A$3:$S$996,VLOOKUP(E59,'Общий список'!$A$3:$S$996,19,FALSE),MATCH($B$1,'Общий список'!A57:M57,0)),"")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список'!A57</f>
        <v>241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список'!A57:N57,0)+1),"")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39"/>
      <c r="B60" s="26" t="str">
        <f t="array" ref="B60">IFERROR(INDEX('Общий список'!$A$3:$S$996,VLOOKUP(E60,'Общий список'!$A$3:$S$996,19,FALSE),MATCH($B$1,'Общий список'!A58:M58,0)),"")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список'!A58</f>
        <v>242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список'!A58:N58,0)+1),"")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39"/>
      <c r="B61" s="26" t="str">
        <f t="array" ref="B61">IFERROR(INDEX('Общий список'!$A$3:$S$996,VLOOKUP(E61,'Общий список'!$A$3:$S$996,19,FALSE),MATCH($B$1,'Общий список'!A59:M59,0)),"")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список'!A59</f>
        <v>243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список'!A59:N59,0)+1),"")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39"/>
      <c r="B62" s="26" t="str">
        <f t="array" ref="B62">IFERROR(INDEX('Общий список'!$A$3:$S$996,VLOOKUP(E62,'Общий список'!$A$3:$S$996,19,FALSE),MATCH($B$1,'Общий список'!A60:M60,0)),"")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список'!A60</f>
        <v>250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список'!A60:N60,0)+1),"")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39"/>
      <c r="B63" s="26" t="str">
        <f t="array" ref="B63">IFERROR(INDEX('Общий список'!$A$3:$S$996,VLOOKUP(E63,'Общий список'!$A$3:$S$996,19,FALSE),MATCH($B$1,'Общий список'!A61:M61,0)),"")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список'!A61</f>
        <v>271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список'!A61:N61,0)+1),"")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39"/>
      <c r="B64" s="26" t="str">
        <f t="array" ref="B64">IFERROR(INDEX('Общий список'!$A$3:$S$996,VLOOKUP(E64,'Общий список'!$A$3:$S$996,19,FALSE),MATCH($B$1,'Общий список'!A62:M62,0)),"")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список'!A62</f>
        <v>272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список'!A62:N62,0)+1),"")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39"/>
      <c r="B65" s="26" t="str">
        <f t="array" ref="B65">IFERROR(INDEX('Общий список'!$A$3:$S$996,VLOOKUP(E65,'Общий список'!$A$3:$S$996,19,FALSE),MATCH($B$1,'Общий список'!A63:M63,0)),"")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список'!A63</f>
        <v>273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список'!A63:N63,0)+1),"")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39"/>
      <c r="B66" s="26" t="str">
        <f t="array" ref="B66">IFERROR(INDEX('Общий список'!$A$3:$S$996,VLOOKUP(E66,'Общий список'!$A$3:$S$996,19,FALSE),MATCH($B$1,'Общий список'!A64:M64,0)),"")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список'!A64</f>
        <v>274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список'!A64:N64,0)+1),"")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39"/>
      <c r="B67" s="26" t="str">
        <f t="array" ref="B67">IFERROR(INDEX('Общий список'!$A$3:$S$996,VLOOKUP(E67,'Общий список'!$A$3:$S$996,19,FALSE),MATCH($B$1,'Общий список'!A65:M65,0)),"")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список'!A65</f>
        <v>275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список'!A65:N65,0)+1),"")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39"/>
      <c r="B68" s="26" t="str">
        <f t="array" ref="B68">IFERROR(INDEX('Общий список'!$A$3:$S$996,VLOOKUP(E68,'Общий список'!$A$3:$S$996,19,FALSE),MATCH($B$1,'Общий список'!A66:M66,0)),"")</f>
        <v>толкание ядра</v>
      </c>
      <c r="C68" s="27" t="str">
        <f>IF(B68="","", IFERROR(VLOOKUP(E68,'Общий список'!$A$3:$AG$996,3,FALSE),""))</f>
        <v>М</v>
      </c>
      <c r="D68" s="27" t="str">
        <f>IF(B68="","", IFERROR(VLOOKUP(E68,'Общий список'!$A$3:$AG$996,17,FALSE),""))</f>
        <v/>
      </c>
      <c r="E68" s="28">
        <f>'Общий список'!A66</f>
        <v>276</v>
      </c>
      <c r="F68" s="29" t="str">
        <f>IF(B68="","", IFERROR(VLOOKUP(E68,'Общий список'!$A$3:$AG$996,2,FALSE),""))</f>
        <v>Зайцев Егор</v>
      </c>
      <c r="G68" s="27" t="str">
        <f>IF(B68="","", IFERROR(VLOOKUP(E68,'Общий список'!$A$3:$AG$996,4,FALSE),""))</f>
        <v>02.05.2006</v>
      </c>
      <c r="H68" s="27" t="str">
        <f>IF(B68="","", IFERROR(VLOOKUP(E68,'Общий список'!$A$3:$AG$996,6,FALSE),""))</f>
        <v>СШОР "Старт" г. Пермь</v>
      </c>
      <c r="I68" s="27" t="str">
        <f>IF(B68="","", IFERROR(VLOOKUP(E68,'Общий список'!$A$3:$AG$996,7,FALSE),""))</f>
        <v>Дойков В.А., Мальцева И.Б.Гергерт К.Н.</v>
      </c>
      <c r="J68" s="27">
        <f t="array" ref="J68">IFERROR(INDEX('Общий список'!$A$3:$O$996,VLOOKUP(E68,'Общий список'!$A$3:$S$996,19,FALSE),MATCH(B68,'Общий список'!A66:N66,0)+1),"")</f>
        <v>11.4</v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39"/>
      <c r="B69" s="26" t="str">
        <f t="array" ref="B69">IFERROR(INDEX('Общий список'!$A$3:$S$996,VLOOKUP(E69,'Общий список'!$A$3:$S$996,19,FALSE),MATCH($B$1,'Общий список'!A67:M67,0)),"")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список'!A67</f>
        <v>277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список'!A67:N67,0)+1),"")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39"/>
      <c r="B70" s="26" t="str">
        <f t="array" ref="B70">IFERROR(INDEX('Общий список'!$A$3:$S$996,VLOOKUP(E70,'Общий список'!$A$3:$S$996,19,FALSE),MATCH($B$1,'Общий список'!A68:M68,0)),"")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список'!A68</f>
        <v>278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список'!A68:N68,0)+1),"")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39"/>
      <c r="B71" s="26" t="str">
        <f t="array" ref="B71">IFERROR(INDEX('Общий список'!$A$3:$S$996,VLOOKUP(E71,'Общий список'!$A$3:$S$996,19,FALSE),MATCH($B$1,'Общий список'!A69:M69,0)),"")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список'!A69</f>
        <v>279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список'!A69:N69,0)+1),"")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39"/>
      <c r="B72" s="26" t="str">
        <f t="array" ref="B72">IFERROR(INDEX('Общий список'!$A$3:$S$996,VLOOKUP(E72,'Общий список'!$A$3:$S$996,19,FALSE),MATCH($B$1,'Общий список'!A70:M70,0)),"")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список'!A70</f>
        <v>282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список'!A70:N70,0)+1),"")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39"/>
      <c r="B73" s="26" t="str">
        <f t="array" ref="B73">IFERROR(INDEX('Общий список'!$A$3:$S$996,VLOOKUP(E73,'Общий список'!$A$3:$S$996,19,FALSE),MATCH($B$1,'Общий список'!A71:M71,0)),"")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список'!A71</f>
        <v>283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список'!A71:N71,0)+1),"")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39"/>
      <c r="B74" s="26" t="str">
        <f t="array" ref="B74">IFERROR(INDEX('Общий список'!$A$3:$S$996,VLOOKUP(E74,'Общий список'!$A$3:$S$996,19,FALSE),MATCH($B$1,'Общий список'!A72:M72,0)),"")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список'!A72</f>
        <v>301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список'!A72:N72,0)+1),"")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39"/>
      <c r="B75" s="26" t="str">
        <f t="array" ref="B75">IFERROR(INDEX('Общий список'!$A$3:$S$996,VLOOKUP(E75,'Общий список'!$A$3:$S$996,19,FALSE),MATCH($B$1,'Общий список'!A73:M73,0)),"")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список'!A73</f>
        <v>302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список'!A73:N73,0)+1),"")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39"/>
      <c r="B76" s="26" t="str">
        <f t="array" ref="B76">IFERROR(INDEX('Общий список'!$A$3:$S$996,VLOOKUP(E76,'Общий список'!$A$3:$S$996,19,FALSE),MATCH($B$1,'Общий список'!A74:M74,0)),"")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список'!A74</f>
        <v>303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список'!A74:N74,0)+1),"")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39"/>
      <c r="B77" s="26" t="str">
        <f t="array" ref="B77">IFERROR(INDEX('Общий список'!$A$3:$S$996,VLOOKUP(E77,'Общий список'!$A$3:$S$996,19,FALSE),MATCH($B$1,'Общий список'!A75:M75,0)),"")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список'!A75</f>
        <v>304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список'!A75:N75,0)+1),"")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39"/>
      <c r="B78" s="26" t="str">
        <f t="array" ref="B78">IFERROR(INDEX('Общий список'!$A$3:$S$996,VLOOKUP(E78,'Общий список'!$A$3:$S$996,19,FALSE),MATCH($B$1,'Общий список'!A76:M76,0)),"")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список'!A76</f>
        <v>305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список'!A76:N76,0)+1),"")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39"/>
      <c r="B79" s="26" t="str">
        <f t="array" ref="B79">IFERROR(INDEX('Общий список'!$A$3:$S$996,VLOOKUP(E79,'Общий список'!$A$3:$S$996,19,FALSE),MATCH($B$1,'Общий список'!A77:M77,0)),"")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список'!A77</f>
        <v>306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список'!A77:N77,0)+1),"")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39"/>
      <c r="B80" s="26" t="str">
        <f t="array" ref="B80">IFERROR(INDEX('Общий список'!$A$3:$S$996,VLOOKUP(E80,'Общий список'!$A$3:$S$996,19,FALSE),MATCH($B$1,'Общий список'!A78:M78,0)),"")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список'!A78</f>
        <v>307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список'!A78:N78,0)+1),"")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39"/>
      <c r="B81" s="26" t="str">
        <f t="array" ref="B81">IFERROR(INDEX('Общий список'!$A$3:$S$996,VLOOKUP(E81,'Общий список'!$A$3:$S$996,19,FALSE),MATCH($B$1,'Общий список'!A79:M79,0)),"")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список'!A79</f>
        <v>309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список'!A79:N79,0)+1),"")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hidden="1" customHeight="1">
      <c r="A82" s="39"/>
      <c r="B82" s="26" t="str">
        <f t="array" ref="B82">IFERROR(INDEX('Общий список'!$A$3:$S$996,VLOOKUP(E82,'Общий список'!$A$3:$S$996,19,FALSE),MATCH($B$1,'Общий список'!A80:M80,0)),"")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список'!A80</f>
        <v>310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список'!A80:N80,0)+1),"")</f>
        <v/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hidden="1" customHeight="1">
      <c r="A83" s="39"/>
      <c r="B83" s="26" t="str">
        <f t="array" ref="B83">IFERROR(INDEX('Общий список'!$A$3:$S$996,VLOOKUP(E83,'Общий список'!$A$3:$S$996,19,FALSE),MATCH($B$1,'Общий список'!A81:M81,0)),"")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список'!A81</f>
        <v>341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список'!A81:N81,0)+1),"")</f>
        <v/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hidden="1" customHeight="1">
      <c r="A84" s="39"/>
      <c r="B84" s="26" t="str">
        <f t="array" ref="B84">IFERROR(INDEX('Общий список'!$A$3:$S$996,VLOOKUP(E84,'Общий список'!$A$3:$S$996,19,FALSE),MATCH($B$1,'Общий список'!A82:M82,0)),"")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список'!A82</f>
        <v>344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список'!A82:N82,0)+1),"")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39"/>
      <c r="B85" s="26" t="str">
        <f t="array" ref="B85">IFERROR(INDEX('Общий список'!$A$3:$S$996,VLOOKUP(E85,'Общий список'!$A$3:$S$996,19,FALSE),MATCH($B$1,'Общий список'!A83:M83,0)),"")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список'!A83</f>
        <v>358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список'!A83:N83,0)+1),"")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39"/>
      <c r="B86" s="26" t="str">
        <f t="array" ref="B86">IFERROR(INDEX('Общий список'!$A$3:$S$996,VLOOKUP(E86,'Общий список'!$A$3:$S$996,19,FALSE),MATCH($B$1,'Общий список'!A84:M84,0)),"")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список'!A84</f>
        <v>359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список'!A84:N84,0)+1),"")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39"/>
      <c r="B87" s="26" t="str">
        <f t="array" ref="B87">IFERROR(INDEX('Общий список'!$A$3:$S$996,VLOOKUP(E87,'Общий список'!$A$3:$S$996,19,FALSE),MATCH($B$1,'Общий список'!A85:M85,0)),"")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список'!A85</f>
        <v>362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список'!A85:N85,0)+1),"")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39"/>
      <c r="B88" s="26" t="str">
        <f t="array" ref="B88">IFERROR(INDEX('Общий список'!$A$3:$S$996,VLOOKUP(E88,'Общий список'!$A$3:$S$996,19,FALSE),MATCH($B$1,'Общий список'!A86:M86,0)),"")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список'!A86</f>
        <v>367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список'!A86:N86,0)+1),"")</f>
        <v/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39"/>
      <c r="B89" s="26" t="str">
        <f t="array" ref="B89">IFERROR(INDEX('Общий список'!$A$3:$S$996,VLOOKUP(E89,'Общий список'!$A$3:$S$996,19,FALSE),MATCH($B$1,'Общий список'!A87:M87,0)),"")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список'!A87</f>
        <v>369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список'!A87:N87,0)+1),"")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39"/>
      <c r="B90" s="26" t="str">
        <f t="array" ref="B90">IFERROR(INDEX('Общий список'!$A$3:$S$996,VLOOKUP(E90,'Общий список'!$A$3:$S$996,19,FALSE),MATCH($B$1,'Общий список'!A88:M88,0)),"")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список'!A88</f>
        <v>370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список'!A88:N88,0)+1),"")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39"/>
      <c r="B91" s="26" t="str">
        <f t="array" ref="B91">IFERROR(INDEX('Общий список'!$A$3:$S$996,VLOOKUP(E91,'Общий список'!$A$3:$S$996,19,FALSE),MATCH($B$1,'Общий список'!A89:M89,0)),"")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список'!A89</f>
        <v>371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список'!A89:N89,0)+1),"")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39"/>
      <c r="B92" s="26" t="str">
        <f t="array" ref="B92">IFERROR(INDEX('Общий список'!$A$3:$S$996,VLOOKUP(E92,'Общий список'!$A$3:$S$996,19,FALSE),MATCH($B$1,'Общий список'!A90:M90,0)),"")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список'!A90</f>
        <v>373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список'!A90:N90,0)+1),"")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39"/>
      <c r="B93" s="26" t="str">
        <f t="array" ref="B93">IFERROR(INDEX('Общий список'!$A$3:$S$996,VLOOKUP(E93,'Общий список'!$A$3:$S$996,19,FALSE),MATCH($B$1,'Общий список'!A91:M91,0)),"")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список'!A91</f>
        <v>374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список'!A91:N91,0)+1),"")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39"/>
      <c r="B94" s="26" t="str">
        <f t="array" ref="B94">IFERROR(INDEX('Общий список'!$A$3:$S$996,VLOOKUP(E94,'Общий список'!$A$3:$S$996,19,FALSE),MATCH($B$1,'Общий список'!A92:M92,0)),"")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список'!A92</f>
        <v>376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список'!A92:N92,0)+1),"")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39"/>
      <c r="B95" s="26" t="str">
        <f t="array" ref="B95">IFERROR(INDEX('Общий список'!$A$3:$S$996,VLOOKUP(E95,'Общий список'!$A$3:$S$996,19,FALSE),MATCH($B$1,'Общий список'!A93:M93,0)),"")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список'!A93</f>
        <v>378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список'!A93:N93,0)+1),"")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39"/>
      <c r="B96" s="26" t="str">
        <f t="array" ref="B96">IFERROR(INDEX('Общий список'!$A$3:$S$996,VLOOKUP(E96,'Общий список'!$A$3:$S$996,19,FALSE),MATCH($B$1,'Общий список'!A94:M94,0)),"")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список'!A94</f>
        <v>384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список'!A94:N94,0)+1),"")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39"/>
      <c r="B97" s="26" t="str">
        <f t="array" ref="B97">IFERROR(INDEX('Общий список'!$A$3:$S$996,VLOOKUP(E97,'Общий список'!$A$3:$S$996,19,FALSE),MATCH($B$1,'Общий список'!A95:M95,0)),"")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список'!A95</f>
        <v>388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список'!A95:N95,0)+1),"")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39"/>
      <c r="B98" s="26" t="str">
        <f t="array" ref="B98">IFERROR(INDEX('Общий список'!$A$3:$S$996,VLOOKUP(E98,'Общий список'!$A$3:$S$996,19,FALSE),MATCH($B$1,'Общий список'!A96:M96,0)),"")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список'!A96</f>
        <v>389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список'!A96:N96,0)+1),"")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39"/>
      <c r="B99" s="26" t="str">
        <f t="array" ref="B99">IFERROR(INDEX('Общий список'!$A$3:$S$996,VLOOKUP(E99,'Общий список'!$A$3:$S$996,19,FALSE),MATCH($B$1,'Общий список'!A97:M97,0)),"")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список'!A97</f>
        <v>395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список'!A97:N97,0)+1),"")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39"/>
      <c r="B100" s="26" t="str">
        <f t="array" ref="B100">IFERROR(INDEX('Общий список'!$A$3:$S$996,VLOOKUP(E100,'Общий список'!$A$3:$S$996,19,FALSE),MATCH($B$1,'Общий список'!A98:M98,0)),"")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список'!A98</f>
        <v>397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список'!A98:N98,0)+1),"")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39"/>
      <c r="B101" s="26" t="str">
        <f t="array" ref="B101">IFERROR(INDEX('Общий список'!$A$3:$S$996,VLOOKUP(E101,'Общий список'!$A$3:$S$996,19,FALSE),MATCH($B$1,'Общий список'!A99:M99,0)),"")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список'!A99</f>
        <v>399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список'!A99:N99,0)+1),"")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39"/>
      <c r="B102" s="26" t="str">
        <f t="array" ref="B102">IFERROR(INDEX('Общий список'!$A$3:$S$996,VLOOKUP(E102,'Общий список'!$A$3:$S$996,19,FALSE),MATCH($B$1,'Общий список'!A100:M100,0)),"")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список'!A100</f>
        <v>443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список'!A100:N100,0)+1),"")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39"/>
      <c r="B103" s="26" t="str">
        <f t="array" ref="B103">IFERROR(INDEX('Общий список'!$A$3:$S$996,VLOOKUP(E103,'Общий список'!$A$3:$S$996,19,FALSE),MATCH($B$1,'Общий список'!A101:M101,0)),"")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список'!A101</f>
        <v>456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список'!A101:N101,0)+1),"")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39"/>
      <c r="B104" s="26" t="str">
        <f t="array" ref="B104">IFERROR(INDEX('Общий список'!$A$3:$S$996,VLOOKUP(E104,'Общий список'!$A$3:$S$996,19,FALSE),MATCH($B$1,'Общий список'!A102:M102,0)),"")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список'!A102</f>
        <v>460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список'!A102:N102,0)+1),"")</f>
        <v/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39"/>
      <c r="B105" s="26" t="str">
        <f t="array" ref="B105">IFERROR(INDEX('Общий список'!$A$3:$S$996,VLOOKUP(E105,'Общий список'!$A$3:$S$996,19,FALSE),MATCH($B$1,'Общий список'!A103:M103,0)),"")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список'!A103</f>
        <v>465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список'!A103:N103,0)+1),"")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39"/>
      <c r="B106" s="26" t="str">
        <f t="array" ref="B106">IFERROR(INDEX('Общий список'!$A$3:$S$996,VLOOKUP(E106,'Общий список'!$A$3:$S$996,19,FALSE),MATCH($B$1,'Общий список'!A104:M104,0)),"")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список'!A104</f>
        <v>470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список'!A104:N104,0)+1),"")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39"/>
      <c r="B107" s="26" t="str">
        <f t="array" ref="B107">IFERROR(INDEX('Общий список'!$A$3:$S$996,VLOOKUP(E107,'Общий список'!$A$3:$S$996,19,FALSE),MATCH($B$1,'Общий список'!A105:M105,0)),"")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список'!A105</f>
        <v>471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список'!A105:N105,0)+1),"")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39"/>
      <c r="B108" s="26" t="str">
        <f t="array" ref="B108">IFERROR(INDEX('Общий список'!$A$3:$S$996,VLOOKUP(E108,'Общий список'!$A$3:$S$996,19,FALSE),MATCH($B$1,'Общий список'!A106:M106,0)),"")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список'!A106</f>
        <v>472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список'!A106:N106,0)+1),"")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39"/>
      <c r="B109" s="26" t="str">
        <f t="array" ref="B109">IFERROR(INDEX('Общий список'!$A$3:$S$996,VLOOKUP(E109,'Общий список'!$A$3:$S$996,19,FALSE),MATCH($B$1,'Общий список'!A107:M107,0)),"")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список'!A107</f>
        <v>474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список'!A107:N107,0)+1),"")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39"/>
      <c r="B110" s="26" t="str">
        <f t="array" ref="B110">IFERROR(INDEX('Общий список'!$A$3:$S$996,VLOOKUP(E110,'Общий список'!$A$3:$S$996,19,FALSE),MATCH($B$1,'Общий список'!A108:M108,0)),"")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список'!A108</f>
        <v>475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список'!A108:N108,0)+1),"")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39"/>
      <c r="B111" s="26" t="str">
        <f t="array" ref="B111">IFERROR(INDEX('Общий список'!$A$3:$S$996,VLOOKUP(E111,'Общий список'!$A$3:$S$996,19,FALSE),MATCH($B$1,'Общий список'!A109:M109,0)),"")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список'!A109</f>
        <v>477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список'!A109:N109,0)+1),"")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hidden="1" customHeight="1">
      <c r="A112" s="39"/>
      <c r="B112" s="26" t="str">
        <f t="array" ref="B112">IFERROR(INDEX('Общий список'!$A$3:$S$996,VLOOKUP(E112,'Общий список'!$A$3:$S$996,19,FALSE),MATCH($B$1,'Общий список'!A110:M110,0)),"")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список'!A110</f>
        <v>478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список'!A110:N110,0)+1),"")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39"/>
      <c r="B113" s="26" t="str">
        <f t="array" ref="B113">IFERROR(INDEX('Общий список'!$A$3:$S$996,VLOOKUP(E113,'Общий список'!$A$3:$S$996,19,FALSE),MATCH($B$1,'Общий список'!A111:M111,0)),"")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список'!A111</f>
        <v>479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список'!A111:N111,0)+1),"")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39"/>
      <c r="B114" s="26" t="str">
        <f t="array" ref="B114">IFERROR(INDEX('Общий список'!$A$3:$S$996,VLOOKUP(E114,'Общий список'!$A$3:$S$996,19,FALSE),MATCH($B$1,'Общий список'!A112:M112,0)),"")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список'!A112</f>
        <v>480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список'!A112:N112,0)+1),"")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39"/>
      <c r="B115" s="26" t="str">
        <f t="array" ref="B115">IFERROR(INDEX('Общий список'!$A$3:$S$996,VLOOKUP(E115,'Общий список'!$A$3:$S$996,19,FALSE),MATCH($B$1,'Общий список'!A113:M113,0)),"")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список'!A113</f>
        <v>483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список'!A113:N113,0)+1),"")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39"/>
      <c r="B116" s="26" t="str">
        <f t="array" ref="B116">IFERROR(INDEX('Общий список'!$A$3:$S$996,VLOOKUP(E116,'Общий список'!$A$3:$S$996,19,FALSE),MATCH($B$1,'Общий список'!A114:M114,0)),"")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список'!A114</f>
        <v>484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список'!A114:N114,0)+1),"")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39"/>
      <c r="B117" s="26" t="str">
        <f t="array" ref="B117">IFERROR(INDEX('Общий список'!$A$3:$S$996,VLOOKUP(E117,'Общий список'!$A$3:$S$996,19,FALSE),MATCH($B$1,'Общий список'!A115:M115,0)),"")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список'!A115</f>
        <v>488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список'!A115:N115,0)+1),"")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39"/>
      <c r="B118" s="26" t="str">
        <f t="array" ref="B118">IFERROR(INDEX('Общий список'!$A$3:$S$996,VLOOKUP(E118,'Общий список'!$A$3:$S$996,19,FALSE),MATCH($B$1,'Общий список'!A116:M116,0)),"")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список'!A116</f>
        <v>490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список'!A116:N116,0)+1),"")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39"/>
      <c r="B119" s="26" t="str">
        <f t="array" ref="B119">IFERROR(INDEX('Общий список'!$A$3:$S$996,VLOOKUP(E119,'Общий список'!$A$3:$S$996,19,FALSE),MATCH($B$1,'Общий список'!A117:M117,0)),"")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список'!A117</f>
        <v>491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список'!A117:N117,0)+1),"")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39"/>
      <c r="B120" s="26" t="str">
        <f t="array" ref="B120">IFERROR(INDEX('Общий список'!$A$3:$S$996,VLOOKUP(E120,'Общий список'!$A$3:$S$996,19,FALSE),MATCH($B$1,'Общий список'!A118:M118,0)),"")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список'!A118</f>
        <v>492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список'!A118:N118,0)+1),"")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39"/>
      <c r="B121" s="26" t="str">
        <f t="array" ref="B121">IFERROR(INDEX('Общий список'!$A$3:$S$996,VLOOKUP(E121,'Общий список'!$A$3:$S$996,19,FALSE),MATCH($B$1,'Общий список'!A119:M119,0)),"")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список'!A119</f>
        <v>493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список'!A119:N119,0)+1),"")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39"/>
      <c r="B122" s="26" t="str">
        <f t="array" ref="B122">IFERROR(INDEX('Общий список'!$A$3:$S$996,VLOOKUP(E122,'Общий список'!$A$3:$S$996,19,FALSE),MATCH($B$1,'Общий список'!A120:M120,0)),"")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список'!A120</f>
        <v>499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список'!A120:N120,0)+1),"")</f>
        <v/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39"/>
      <c r="B123" s="26" t="str">
        <f t="array" ref="B123">IFERROR(INDEX('Общий список'!$A$3:$S$996,VLOOKUP(E123,'Общий список'!$A$3:$S$996,19,FALSE),MATCH($B$1,'Общий список'!A121:M121,0)),"")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список'!A121</f>
        <v>500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список'!A121:N121,0)+1),"")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39"/>
      <c r="B124" s="26" t="str">
        <f t="array" ref="B124">IFERROR(INDEX('Общий список'!$A$3:$S$996,VLOOKUP(E124,'Общий список'!$A$3:$S$996,19,FALSE),MATCH($B$1,'Общий список'!A122:M122,0)),"")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список'!A122</f>
        <v>501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список'!A122:N122,0)+1),"")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39"/>
      <c r="B125" s="26" t="str">
        <f t="array" ref="B125">IFERROR(INDEX('Общий список'!$A$3:$S$996,VLOOKUP(E125,'Общий список'!$A$3:$S$996,19,FALSE),MATCH($B$1,'Общий список'!A123:M123,0)),"")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список'!A123</f>
        <v>502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список'!A123:N123,0)+1),"")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39"/>
      <c r="B126" s="26" t="str">
        <f t="array" ref="B126">IFERROR(INDEX('Общий список'!$A$3:$S$996,VLOOKUP(E126,'Общий список'!$A$3:$S$996,19,FALSE),MATCH($B$1,'Общий список'!A124:M124,0)),"")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список'!A124</f>
        <v>503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список'!A124:N124,0)+1),"")</f>
        <v/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hidden="1" customHeight="1">
      <c r="A127" s="39"/>
      <c r="B127" s="26" t="str">
        <f t="array" ref="B127">IFERROR(INDEX('Общий список'!$A$3:$S$996,VLOOKUP(E127,'Общий список'!$A$3:$S$996,19,FALSE),MATCH($B$1,'Общий список'!A125:M125,0)),"")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список'!A125</f>
        <v>505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список'!A125:N125,0)+1),"")</f>
        <v/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hidden="1" customHeight="1">
      <c r="A128" s="39"/>
      <c r="B128" s="26" t="str">
        <f t="array" ref="B128">IFERROR(INDEX('Общий список'!$A$3:$S$996,VLOOKUP(E128,'Общий список'!$A$3:$S$996,19,FALSE),MATCH($B$1,'Общий список'!A126:M126,0)),"")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список'!A126</f>
        <v>509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список'!A126:N126,0)+1),"")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39"/>
      <c r="B129" s="26" t="str">
        <f t="array" ref="B129">IFERROR(INDEX('Общий список'!$A$3:$S$996,VLOOKUP(E129,'Общий список'!$A$3:$S$996,19,FALSE),MATCH($B$1,'Общий список'!A127:M127,0)),"")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список'!A127</f>
        <v>511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список'!A127:N127,0)+1),"")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39"/>
      <c r="B130" s="26" t="str">
        <f t="array" ref="B130">IFERROR(INDEX('Общий список'!$A$3:$S$996,VLOOKUP(E130,'Общий список'!$A$3:$S$996,19,FALSE),MATCH($B$1,'Общий список'!A128:M128,0)),"")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список'!A128</f>
        <v>512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список'!A128:N128,0)+1),"")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39"/>
      <c r="B131" s="26" t="str">
        <f t="array" ref="B131">IFERROR(INDEX('Общий список'!$A$3:$S$996,VLOOKUP(E131,'Общий список'!$A$3:$S$996,19,FALSE),MATCH($B$1,'Общий список'!A129:M129,0)),"")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список'!A129</f>
        <v>513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список'!A129:N129,0)+1),"")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39"/>
      <c r="B132" s="26" t="str">
        <f t="array" ref="B132">IFERROR(INDEX('Общий список'!$A$3:$S$996,VLOOKUP(E132,'Общий список'!$A$3:$S$996,19,FALSE),MATCH($B$1,'Общий список'!A130:M130,0)),"")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список'!A130</f>
        <v>514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список'!A130:N130,0)+1),"")</f>
        <v/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39"/>
      <c r="B133" s="26" t="str">
        <f t="array" ref="B133">IFERROR(INDEX('Общий список'!$A$3:$S$996,VLOOKUP(E133,'Общий список'!$A$3:$S$996,19,FALSE),MATCH($B$1,'Общий список'!A131:M131,0)),"")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список'!A131</f>
        <v>515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список'!A131:N131,0)+1),"")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39"/>
      <c r="B134" s="26" t="str">
        <f t="array" ref="B134">IFERROR(INDEX('Общий список'!$A$3:$S$996,VLOOKUP(E134,'Общий список'!$A$3:$S$996,19,FALSE),MATCH($B$1,'Общий список'!A132:M132,0)),"")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список'!A132</f>
        <v>517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список'!A132:N132,0)+1),"")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39"/>
      <c r="B135" s="26" t="str">
        <f t="array" ref="B135">IFERROR(INDEX('Общий список'!$A$3:$S$996,VLOOKUP(E135,'Общий список'!$A$3:$S$996,19,FALSE),MATCH($B$1,'Общий список'!A133:M133,0)),"")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список'!A133</f>
        <v>519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список'!A133:N133,0)+1),"")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39"/>
      <c r="B136" s="26" t="str">
        <f t="array" ref="B136">IFERROR(INDEX('Общий список'!$A$3:$S$996,VLOOKUP(E136,'Общий список'!$A$3:$S$996,19,FALSE),MATCH($B$1,'Общий список'!A134:M134,0)),"")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список'!A134</f>
        <v>520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список'!A134:N134,0)+1),"")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39"/>
      <c r="B137" s="26" t="str">
        <f t="array" ref="B137">IFERROR(INDEX('Общий список'!$A$3:$S$996,VLOOKUP(E137,'Общий список'!$A$3:$S$996,19,FALSE),MATCH($B$1,'Общий список'!A135:M135,0)),"")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список'!A135</f>
        <v>522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список'!A135:N135,0)+1),"")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39"/>
      <c r="B138" s="26" t="str">
        <f t="array" ref="B138">IFERROR(INDEX('Общий список'!$A$3:$S$996,VLOOKUP(E138,'Общий список'!$A$3:$S$996,19,FALSE),MATCH($B$1,'Общий список'!A136:M136,0)),"")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список'!A136</f>
        <v>523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список'!A136:N136,0)+1),"")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39"/>
      <c r="B139" s="26" t="str">
        <f t="array" ref="B139">IFERROR(INDEX('Общий список'!$A$3:$S$996,VLOOKUP(E139,'Общий список'!$A$3:$S$996,19,FALSE),MATCH($B$1,'Общий список'!A137:M137,0)),"")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список'!A137</f>
        <v>525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список'!A137:N137,0)+1),"")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39"/>
      <c r="B140" s="26" t="str">
        <f t="array" ref="B140">IFERROR(INDEX('Общий список'!$A$3:$S$996,VLOOKUP(E140,'Общий список'!$A$3:$S$996,19,FALSE),MATCH($B$1,'Общий список'!A138:M138,0)),"")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список'!A138</f>
        <v>527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список'!A138:N138,0)+1),"")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39"/>
      <c r="B141" s="26" t="str">
        <f t="array" ref="B141">IFERROR(INDEX('Общий список'!$A$3:$S$996,VLOOKUP(E141,'Общий список'!$A$3:$S$996,19,FALSE),MATCH($B$1,'Общий список'!A139:M139,0)),"")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список'!A139</f>
        <v>528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список'!A139:N139,0)+1),"")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39"/>
      <c r="B142" s="26" t="str">
        <f t="array" ref="B142">IFERROR(INDEX('Общий список'!$A$3:$S$996,VLOOKUP(E142,'Общий список'!$A$3:$S$996,19,FALSE),MATCH($B$1,'Общий список'!A140:M140,0)),"")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список'!A140</f>
        <v>539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список'!A140:N140,0)+1),"")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39"/>
      <c r="B143" s="26" t="str">
        <f t="array" ref="B143">IFERROR(INDEX('Общий список'!$A$3:$S$996,VLOOKUP(E143,'Общий список'!$A$3:$S$996,19,FALSE),MATCH($B$1,'Общий список'!A141:M141,0)),"")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список'!A141</f>
        <v>545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список'!A141:N141,0)+1),"")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39"/>
      <c r="B144" s="26" t="str">
        <f t="array" ref="B144">IFERROR(INDEX('Общий список'!$A$3:$S$996,VLOOKUP(E144,'Общий список'!$A$3:$S$996,19,FALSE),MATCH($B$1,'Общий список'!A142:M142,0)),"")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список'!A142</f>
        <v>550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список'!A142:N142,0)+1),"")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39"/>
      <c r="B145" s="26" t="str">
        <f t="array" ref="B145">IFERROR(INDEX('Общий список'!$A$3:$S$996,VLOOKUP(E145,'Общий список'!$A$3:$S$996,19,FALSE),MATCH($B$1,'Общий список'!A143:M143,0)),"")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список'!A143</f>
        <v>582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список'!A143:N143,0)+1),"")</f>
        <v/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39"/>
      <c r="B146" s="26" t="str">
        <f t="array" ref="B146">IFERROR(INDEX('Общий список'!$A$3:$S$996,VLOOKUP(E146,'Общий список'!$A$3:$S$996,19,FALSE),MATCH($B$1,'Общий список'!A144:M144,0)),"")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список'!A144</f>
        <v>583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список'!A144:N144,0)+1),"")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39"/>
      <c r="B147" s="26" t="str">
        <f t="array" ref="B147">IFERROR(INDEX('Общий список'!$A$3:$S$996,VLOOKUP(E147,'Общий список'!$A$3:$S$996,19,FALSE),MATCH($B$1,'Общий список'!A145:M145,0)),"")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список'!A145</f>
        <v>584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список'!A145:N145,0)+1),"")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39"/>
      <c r="B148" s="26" t="str">
        <f t="array" ref="B148">IFERROR(INDEX('Общий список'!$A$3:$S$996,VLOOKUP(E148,'Общий список'!$A$3:$S$996,19,FALSE),MATCH($B$1,'Общий список'!A146:M146,0)),"")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список'!A146</f>
        <v>585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список'!A146:N146,0)+1),"")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39"/>
      <c r="B149" s="26" t="str">
        <f t="array" ref="B149">IFERROR(INDEX('Общий список'!$A$3:$S$996,VLOOKUP(E149,'Общий список'!$A$3:$S$996,19,FALSE),MATCH($B$1,'Общий список'!A147:M147,0)),"")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список'!A147</f>
        <v>586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список'!A147:N147,0)+1),"")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39"/>
      <c r="B150" s="26" t="str">
        <f t="array" ref="B150">IFERROR(INDEX('Общий список'!$A$3:$S$996,VLOOKUP(E150,'Общий список'!$A$3:$S$996,19,FALSE),MATCH($B$1,'Общий список'!A148:M148,0)),"")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список'!A148</f>
        <v>587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список'!A148:N148,0)+1),"")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39"/>
      <c r="B151" s="26" t="str">
        <f t="array" ref="B151">IFERROR(INDEX('Общий список'!$A$3:$S$996,VLOOKUP(E151,'Общий список'!$A$3:$S$996,19,FALSE),MATCH($B$1,'Общий список'!A149:M149,0)),"")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список'!A149</f>
        <v>588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список'!A149:N149,0)+1),"")</f>
        <v/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39"/>
      <c r="B152" s="26" t="str">
        <f t="array" ref="B152">IFERROR(INDEX('Общий список'!$A$3:$S$996,VLOOKUP(E152,'Общий список'!$A$3:$S$996,19,FALSE),MATCH($B$1,'Общий список'!A150:M150,0)),"")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список'!A150</f>
        <v>589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список'!A150:N150,0)+1),"")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39"/>
      <c r="B153" s="26" t="str">
        <f t="array" ref="B153">IFERROR(INDEX('Общий список'!$A$3:$S$996,VLOOKUP(E153,'Общий список'!$A$3:$S$996,19,FALSE),MATCH($B$1,'Общий список'!A151:M151,0)),"")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список'!A151</f>
        <v>590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список'!A151:N151,0)+1),"")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39"/>
      <c r="B154" s="26" t="str">
        <f t="array" ref="B154">IFERROR(INDEX('Общий список'!$A$3:$S$996,VLOOKUP(E154,'Общий список'!$A$3:$S$996,19,FALSE),MATCH($B$1,'Общий список'!A152:M152,0)),"")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список'!A152</f>
        <v>594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список'!A152:N152,0)+1),"")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39"/>
      <c r="B155" s="26" t="str">
        <f t="array" ref="B155">IFERROR(INDEX('Общий список'!$A$3:$S$996,VLOOKUP(E155,'Общий список'!$A$3:$S$996,19,FALSE),MATCH($B$1,'Общий список'!A153:M153,0)),"")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список'!A153</f>
        <v>595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список'!A153:N153,0)+1),"")</f>
        <v/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hidden="1" customHeight="1">
      <c r="A156" s="39"/>
      <c r="B156" s="26" t="str">
        <f t="array" ref="B156">IFERROR(INDEX('Общий список'!$A$3:$S$996,VLOOKUP(E156,'Общий список'!$A$3:$S$996,19,FALSE),MATCH($B$1,'Общий список'!A154:M154,0)),"")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список'!A154</f>
        <v>597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список'!A154:N154,0)+1),"")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39"/>
      <c r="B157" s="26" t="str">
        <f t="array" ref="B157">IFERROR(INDEX('Общий список'!$A$3:$S$996,VLOOKUP(E157,'Общий список'!$A$3:$S$996,19,FALSE),MATCH($B$1,'Общий список'!A155:M155,0)),"")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список'!A155</f>
        <v>598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список'!A155:N155,0)+1),"")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39"/>
      <c r="B158" s="26" t="str">
        <f t="array" ref="B158">IFERROR(INDEX('Общий список'!$A$3:$S$996,VLOOKUP(E158,'Общий список'!$A$3:$S$996,19,FALSE),MATCH($B$1,'Общий список'!A156:M156,0)),"")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список'!A156</f>
        <v>599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список'!A156:N156,0)+1),"")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39"/>
      <c r="B159" s="26" t="str">
        <f t="array" ref="B159">IFERROR(INDEX('Общий список'!$A$3:$S$996,VLOOKUP(E159,'Общий список'!$A$3:$S$996,19,FALSE),MATCH($B$1,'Общий список'!A157:M157,0)),"")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список'!A157</f>
        <v>600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список'!A157:N157,0)+1),"")</f>
        <v/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hidden="1" customHeight="1">
      <c r="A160" s="39"/>
      <c r="B160" s="26" t="str">
        <f t="array" ref="B160">IFERROR(INDEX('Общий список'!$A$3:$S$996,VLOOKUP(E160,'Общий список'!$A$3:$S$996,19,FALSE),MATCH($B$1,'Общий список'!A158:M158,0)),"")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список'!A158</f>
        <v>611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список'!A158:N158,0)+1),"")</f>
        <v/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39"/>
      <c r="B161" s="26" t="str">
        <f t="array" ref="B161">IFERROR(INDEX('Общий список'!$A$3:$S$996,VLOOKUP(E161,'Общий список'!$A$3:$S$996,19,FALSE),MATCH($B$1,'Общий список'!A159:M159,0)),"")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список'!A159</f>
        <v>612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список'!A159:N159,0)+1),"")</f>
        <v/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hidden="1" customHeight="1">
      <c r="A162" s="39"/>
      <c r="B162" s="26" t="str">
        <f t="array" ref="B162">IFERROR(INDEX('Общий список'!$A$3:$S$996,VLOOKUP(E162,'Общий список'!$A$3:$S$996,19,FALSE),MATCH($B$1,'Общий список'!A160:M160,0)),"")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список'!A160</f>
        <v>613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список'!A160:N160,0)+1),"")</f>
        <v/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hidden="1" customHeight="1">
      <c r="A163" s="39"/>
      <c r="B163" s="26" t="str">
        <f t="array" ref="B163">IFERROR(INDEX('Общий список'!$A$3:$S$996,VLOOKUP(E163,'Общий список'!$A$3:$S$996,19,FALSE),MATCH($B$1,'Общий список'!A161:M161,0)),"")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список'!A161</f>
        <v>614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список'!A161:N161,0)+1),"")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39"/>
      <c r="B164" s="26" t="str">
        <f t="array" ref="B164">IFERROR(INDEX('Общий список'!$A$3:$S$996,VLOOKUP(E164,'Общий список'!$A$3:$S$996,19,FALSE),MATCH($B$1,'Общий список'!A162:M162,0)),"")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список'!A162</f>
        <v>615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список'!A162:N162,0)+1),"")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39"/>
      <c r="B165" s="26" t="str">
        <f t="array" ref="B165">IFERROR(INDEX('Общий список'!$A$3:$S$996,VLOOKUP(E165,'Общий список'!$A$3:$S$996,19,FALSE),MATCH($B$1,'Общий список'!A163:M163,0)),"")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список'!A163</f>
        <v>644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список'!A163:N163,0)+1),"")</f>
        <v/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customHeight="1">
      <c r="A166" s="39">
        <v>1.0</v>
      </c>
      <c r="B166" s="26" t="str">
        <f t="array" ref="B166">IFERROR(INDEX('Общий список'!$A$3:$S$996,VLOOKUP(E166,'Общий список'!$A$3:$S$996,19,FALSE),MATCH($B$1,'Общий список'!A164:M164,0)),"")</f>
        <v>толкание ядра</v>
      </c>
      <c r="C166" s="27" t="str">
        <f>IF(B166="","", IFERROR(VLOOKUP(E166,'Общий список'!$A$3:$AG$996,3,FALSE),""))</f>
        <v>Ж</v>
      </c>
      <c r="D166" s="27" t="str">
        <f>IF(B166="","", IFERROR(VLOOKUP(E166,'Общий список'!$A$3:$AG$996,17,FALSE),""))</f>
        <v/>
      </c>
      <c r="E166" s="28">
        <f>'Общий список'!A164</f>
        <v>656</v>
      </c>
      <c r="F166" s="29" t="str">
        <f>IF(B166="","", IFERROR(VLOOKUP(E166,'Общий список'!$A$3:$AG$996,2,FALSE),""))</f>
        <v>Разжигаева Ольга </v>
      </c>
      <c r="G166" s="27" t="str">
        <f>IF(B166="","", IFERROR(VLOOKUP(E166,'Общий список'!$A$3:$AG$996,4,FALSE),""))</f>
        <v>13.12.1976 </v>
      </c>
      <c r="H166" s="27" t="str">
        <f>IF(B166="","", IFERROR(VLOOKUP(E166,'Общий список'!$A$3:$AG$996,6,FALSE),""))</f>
        <v>МАУ ДО СШОР "Олимпиец"</v>
      </c>
      <c r="I166" s="27" t="str">
        <f>IF(B166="","", IFERROR(VLOOKUP(E166,'Общий список'!$A$3:$AG$996,7,FALSE),""))</f>
        <v>Богданов Л.А.</v>
      </c>
      <c r="J166" s="27">
        <f t="array" ref="J166">IFERROR(INDEX('Общий список'!$A$3:$O$996,VLOOKUP(E166,'Общий список'!$A$3:$S$996,19,FALSE),MATCH(B166,'Общий список'!A164:N164,0)+1),"")</f>
        <v>9.5</v>
      </c>
      <c r="K166" s="30"/>
      <c r="L166" s="30" t="s">
        <v>273</v>
      </c>
      <c r="M166" s="31" t="str">
        <f t="shared" si="1"/>
        <v>8.95</v>
      </c>
      <c r="N166" s="28"/>
      <c r="O166" s="32"/>
      <c r="R166" s="33"/>
      <c r="S166" s="33"/>
      <c r="T166" s="33"/>
    </row>
    <row r="167" ht="15.0" customHeight="1">
      <c r="A167" s="39">
        <v>2.0</v>
      </c>
      <c r="B167" s="26" t="str">
        <f t="array" ref="B167">IFERROR(INDEX('Общий список'!$A$3:$S$996,VLOOKUP(E167,'Общий список'!$A$3:$S$996,19,FALSE),MATCH($B$1,'Общий список'!A182:M182,0)),"")</f>
        <v>толкание ядра</v>
      </c>
      <c r="C167" s="27" t="str">
        <f>IF(B167="","", IFERROR(VLOOKUP(E167,'Общий список'!$A$3:$AG$996,3,FALSE),""))</f>
        <v>Ж</v>
      </c>
      <c r="D167" s="27" t="str">
        <f>IF(B167="","", IFERROR(VLOOKUP(E167,'Общий список'!$A$3:$AG$996,17,FALSE),""))</f>
        <v/>
      </c>
      <c r="E167" s="28">
        <f>'Общий список'!A182</f>
        <v>693</v>
      </c>
      <c r="F167" s="29" t="str">
        <f>IF(B167="","", IFERROR(VLOOKUP(E167,'Общий список'!$A$3:$AG$996,2,FALSE),""))</f>
        <v>Маркелычева Мария </v>
      </c>
      <c r="G167" s="27" t="str">
        <f>IF(B167="","", IFERROR(VLOOKUP(E167,'Общий список'!$A$3:$AG$996,4,FALSE),""))</f>
        <v>18.07.2007</v>
      </c>
      <c r="H167" s="27" t="str">
        <f>IF(B167="","", IFERROR(VLOOKUP(E167,'Общий список'!$A$3:$AG$996,6,FALSE),""))</f>
        <v>МБУДО "СШ" г. Лысьва</v>
      </c>
      <c r="I167" s="27" t="str">
        <f>IF(B167="","", IFERROR(VLOOKUP(E167,'Общий список'!$A$3:$AG$996,7,FALSE),""))</f>
        <v>Сушинцев П.С.</v>
      </c>
      <c r="J167" s="27">
        <f t="array" ref="J167">IFERROR(INDEX('Общий список'!$A$3:$O$996,VLOOKUP(E167,'Общий список'!$A$3:$S$996,19,FALSE),MATCH(B167,'Общий список'!A182:N182,0)+1),"")</f>
        <v>12</v>
      </c>
      <c r="K167" s="30"/>
      <c r="L167" s="30" t="s">
        <v>274</v>
      </c>
      <c r="M167" s="31" t="str">
        <f t="shared" si="1"/>
        <v>8.66</v>
      </c>
      <c r="N167" s="28"/>
      <c r="O167" s="32"/>
      <c r="R167" s="33"/>
      <c r="S167" s="33"/>
      <c r="T167" s="33"/>
    </row>
    <row r="168" ht="15.0" hidden="1" customHeight="1">
      <c r="A168" s="39"/>
      <c r="B168" s="26" t="str">
        <f t="array" ref="B168">IFERROR(INDEX('Общий список'!$A$3:$S$996,VLOOKUP(E168,'Общий список'!$A$3:$S$996,19,FALSE),MATCH($B$1,'Общий список'!A165:M165,0)),"")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список'!A165</f>
        <v>657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список'!A165:N165,0)+1),"")</f>
        <v/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hidden="1" customHeight="1">
      <c r="A169" s="39"/>
      <c r="B169" s="26" t="str">
        <f t="array" ref="B169">IFERROR(INDEX('Общий список'!$A$3:$S$996,VLOOKUP(E169,'Общий список'!$A$3:$S$996,19,FALSE),MATCH($B$1,'Общий список'!A166:M166,0)),"")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список'!A166</f>
        <v>658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список'!A166:N166,0)+1),"")</f>
        <v/>
      </c>
      <c r="K169" s="30"/>
      <c r="L169" s="30"/>
      <c r="M169" s="31" t="str">
        <f t="shared" si="1"/>
        <v/>
      </c>
      <c r="N169" s="28"/>
      <c r="O169" s="32"/>
      <c r="R169" s="33"/>
      <c r="S169" s="33"/>
      <c r="T169" s="33"/>
    </row>
    <row r="170" ht="15.0" hidden="1" customHeight="1">
      <c r="A170" s="39"/>
      <c r="B170" s="26" t="str">
        <f t="array" ref="B170">IFERROR(INDEX('Общий список'!$A$3:$S$996,VLOOKUP(E170,'Общий список'!$A$3:$S$996,19,FALSE),MATCH($B$1,'Общий список'!A167:M167,0)),"")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список'!A167</f>
        <v>659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список'!A167:N167,0)+1),"")</f>
        <v/>
      </c>
      <c r="K170" s="30"/>
      <c r="L170" s="30"/>
      <c r="M170" s="31" t="str">
        <f t="shared" si="1"/>
        <v/>
      </c>
      <c r="N170" s="28"/>
      <c r="O170" s="32"/>
      <c r="R170" s="33"/>
      <c r="S170" s="33"/>
      <c r="T170" s="33"/>
    </row>
    <row r="171" ht="15.0" hidden="1" customHeight="1">
      <c r="A171" s="39"/>
      <c r="B171" s="26" t="str">
        <f t="array" ref="B171">IFERROR(INDEX('Общий список'!$A$3:$S$996,VLOOKUP(E171,'Общий список'!$A$3:$S$996,19,FALSE),MATCH($B$1,'Общий список'!A168:M168,0)),"")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список'!A168</f>
        <v>660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список'!A168:N168,0)+1),"")</f>
        <v/>
      </c>
      <c r="K171" s="30"/>
      <c r="L171" s="30"/>
      <c r="M171" s="31" t="str">
        <f t="shared" si="1"/>
        <v/>
      </c>
      <c r="N171" s="28"/>
      <c r="O171" s="32"/>
      <c r="R171" s="33"/>
      <c r="S171" s="33"/>
      <c r="T171" s="33"/>
    </row>
    <row r="172" ht="15.0" hidden="1" customHeight="1">
      <c r="A172" s="39"/>
      <c r="B172" s="26" t="str">
        <f t="array" ref="B172">IFERROR(INDEX('Общий список'!$A$3:$S$996,VLOOKUP(E172,'Общий список'!$A$3:$S$996,19,FALSE),MATCH($B$1,'Общий список'!A169:M169,0)),"")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список'!A169</f>
        <v>661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список'!A169:N169,0)+1),"")</f>
        <v/>
      </c>
      <c r="K172" s="30"/>
      <c r="L172" s="30"/>
      <c r="M172" s="31" t="str">
        <f t="shared" si="1"/>
        <v/>
      </c>
      <c r="N172" s="28"/>
      <c r="O172" s="32"/>
      <c r="R172" s="33"/>
      <c r="S172" s="33"/>
      <c r="T172" s="33"/>
    </row>
    <row r="173" ht="15.0" hidden="1" customHeight="1">
      <c r="A173" s="39"/>
      <c r="B173" s="26" t="str">
        <f t="array" ref="B173">IFERROR(INDEX('Общий список'!$A$3:$S$996,VLOOKUP(E173,'Общий список'!$A$3:$S$996,19,FALSE),MATCH($B$1,'Общий список'!A170:M170,0)),"")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список'!A170</f>
        <v>662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список'!A170:N170,0)+1),"")</f>
        <v/>
      </c>
      <c r="K173" s="30"/>
      <c r="L173" s="30"/>
      <c r="M173" s="31" t="str">
        <f t="shared" si="1"/>
        <v/>
      </c>
      <c r="N173" s="28"/>
      <c r="O173" s="32"/>
      <c r="R173" s="33"/>
      <c r="S173" s="33"/>
      <c r="T173" s="33"/>
    </row>
    <row r="174" ht="15.0" hidden="1" customHeight="1">
      <c r="A174" s="39"/>
      <c r="B174" s="26" t="str">
        <f t="array" ref="B174">IFERROR(INDEX('Общий список'!$A$3:$S$996,VLOOKUP(E174,'Общий список'!$A$3:$S$996,19,FALSE),MATCH($B$1,'Общий список'!A171:M171,0)),"")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список'!A171</f>
        <v>663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список'!A171:N171,0)+1),"")</f>
        <v/>
      </c>
      <c r="K174" s="30"/>
      <c r="L174" s="30"/>
      <c r="M174" s="31" t="str">
        <f t="shared" si="1"/>
        <v/>
      </c>
      <c r="N174" s="28"/>
      <c r="O174" s="32"/>
      <c r="R174" s="33"/>
      <c r="S174" s="33"/>
      <c r="T174" s="33"/>
    </row>
    <row r="175" ht="15.0" hidden="1" customHeight="1">
      <c r="A175" s="39"/>
      <c r="B175" s="26" t="str">
        <f t="array" ref="B175">IFERROR(INDEX('Общий список'!$A$3:$S$996,VLOOKUP(E175,'Общий список'!$A$3:$S$996,19,FALSE),MATCH($B$1,'Общий список'!A172:M172,0)),"")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список'!A172</f>
        <v>670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список'!A172:N172,0)+1),"")</f>
        <v/>
      </c>
      <c r="K175" s="30"/>
      <c r="L175" s="30"/>
      <c r="M175" s="31" t="str">
        <f t="shared" si="1"/>
        <v/>
      </c>
      <c r="N175" s="28"/>
      <c r="O175" s="32"/>
      <c r="R175" s="33"/>
      <c r="S175" s="33"/>
      <c r="T175" s="33"/>
    </row>
    <row r="176" ht="15.0" hidden="1" customHeight="1">
      <c r="A176" s="39"/>
      <c r="B176" s="26" t="str">
        <f t="array" ref="B176">IFERROR(INDEX('Общий список'!$A$3:$S$996,VLOOKUP(E176,'Общий список'!$A$3:$S$996,19,FALSE),MATCH($B$1,'Общий список'!A173:M173,0)),"")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список'!A173</f>
        <v>679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список'!A173:N173,0)+1),"")</f>
        <v/>
      </c>
      <c r="K176" s="30"/>
      <c r="L176" s="30"/>
      <c r="M176" s="31" t="str">
        <f t="shared" si="1"/>
        <v/>
      </c>
      <c r="N176" s="28"/>
      <c r="O176" s="32"/>
      <c r="R176" s="33"/>
      <c r="S176" s="33"/>
      <c r="T176" s="33"/>
    </row>
    <row r="177" ht="15.0" hidden="1" customHeight="1">
      <c r="A177" s="39"/>
      <c r="B177" s="26" t="str">
        <f t="array" ref="B177">IFERROR(INDEX('Общий список'!$A$3:$S$996,VLOOKUP(E177,'Общий список'!$A$3:$S$996,19,FALSE),MATCH($B$1,'Общий список'!A174:M174,0)),"")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список'!A174</f>
        <v>681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список'!A174:N174,0)+1),"")</f>
        <v/>
      </c>
      <c r="K177" s="30"/>
      <c r="L177" s="30"/>
      <c r="M177" s="31" t="str">
        <f t="shared" si="1"/>
        <v/>
      </c>
      <c r="N177" s="28"/>
      <c r="O177" s="32"/>
      <c r="R177" s="33"/>
      <c r="S177" s="33"/>
      <c r="T177" s="33"/>
    </row>
    <row r="178" ht="15.0" hidden="1" customHeight="1">
      <c r="A178" s="39"/>
      <c r="B178" s="26" t="str">
        <f t="array" ref="B178">IFERROR(INDEX('Общий список'!$A$3:$S$996,VLOOKUP(E178,'Общий список'!$A$3:$S$996,19,FALSE),MATCH($B$1,'Общий список'!A175:M175,0)),"")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список'!A175</f>
        <v>682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список'!A175:N175,0)+1),"")</f>
        <v/>
      </c>
      <c r="K178" s="30"/>
      <c r="L178" s="30"/>
      <c r="M178" s="31" t="str">
        <f t="shared" si="1"/>
        <v/>
      </c>
      <c r="N178" s="28"/>
      <c r="O178" s="32"/>
      <c r="R178" s="33"/>
      <c r="S178" s="33"/>
      <c r="T178" s="33"/>
    </row>
    <row r="179" ht="15.0" hidden="1" customHeight="1">
      <c r="A179" s="39"/>
      <c r="B179" s="26" t="str">
        <f t="array" ref="B179">IFERROR(INDEX('Общий список'!$A$3:$S$996,VLOOKUP(E179,'Общий список'!$A$3:$S$996,19,FALSE),MATCH($B$1,'Общий список'!A176:M176,0)),"")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список'!A176</f>
        <v>683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список'!A176:N176,0)+1),"")</f>
        <v/>
      </c>
      <c r="K179" s="30"/>
      <c r="L179" s="30"/>
      <c r="M179" s="31" t="str">
        <f t="shared" si="1"/>
        <v/>
      </c>
      <c r="N179" s="28"/>
      <c r="O179" s="32"/>
      <c r="R179" s="33"/>
      <c r="S179" s="33"/>
      <c r="T179" s="33"/>
    </row>
    <row r="180" ht="15.0" hidden="1" customHeight="1">
      <c r="A180" s="39"/>
      <c r="B180" s="26" t="str">
        <f t="array" ref="B180">IFERROR(INDEX('Общий список'!$A$3:$S$996,VLOOKUP(E180,'Общий список'!$A$3:$S$996,19,FALSE),MATCH($B$1,'Общий список'!A177:M177,0)),"")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список'!A177</f>
        <v>684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список'!A177:N177,0)+1),"")</f>
        <v/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hidden="1" customHeight="1">
      <c r="A181" s="39"/>
      <c r="B181" s="26" t="str">
        <f t="array" ref="B181">IFERROR(INDEX('Общий список'!$A$3:$S$996,VLOOKUP(E181,'Общий список'!$A$3:$S$996,19,FALSE),MATCH($B$1,'Общий список'!A178:M178,0)),"")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список'!A178</f>
        <v>689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список'!A178:N178,0)+1),"")</f>
        <v/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hidden="1" customHeight="1">
      <c r="A182" s="39"/>
      <c r="B182" s="26" t="str">
        <f t="array" ref="B182">IFERROR(INDEX('Общий список'!$A$3:$S$996,VLOOKUP(E182,'Общий список'!$A$3:$S$996,19,FALSE),MATCH($B$1,'Общий список'!A179:M179,0)),"")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список'!A179</f>
        <v>690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список'!A179:N179,0)+1),"")</f>
        <v/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hidden="1" customHeight="1">
      <c r="A183" s="39"/>
      <c r="B183" s="26" t="str">
        <f t="array" ref="B183">IFERROR(INDEX('Общий список'!$A$3:$S$996,VLOOKUP(E183,'Общий список'!$A$3:$S$996,19,FALSE),MATCH($B$1,'Общий список'!A180:M180,0)),"")</f>
        <v>толкание ядра</v>
      </c>
      <c r="C183" s="27" t="str">
        <f>IF(B183="","", IFERROR(VLOOKUP(E183,'Общий список'!$A$3:$AG$996,3,FALSE),""))</f>
        <v>М</v>
      </c>
      <c r="D183" s="27" t="str">
        <f>IF(B183="","", IFERROR(VLOOKUP(E183,'Общий список'!$A$3:$AG$996,17,FALSE),""))</f>
        <v/>
      </c>
      <c r="E183" s="28">
        <f>'Общий список'!A180</f>
        <v>691</v>
      </c>
      <c r="F183" s="29" t="str">
        <f>IF(B183="","", IFERROR(VLOOKUP(E183,'Общий список'!$A$3:$AG$996,2,FALSE),""))</f>
        <v>Костенко Кирилл </v>
      </c>
      <c r="G183" s="27" t="str">
        <f>IF(B183="","", IFERROR(VLOOKUP(E183,'Общий список'!$A$3:$AG$996,4,FALSE),""))</f>
        <v>30.08.2005</v>
      </c>
      <c r="H183" s="27" t="str">
        <f>IF(B183="","", IFERROR(VLOOKUP(E183,'Общий список'!$A$3:$AG$996,6,FALSE),""))</f>
        <v>МБУДО "СШ" г. Лысьва</v>
      </c>
      <c r="I183" s="27" t="str">
        <f>IF(B183="","", IFERROR(VLOOKUP(E183,'Общий список'!$A$3:$AG$996,7,FALSE),""))</f>
        <v>Сушинцев П.С.</v>
      </c>
      <c r="J183" s="27">
        <f t="array" ref="J183">IFERROR(INDEX('Общий список'!$A$3:$O$996,VLOOKUP(E183,'Общий список'!$A$3:$S$996,19,FALSE),MATCH(B183,'Общий список'!A180:N180,0)+1),"")</f>
        <v>13</v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hidden="1" customHeight="1">
      <c r="A184" s="39"/>
      <c r="B184" s="26" t="str">
        <f t="array" ref="B184">IFERROR(INDEX('Общий список'!$A$3:$S$996,VLOOKUP(E184,'Общий список'!$A$3:$S$996,19,FALSE),MATCH($B$1,'Общий список'!A181:M181,0)),"")</f>
        <v>толкание ядра</v>
      </c>
      <c r="C184" s="27" t="str">
        <f>IF(B184="","", IFERROR(VLOOKUP(E184,'Общий список'!$A$3:$AG$996,3,FALSE),""))</f>
        <v>М</v>
      </c>
      <c r="D184" s="27" t="str">
        <f>IF(B184="","", IFERROR(VLOOKUP(E184,'Общий список'!$A$3:$AG$996,17,FALSE),""))</f>
        <v/>
      </c>
      <c r="E184" s="28">
        <f>'Общий список'!A181</f>
        <v>692</v>
      </c>
      <c r="F184" s="29" t="str">
        <f>IF(B184="","", IFERROR(VLOOKUP(E184,'Общий список'!$A$3:$AG$996,2,FALSE),""))</f>
        <v>Аристов Данил </v>
      </c>
      <c r="G184" s="27" t="str">
        <f>IF(B184="","", IFERROR(VLOOKUP(E184,'Общий список'!$A$3:$AG$996,4,FALSE),""))</f>
        <v>02.08.2001</v>
      </c>
      <c r="H184" s="27" t="str">
        <f>IF(B184="","", IFERROR(VLOOKUP(E184,'Общий список'!$A$3:$AG$996,6,FALSE),""))</f>
        <v>МБУДО "СШ" г. Лысьва</v>
      </c>
      <c r="I184" s="27" t="str">
        <f>IF(B184="","", IFERROR(VLOOKUP(E184,'Общий список'!$A$3:$AG$996,7,FALSE),""))</f>
        <v>Сушинцев П.С.</v>
      </c>
      <c r="J184" s="27">
        <f t="array" ref="J184">IFERROR(INDEX('Общий список'!$A$3:$O$996,VLOOKUP(E184,'Общий список'!$A$3:$S$996,19,FALSE),MATCH(B184,'Общий список'!A181:N181,0)+1),"")</f>
        <v>13</v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39"/>
      <c r="B185" s="26" t="str">
        <f t="array" ref="B185">IFERROR(INDEX('Общий список'!$A$3:$S$996,VLOOKUP(E185,'Общий список'!$A$3:$S$996,19,FALSE),MATCH($B$1,'Общий список'!A183:M183,0)),"")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список'!A183</f>
        <v>722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список'!A183:N183,0)+1),"")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39"/>
      <c r="B186" s="26" t="str">
        <f t="array" ref="B186">IFERROR(INDEX('Общий список'!$A$3:$S$996,VLOOKUP(E186,'Общий список'!$A$3:$S$996,19,FALSE),MATCH($B$1,'Общий список'!A184:M184,0)),"")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список'!A184</f>
        <v>774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список'!A184:N184,0)+1),"")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39"/>
      <c r="B187" s="26" t="str">
        <f t="array" ref="B187">IFERROR(INDEX('Общий список'!$A$3:$S$996,VLOOKUP(E187,'Общий список'!$A$3:$S$996,19,FALSE),MATCH($B$1,'Общий список'!A185:M185,0)),"")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список'!A185</f>
        <v>775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список'!A185:N185,0)+1),"")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39"/>
      <c r="B188" s="26" t="str">
        <f t="array" ref="B188">IFERROR(INDEX('Общий список'!$A$3:$S$996,VLOOKUP(E188,'Общий список'!$A$3:$S$996,19,FALSE),MATCH($B$1,'Общий список'!A186:M186,0)),"")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список'!A186</f>
        <v>776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список'!A186:N186,0)+1),"")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39"/>
      <c r="B189" s="26" t="str">
        <f t="array" ref="B189">IFERROR(INDEX('Общий список'!$A$3:$S$996,VLOOKUP(E189,'Общий список'!$A$3:$S$996,19,FALSE),MATCH($B$1,'Общий список'!A187:M187,0)),"")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список'!A187</f>
        <v>801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список'!A187:N187,0)+1),"")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hidden="1" customHeight="1">
      <c r="A190" s="39"/>
      <c r="B190" s="26" t="str">
        <f t="array" ref="B190">IFERROR(INDEX('Общий список'!$A$3:$S$996,VLOOKUP(E190,'Общий список'!$A$3:$S$996,19,FALSE),MATCH($B$1,'Общий список'!A188:M188,0)),"")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список'!A188</f>
        <v>802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список'!A188:N188,0)+1),"")</f>
        <v/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hidden="1" customHeight="1">
      <c r="A191" s="39"/>
      <c r="B191" s="26" t="str">
        <f t="array" ref="B191">IFERROR(INDEX('Общий список'!$A$3:$S$996,VLOOKUP(E191,'Общий список'!$A$3:$S$996,19,FALSE),MATCH($B$1,'Общий список'!A189:M189,0)),"")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список'!A189</f>
        <v>803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список'!A189:N189,0)+1),"")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hidden="1" customHeight="1">
      <c r="A192" s="39"/>
      <c r="B192" s="26" t="str">
        <f t="array" ref="B192">IFERROR(INDEX('Общий список'!$A$3:$S$996,VLOOKUP(E192,'Общий список'!$A$3:$S$996,19,FALSE),MATCH($B$1,'Общий список'!A190:M190,0)),"")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список'!A190</f>
        <v>804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список'!A190:N190,0)+1),"")</f>
        <v/>
      </c>
      <c r="K192" s="30"/>
      <c r="L192" s="30"/>
      <c r="M192" s="31" t="str">
        <f t="shared" si="1"/>
        <v/>
      </c>
      <c r="N192" s="28"/>
      <c r="O192" s="32"/>
      <c r="R192" s="33"/>
      <c r="S192" s="33"/>
      <c r="T192" s="33"/>
    </row>
    <row r="193" ht="15.0" hidden="1" customHeight="1">
      <c r="A193" s="39"/>
      <c r="B193" s="26" t="str">
        <f t="array" ref="B193">IFERROR(INDEX('Общий список'!$A$3:$S$996,VLOOKUP(E193,'Общий список'!$A$3:$S$996,19,FALSE),MATCH($B$1,'Общий список'!A191:M191,0)),"")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список'!A191</f>
        <v>805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список'!A191:N191,0)+1),"")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hidden="1" customHeight="1">
      <c r="A194" s="39"/>
      <c r="B194" s="26" t="str">
        <f t="array" ref="B194">IFERROR(INDEX('Общий список'!$A$3:$S$996,VLOOKUP(E194,'Общий список'!$A$3:$S$996,19,FALSE),MATCH($B$1,'Общий список'!A192:M192,0)),"")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список'!A192</f>
        <v>806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список'!A192:N192,0)+1),"")</f>
        <v/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hidden="1" customHeight="1">
      <c r="A195" s="39"/>
      <c r="B195" s="26" t="str">
        <f t="array" ref="B195">IFERROR(INDEX('Общий список'!$A$3:$S$996,VLOOKUP(E195,'Общий список'!$A$3:$S$996,19,FALSE),MATCH($B$1,'Общий список'!A193:M193,0)),"")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список'!A193</f>
        <v>807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список'!A193:N193,0)+1),"")</f>
        <v/>
      </c>
      <c r="K195" s="30"/>
      <c r="L195" s="30"/>
      <c r="M195" s="31" t="str">
        <f t="shared" si="1"/>
        <v/>
      </c>
      <c r="N195" s="28"/>
      <c r="O195" s="32"/>
      <c r="R195" s="33"/>
      <c r="S195" s="33"/>
      <c r="T195" s="33"/>
    </row>
    <row r="196" ht="15.0" hidden="1" customHeight="1">
      <c r="A196" s="39"/>
      <c r="B196" s="26" t="str">
        <f t="array" ref="B196">IFERROR(INDEX('Общий список'!$A$3:$S$996,VLOOKUP(E196,'Общий список'!$A$3:$S$996,19,FALSE),MATCH($B$1,'Общий список'!A194:M194,0)),"")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список'!A194</f>
        <v>809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список'!A194:N194,0)+1),"")</f>
        <v/>
      </c>
      <c r="K196" s="30"/>
      <c r="L196" s="30"/>
      <c r="M196" s="31" t="str">
        <f t="shared" si="1"/>
        <v/>
      </c>
      <c r="N196" s="28"/>
      <c r="O196" s="32"/>
      <c r="R196" s="33"/>
      <c r="S196" s="33"/>
      <c r="T196" s="33"/>
    </row>
    <row r="197" ht="15.0" hidden="1" customHeight="1">
      <c r="A197" s="39"/>
      <c r="B197" s="26" t="str">
        <f t="array" ref="B197">IFERROR(INDEX('Общий список'!$A$3:$S$996,VLOOKUP(E197,'Общий список'!$A$3:$S$996,19,FALSE),MATCH($B$1,'Общий список'!A195:M195,0)),"")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список'!A195</f>
        <v>810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список'!A195:N195,0)+1),"")</f>
        <v/>
      </c>
      <c r="K197" s="30"/>
      <c r="L197" s="30"/>
      <c r="M197" s="31" t="str">
        <f t="shared" si="1"/>
        <v/>
      </c>
      <c r="N197" s="28"/>
      <c r="O197" s="32"/>
      <c r="R197" s="33"/>
      <c r="S197" s="33"/>
      <c r="T197" s="33"/>
    </row>
    <row r="198" ht="15.0" hidden="1" customHeight="1">
      <c r="A198" s="39"/>
      <c r="B198" s="26" t="str">
        <f t="array" ref="B198">IFERROR(INDEX('Общий список'!$A$3:$S$996,VLOOKUP(E198,'Общий список'!$A$3:$S$996,19,FALSE),MATCH($B$1,'Общий список'!A196:M196,0)),"")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список'!A196</f>
        <v>811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список'!A196:N196,0)+1),"")</f>
        <v/>
      </c>
      <c r="K198" s="30"/>
      <c r="L198" s="30"/>
      <c r="M198" s="31" t="str">
        <f t="shared" si="1"/>
        <v/>
      </c>
      <c r="N198" s="28"/>
      <c r="O198" s="32"/>
      <c r="R198" s="33"/>
      <c r="S198" s="33"/>
      <c r="T198" s="33"/>
    </row>
    <row r="199" ht="15.0" hidden="1" customHeight="1">
      <c r="A199" s="39"/>
      <c r="B199" s="26" t="str">
        <f t="array" ref="B199">IFERROR(INDEX('Общий список'!$A$3:$S$996,VLOOKUP(E199,'Общий список'!$A$3:$S$996,19,FALSE),MATCH($B$1,'Общий список'!A197:M197,0)),"")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список'!A197</f>
        <v>812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список'!A197:N197,0)+1),"")</f>
        <v/>
      </c>
      <c r="K199" s="30"/>
      <c r="L199" s="30"/>
      <c r="M199" s="31" t="str">
        <f t="shared" si="1"/>
        <v/>
      </c>
      <c r="N199" s="28"/>
      <c r="O199" s="32"/>
      <c r="R199" s="33"/>
      <c r="S199" s="33"/>
      <c r="T199" s="33"/>
    </row>
    <row r="200" ht="15.0" hidden="1" customHeight="1">
      <c r="A200" s="39"/>
      <c r="B200" s="26" t="str">
        <f t="array" ref="B200">IFERROR(INDEX('Общий список'!$A$3:$S$996,VLOOKUP(E200,'Общий список'!$A$3:$S$996,19,FALSE),MATCH($B$1,'Общий список'!A198:M198,0)),"")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список'!A198</f>
        <v>813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список'!A198:N198,0)+1),"")</f>
        <v/>
      </c>
      <c r="K200" s="30"/>
      <c r="L200" s="30"/>
      <c r="M200" s="31" t="str">
        <f t="shared" si="1"/>
        <v/>
      </c>
      <c r="N200" s="28"/>
      <c r="O200" s="32"/>
      <c r="R200" s="33"/>
      <c r="S200" s="33"/>
      <c r="T200" s="33"/>
    </row>
    <row r="201" ht="15.0" hidden="1" customHeight="1">
      <c r="A201" s="39"/>
      <c r="B201" s="26" t="str">
        <f t="array" ref="B201">IFERROR(INDEX('Общий список'!$A$3:$S$996,VLOOKUP(E201,'Общий список'!$A$3:$S$996,19,FALSE),MATCH($B$1,'Общий список'!A199:M199,0)),"")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список'!A199</f>
        <v>815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список'!A199:N199,0)+1),"")</f>
        <v/>
      </c>
      <c r="K201" s="30"/>
      <c r="L201" s="30"/>
      <c r="M201" s="31" t="str">
        <f t="shared" si="1"/>
        <v/>
      </c>
      <c r="N201" s="28"/>
      <c r="O201" s="32"/>
      <c r="R201" s="33"/>
      <c r="S201" s="33"/>
      <c r="T201" s="33"/>
    </row>
    <row r="202" ht="15.0" hidden="1" customHeight="1">
      <c r="A202" s="39"/>
      <c r="B202" s="26" t="str">
        <f t="array" ref="B202">IFERROR(INDEX('Общий список'!$A$3:$S$996,VLOOKUP(E202,'Общий список'!$A$3:$S$996,19,FALSE),MATCH($B$1,'Общий список'!A200:M200,0)),"")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список'!A200</f>
        <v>858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список'!A200:N200,0)+1),"")</f>
        <v/>
      </c>
      <c r="K202" s="30"/>
      <c r="L202" s="30"/>
      <c r="M202" s="31" t="str">
        <f t="shared" si="1"/>
        <v/>
      </c>
      <c r="N202" s="28"/>
      <c r="O202" s="32"/>
      <c r="R202" s="33"/>
      <c r="S202" s="33"/>
      <c r="T202" s="33"/>
    </row>
    <row r="203" ht="15.0" hidden="1" customHeight="1">
      <c r="A203" s="39"/>
      <c r="B203" s="26" t="str">
        <f t="array" ref="B203">IFERROR(INDEX('Общий список'!$A$3:$S$996,VLOOKUP(E203,'Общий список'!$A$3:$S$996,19,FALSE),MATCH($B$1,'Общий список'!A201:M201,0)),"")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список'!A201</f>
        <v>885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список'!A201:N201,0)+1),"")</f>
        <v/>
      </c>
      <c r="K203" s="30"/>
      <c r="L203" s="30"/>
      <c r="M203" s="31" t="str">
        <f t="shared" si="1"/>
        <v/>
      </c>
      <c r="N203" s="28"/>
      <c r="O203" s="32"/>
      <c r="R203" s="33"/>
      <c r="S203" s="33"/>
      <c r="T203" s="33"/>
    </row>
    <row r="204" ht="15.0" hidden="1" customHeight="1">
      <c r="A204" s="39"/>
      <c r="B204" s="26" t="str">
        <f t="array" ref="B204">IFERROR(INDEX('Общий список'!$A$3:$S$996,VLOOKUP(E204,'Общий список'!$A$3:$S$996,19,FALSE),MATCH($B$1,'Общий список'!A202:M202,0)),"")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список'!A202</f>
        <v>886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список'!A202:N202,0)+1),"")</f>
        <v/>
      </c>
      <c r="K204" s="30"/>
      <c r="L204" s="30"/>
      <c r="M204" s="31" t="str">
        <f t="shared" si="1"/>
        <v/>
      </c>
      <c r="N204" s="28"/>
      <c r="O204" s="32"/>
      <c r="R204" s="33"/>
      <c r="S204" s="33"/>
      <c r="T204" s="33"/>
    </row>
    <row r="205" ht="15.0" hidden="1" customHeight="1">
      <c r="A205" s="39"/>
      <c r="B205" s="26" t="str">
        <f t="array" ref="B205">IFERROR(INDEX('Общий список'!$A$3:$S$996,VLOOKUP(E205,'Общий список'!$A$3:$S$996,19,FALSE),MATCH($B$1,'Общий список'!A203:M203,0)),"")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список'!A203</f>
        <v>887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список'!A203:N203,0)+1),"")</f>
        <v/>
      </c>
      <c r="K205" s="30"/>
      <c r="L205" s="30"/>
      <c r="M205" s="31" t="str">
        <f t="shared" si="1"/>
        <v/>
      </c>
      <c r="N205" s="28"/>
      <c r="O205" s="32"/>
      <c r="R205" s="33"/>
      <c r="S205" s="33"/>
      <c r="T205" s="33"/>
    </row>
    <row r="206" ht="15.0" hidden="1" customHeight="1">
      <c r="A206" s="39"/>
      <c r="B206" s="26" t="str">
        <f t="array" ref="B206">IFERROR(INDEX('Общий список'!$A$3:$S$996,VLOOKUP(E206,'Общий список'!$A$3:$S$996,19,FALSE),MATCH($B$1,'Общий список'!A204:M204,0)),"")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список'!A204</f>
        <v>888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список'!A204:N204,0)+1),"")</f>
        <v/>
      </c>
      <c r="K206" s="30"/>
      <c r="L206" s="30"/>
      <c r="M206" s="31" t="str">
        <f t="shared" si="1"/>
        <v/>
      </c>
      <c r="N206" s="28"/>
      <c r="O206" s="32"/>
      <c r="R206" s="33"/>
      <c r="S206" s="33"/>
      <c r="T206" s="33"/>
    </row>
    <row r="207" ht="15.0" hidden="1" customHeight="1">
      <c r="A207" s="39"/>
      <c r="B207" s="26" t="str">
        <f t="array" ref="B207">IFERROR(INDEX('Общий список'!$A$3:$S$996,VLOOKUP(E207,'Общий список'!$A$3:$S$996,19,FALSE),MATCH($B$1,'Общий список'!A205:M205,0)),"")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список'!A205</f>
        <v>899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список'!A205:N205,0)+1),"")</f>
        <v/>
      </c>
      <c r="K207" s="30"/>
      <c r="L207" s="30"/>
      <c r="M207" s="31" t="str">
        <f t="shared" si="1"/>
        <v/>
      </c>
      <c r="N207" s="28"/>
      <c r="O207" s="32"/>
      <c r="R207" s="33"/>
      <c r="S207" s="33"/>
      <c r="T207" s="33"/>
    </row>
    <row r="208" ht="15.0" hidden="1" customHeight="1">
      <c r="A208" s="39"/>
      <c r="B208" s="26" t="str">
        <f t="array" ref="B208">IFERROR(INDEX('Общий список'!$A$3:$S$996,VLOOKUP(E208,'Общий список'!$A$3:$S$996,19,FALSE),MATCH($B$1,'Общий список'!A206:M206,0)),"")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список'!A206</f>
        <v>907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список'!A206:N206,0)+1),"")</f>
        <v/>
      </c>
      <c r="K208" s="30"/>
      <c r="L208" s="30"/>
      <c r="M208" s="31" t="str">
        <f t="shared" si="1"/>
        <v/>
      </c>
      <c r="N208" s="28"/>
      <c r="O208" s="32"/>
      <c r="R208" s="33"/>
      <c r="S208" s="33"/>
      <c r="T208" s="33"/>
    </row>
    <row r="209" ht="15.0" hidden="1" customHeight="1">
      <c r="A209" s="39"/>
      <c r="B209" s="26" t="str">
        <f t="array" ref="B209">IFERROR(INDEX('Общий список'!$A$3:$S$996,VLOOKUP(E209,'Общий список'!$A$3:$S$996,19,FALSE),MATCH($B$1,'Общий список'!A207:M207,0)),"")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список'!A207</f>
        <v>908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список'!A207:N207,0)+1),"")</f>
        <v/>
      </c>
      <c r="K209" s="30"/>
      <c r="L209" s="30"/>
      <c r="M209" s="31" t="str">
        <f t="shared" si="1"/>
        <v/>
      </c>
      <c r="N209" s="28"/>
      <c r="O209" s="32"/>
      <c r="R209" s="33"/>
      <c r="S209" s="33"/>
      <c r="T209" s="33"/>
    </row>
    <row r="210" ht="15.0" hidden="1" customHeight="1">
      <c r="A210" s="39"/>
      <c r="B210" s="26" t="str">
        <f t="array" ref="B210">IFERROR(INDEX('Общий список'!$A$3:$S$996,VLOOKUP(E210,'Общий список'!$A$3:$S$996,19,FALSE),MATCH($B$1,'Общий список'!A208:M208,0)),"")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список'!A208</f>
        <v>910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список'!A208:N208,0)+1),"")</f>
        <v/>
      </c>
      <c r="K210" s="30"/>
      <c r="L210" s="30"/>
      <c r="M210" s="31" t="str">
        <f t="shared" si="1"/>
        <v/>
      </c>
      <c r="N210" s="28"/>
      <c r="O210" s="32"/>
      <c r="R210" s="33"/>
      <c r="S210" s="33"/>
      <c r="T210" s="33"/>
    </row>
    <row r="211" ht="15.0" hidden="1" customHeight="1">
      <c r="A211" s="39"/>
      <c r="B211" s="26" t="str">
        <f t="array" ref="B211">IFERROR(INDEX('Общий список'!$A$3:$S$996,VLOOKUP(E211,'Общий список'!$A$3:$S$996,19,FALSE),MATCH($B$1,'Общий список'!A209:M209,0)),"")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список'!A209</f>
        <v>952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список'!A209:N209,0)+1),"")</f>
        <v/>
      </c>
      <c r="K211" s="30"/>
      <c r="L211" s="30"/>
      <c r="M211" s="31" t="str">
        <f t="shared" si="1"/>
        <v/>
      </c>
      <c r="N211" s="28"/>
      <c r="O211" s="32"/>
      <c r="R211" s="33"/>
      <c r="S211" s="33"/>
      <c r="T211" s="33"/>
    </row>
    <row r="212" ht="15.0" hidden="1" customHeight="1">
      <c r="A212" s="39"/>
      <c r="B212" s="26" t="str">
        <f t="array" ref="B212">IFERROR(INDEX('Общий список'!$A$3:$S$996,VLOOKUP(E212,'Общий список'!$A$3:$S$996,19,FALSE),MATCH($B$1,'Общий список'!A210:M210,0)),"")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список'!A210</f>
        <v>961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список'!A210:N210,0)+1),"")</f>
        <v/>
      </c>
      <c r="K212" s="30"/>
      <c r="L212" s="30"/>
      <c r="M212" s="31" t="str">
        <f t="shared" si="1"/>
        <v/>
      </c>
      <c r="N212" s="28"/>
      <c r="O212" s="32"/>
      <c r="R212" s="33"/>
      <c r="S212" s="33"/>
      <c r="T212" s="33"/>
    </row>
    <row r="213" ht="15.0" hidden="1" customHeight="1">
      <c r="A213" s="39"/>
      <c r="B213" s="26" t="str">
        <f t="array" ref="B213">IFERROR(INDEX('Общий список'!$A$3:$S$996,VLOOKUP(E213,'Общий список'!$A$3:$S$996,19,FALSE),MATCH($B$1,'Общий список'!A211:M211,0)),"")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список'!A211</f>
        <v>966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список'!A211:N211,0)+1),"")</f>
        <v/>
      </c>
      <c r="K213" s="30"/>
      <c r="L213" s="30"/>
      <c r="M213" s="31" t="str">
        <f t="shared" si="1"/>
        <v/>
      </c>
      <c r="N213" s="28"/>
      <c r="O213" s="32"/>
      <c r="R213" s="33"/>
      <c r="S213" s="33"/>
      <c r="T213" s="33"/>
    </row>
    <row r="214" ht="15.0" hidden="1" customHeight="1">
      <c r="A214" s="39"/>
      <c r="B214" s="26" t="str">
        <f t="array" ref="B214">IFERROR(INDEX('Общий список'!$A$3:$S$996,VLOOKUP(E214,'Общий список'!$A$3:$S$996,19,FALSE),MATCH($B$1,'Общий список'!A212:M212,0)),"")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список'!A212</f>
        <v>1013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список'!A212:N212,0)+1),"")</f>
        <v/>
      </c>
      <c r="K214" s="30"/>
      <c r="L214" s="30"/>
      <c r="M214" s="31" t="str">
        <f t="shared" si="1"/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список'!A213:M213,0)),"")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список'!A213</f>
        <v>1040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список'!A213:N213,0)+1),"")</f>
        <v/>
      </c>
      <c r="K215" s="30"/>
      <c r="L215" s="30"/>
      <c r="M215" s="31" t="str">
        <f t="shared" si="1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список'!A214:M214,0)),"")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список'!A214</f>
        <v>1107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список'!A214:N214,0)+1),"")</f>
        <v/>
      </c>
      <c r="K216" s="30"/>
      <c r="L216" s="30"/>
      <c r="M216" s="31" t="str">
        <f t="shared" si="1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список'!A215:M215,0)),"")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список'!A215</f>
        <v>1657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список'!A215:N215,0)+1),"")</f>
        <v/>
      </c>
      <c r="K217" s="30"/>
      <c r="L217" s="30"/>
      <c r="M217" s="31" t="str">
        <f t="shared" si="1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список'!A216:M216,0)),"")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список'!A216</f>
        <v>1838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список'!A216:N216,0)+1),"")</f>
        <v/>
      </c>
      <c r="K218" s="30"/>
      <c r="L218" s="30"/>
      <c r="M218" s="31" t="str">
        <f t="shared" si="1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список'!A217:M217,0)),"")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список'!A217</f>
        <v>1961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список'!A217:N217,0)+1),"")</f>
        <v/>
      </c>
      <c r="K219" s="30"/>
      <c r="L219" s="30"/>
      <c r="M219" s="31" t="str">
        <f t="shared" si="1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список'!A218:M218,0)),"")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список'!A218</f>
        <v>2039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список'!A218:N218,0)+1),"")</f>
        <v/>
      </c>
      <c r="K220" s="30"/>
      <c r="L220" s="30"/>
      <c r="M220" s="31" t="str">
        <f t="shared" si="1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список'!A219:M219,0)),"")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список'!A219</f>
        <v>2282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список'!A219:N219,0)+1),"")</f>
        <v/>
      </c>
      <c r="K221" s="30"/>
      <c r="L221" s="30"/>
      <c r="M221" s="31" t="str">
        <f t="shared" si="1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список'!A220:M220,0)),"")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список'!A220</f>
        <v>2328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список'!A220:N220,0)+1),"")</f>
        <v/>
      </c>
      <c r="K222" s="30"/>
      <c r="L222" s="30"/>
      <c r="M222" s="31" t="str">
        <f t="shared" si="1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список'!A221:M221,0)),"")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список'!A221</f>
        <v>3069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список'!A221:N221,0)+1),"")</f>
        <v/>
      </c>
      <c r="K223" s="30"/>
      <c r="L223" s="30"/>
      <c r="M223" s="31" t="str">
        <f t="shared" si="1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список'!A222:M222,0)),"")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список'!A222</f>
        <v>3993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список'!A222:N222,0)+1),"")</f>
        <v/>
      </c>
      <c r="K224" s="30"/>
      <c r="L224" s="30"/>
      <c r="M224" s="31" t="str">
        <f t="shared" si="1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список'!A223:M223,0)),"")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список'!A223</f>
        <v>5158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список'!A223:N223,0)+1),"")</f>
        <v/>
      </c>
      <c r="K225" s="30"/>
      <c r="L225" s="30"/>
      <c r="M225" s="31" t="str">
        <f t="shared" si="1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список'!A224:M224,0)),"")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список'!A224</f>
        <v>5530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список'!A224:N224,0)+1),"")</f>
        <v/>
      </c>
      <c r="K226" s="30"/>
      <c r="L226" s="30"/>
      <c r="M226" s="31" t="str">
        <f t="shared" si="1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список'!A225:M225,0)),"")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список'!A225</f>
        <v>6349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список'!A225:N225,0)+1),"")</f>
        <v/>
      </c>
      <c r="K227" s="30"/>
      <c r="L227" s="30"/>
      <c r="M227" s="31" t="str">
        <f t="shared" si="1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список'!A226:M226,0)),"")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список'!A226</f>
        <v>7506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список'!A226:N226,0)+1),"")</f>
        <v/>
      </c>
      <c r="K228" s="30"/>
      <c r="L228" s="30"/>
      <c r="M228" s="31" t="str">
        <f t="shared" si="1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список'!A227:M227,0)),"")</f>
        <v>толкание ядра</v>
      </c>
      <c r="C229" s="27" t="str">
        <f>IF(B229="","", IFERROR(VLOOKUP(E229,'Общий список'!$A$3:$AG$996,3,FALSE),""))</f>
        <v>М</v>
      </c>
      <c r="D229" s="27" t="str">
        <f>IF(B229="","", IFERROR(VLOOKUP(E229,'Общий список'!$A$3:$AG$996,17,FALSE),""))</f>
        <v/>
      </c>
      <c r="E229" s="28">
        <f>'Общий список'!A227</f>
        <v>7777</v>
      </c>
      <c r="F229" s="29" t="str">
        <f>IF(B229="","", IFERROR(VLOOKUP(E229,'Общий список'!$A$3:$AG$996,2,FALSE),""))</f>
        <v>Дроздов Евгений </v>
      </c>
      <c r="G229" s="27" t="str">
        <f>IF(B229="","", IFERROR(VLOOKUP(E229,'Общий список'!$A$3:$AG$996,4,FALSE),""))</f>
        <v>19.02.1990</v>
      </c>
      <c r="H229" s="27" t="str">
        <f>IF(B229="","", IFERROR(VLOOKUP(E229,'Общий список'!$A$3:$AG$996,6,FALSE),""))</f>
        <v>RunTrain </v>
      </c>
      <c r="I229" s="27" t="str">
        <f>IF(B229="","", IFERROR(VLOOKUP(E229,'Общий список'!$A$3:$AG$996,7,FALSE),""))</f>
        <v>Грядковский И.С.</v>
      </c>
      <c r="J229" s="27">
        <f t="array" ref="J229">IFERROR(INDEX('Общий список'!$A$3:$O$996,VLOOKUP(E229,'Общий список'!$A$3:$S$996,19,FALSE),MATCH(B229,'Общий список'!A227:N227,0)+1),"")</f>
        <v>3</v>
      </c>
      <c r="K229" s="30"/>
      <c r="L229" s="30"/>
      <c r="M229" s="31" t="str">
        <f t="shared" si="1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список'!A228:M228,0)),"")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список'!A228</f>
        <v>7837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список'!A228:N228,0)+1),"")</f>
        <v/>
      </c>
      <c r="K230" s="30"/>
      <c r="L230" s="30"/>
      <c r="M230" s="31" t="str">
        <f t="shared" si="1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список'!A229:M229,0)),"")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 t="str">
        <f>'Общий список'!A229</f>
        <v>887а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список'!A229:N229,0)+1),"")</f>
        <v/>
      </c>
      <c r="K231" s="30"/>
      <c r="L231" s="30"/>
      <c r="M231" s="31" t="str">
        <f t="shared" si="1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список'!A230:M230,0)),"")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 t="str">
        <f>'Общий список'!A230</f>
        <v>306а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список'!A230:N230,0)+1),"")</f>
        <v/>
      </c>
      <c r="K232" s="30"/>
      <c r="L232" s="30"/>
      <c r="M232" s="31" t="str">
        <f t="shared" si="1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список'!A231:M231,0)),"")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 t="str">
        <f>'Общий список'!A231</f>
        <v>306в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список'!A231:N231,0)+1),"")</f>
        <v/>
      </c>
      <c r="K233" s="30"/>
      <c r="L233" s="30"/>
      <c r="M233" s="31" t="str">
        <f t="shared" si="1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список'!A232:M232,0)),"")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список'!A232</f>
        <v>304а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список'!A232:N232,0)+1),"")</f>
        <v/>
      </c>
      <c r="K234" s="30"/>
      <c r="L234" s="30"/>
      <c r="M234" s="31" t="str">
        <f t="shared" si="1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список'!A233:M233,0)),"")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список'!A233</f>
        <v>307а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список'!A233:N233,0)+1),"")</f>
        <v/>
      </c>
      <c r="K235" s="30"/>
      <c r="L235" s="30"/>
      <c r="M235" s="31" t="str">
        <f t="shared" si="1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список'!A234:M234,0)),"")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список'!A234</f>
        <v>309а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список'!A234:N234,0)+1),"")</f>
        <v/>
      </c>
      <c r="K236" s="30"/>
      <c r="L236" s="30"/>
      <c r="M236" s="31" t="str">
        <f t="shared" si="1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список'!A235:M235,0)),"")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список'!A235</f>
        <v>197а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список'!A235:N235,0)+1),"")</f>
        <v/>
      </c>
      <c r="K237" s="30"/>
      <c r="L237" s="30"/>
      <c r="M237" s="31" t="str">
        <f t="shared" si="1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список'!A236:M236,0)),"")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список'!A236</f>
        <v>150а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список'!A236:N236,0)+1),"")</f>
        <v/>
      </c>
      <c r="K238" s="30"/>
      <c r="L238" s="30"/>
      <c r="M238" s="31" t="str">
        <f t="shared" si="1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список'!A237:M237,0)),"")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>
        <f>'Общий список'!A237</f>
        <v>1982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список'!A237:N237,0)+1),"")</f>
        <v/>
      </c>
      <c r="K239" s="30"/>
      <c r="L239" s="30"/>
      <c r="M239" s="31" t="str">
        <f t="shared" si="1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список'!A238:M238,0)),"")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список'!A238</f>
        <v/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список'!A238:N238,0)+1),"")</f>
        <v/>
      </c>
      <c r="K240" s="30"/>
      <c r="L240" s="30"/>
      <c r="M240" s="31" t="str">
        <f t="shared" si="1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список'!A239:M239,0)),"")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список'!A239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список'!A239:N239,0)+1),"")</f>
        <v/>
      </c>
      <c r="K241" s="30"/>
      <c r="L241" s="30"/>
      <c r="M241" s="31" t="str">
        <f t="shared" si="1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список'!A240:M240,0)),"")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список'!A240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список'!A240:N240,0)+1),"")</f>
        <v/>
      </c>
      <c r="K242" s="30"/>
      <c r="L242" s="30"/>
      <c r="M242" s="31" t="str">
        <f t="shared" si="1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список'!A241:M241,0)),"")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список'!A241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список'!A241:N241,0)+1),"")</f>
        <v/>
      </c>
      <c r="K243" s="30"/>
      <c r="L243" s="30"/>
      <c r="M243" s="31" t="str">
        <f t="shared" si="1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список'!A242:M242,0)),"")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список'!A242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список'!A242:N242,0)+1),"")</f>
        <v/>
      </c>
      <c r="K244" s="30"/>
      <c r="L244" s="30"/>
      <c r="M244" s="31" t="str">
        <f t="shared" si="1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список'!A243:M243,0)),"")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список'!A243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список'!A243:N243,0)+1),"")</f>
        <v/>
      </c>
      <c r="K245" s="30"/>
      <c r="L245" s="30"/>
      <c r="M245" s="31" t="str">
        <f t="shared" si="1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список'!A244:M244,0)),"")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список'!A244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список'!A244:N244,0)+1),"")</f>
        <v/>
      </c>
      <c r="K246" s="30"/>
      <c r="L246" s="30"/>
      <c r="M246" s="31" t="str">
        <f t="shared" si="1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список'!A245:M245,0)),"")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список'!A245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список'!A245:N245,0)+1),"")</f>
        <v/>
      </c>
      <c r="K247" s="30"/>
      <c r="L247" s="30"/>
      <c r="M247" s="31" t="str">
        <f t="shared" si="1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список'!A246:M246,0)),"")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список'!A246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список'!A246:N246,0)+1),"")</f>
        <v/>
      </c>
      <c r="K248" s="30"/>
      <c r="L248" s="30"/>
      <c r="M248" s="31" t="str">
        <f t="shared" si="1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список'!A247:M247,0)),"")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список'!A247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список'!A247:N247,0)+1),"")</f>
        <v/>
      </c>
      <c r="K249" s="30"/>
      <c r="L249" s="30"/>
      <c r="M249" s="31" t="str">
        <f t="shared" si="1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список'!A248:M248,0)),"")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список'!A248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список'!A248:N248,0)+1),"")</f>
        <v/>
      </c>
      <c r="K250" s="30"/>
      <c r="L250" s="30"/>
      <c r="M250" s="31" t="str">
        <f t="shared" si="1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список'!A249:M249,0)),"")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список'!A249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список'!A249:N249,0)+1),"")</f>
        <v/>
      </c>
      <c r="K251" s="30"/>
      <c r="L251" s="30"/>
      <c r="M251" s="31" t="str">
        <f t="shared" si="1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список'!A250:M250,0)),"")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список'!A250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список'!A250:N250,0)+1),"")</f>
        <v/>
      </c>
      <c r="K252" s="30"/>
      <c r="L252" s="30"/>
      <c r="M252" s="31" t="str">
        <f t="shared" si="1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список'!A251:M251,0)),"")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список'!A251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список'!A251:N251,0)+1),"")</f>
        <v/>
      </c>
      <c r="K253" s="30"/>
      <c r="L253" s="30"/>
      <c r="M253" s="31" t="str">
        <f t="shared" si="1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список'!A252:M252,0)),"")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список'!A252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список'!A252:N252,0)+1),"")</f>
        <v/>
      </c>
      <c r="K254" s="30"/>
      <c r="L254" s="30"/>
      <c r="M254" s="31" t="str">
        <f t="shared" si="1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список'!A253:M253,0)),"")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список'!A253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список'!A253:N253,0)+1),"")</f>
        <v/>
      </c>
      <c r="K255" s="30"/>
      <c r="L255" s="30"/>
      <c r="M255" s="31" t="str">
        <f t="shared" si="1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список'!A254:M254,0)),"")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список'!A254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список'!A254:N254,0)+1),"")</f>
        <v/>
      </c>
      <c r="K256" s="30"/>
      <c r="L256" s="30"/>
      <c r="M256" s="31" t="str">
        <f t="shared" si="1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список'!A255:M255,0)),"")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список'!A255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список'!A255:N255,0)+1),"")</f>
        <v/>
      </c>
      <c r="K257" s="30"/>
      <c r="L257" s="30"/>
      <c r="M257" s="31" t="str">
        <f t="shared" si="1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список'!A256:M256,0)),"")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список'!A256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список'!A256:N256,0)+1),"")</f>
        <v/>
      </c>
      <c r="K258" s="30"/>
      <c r="L258" s="30"/>
      <c r="M258" s="31" t="str">
        <f t="shared" si="1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список'!A257:M257,0)),"")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список'!A257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список'!A257:N257,0)+1),"")</f>
        <v/>
      </c>
      <c r="K259" s="30"/>
      <c r="L259" s="30"/>
      <c r="M259" s="31" t="str">
        <f t="shared" si="1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список'!A258:M258,0)),"")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список'!A258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список'!A258:N258,0)+1),"")</f>
        <v/>
      </c>
      <c r="K260" s="30"/>
      <c r="L260" s="30"/>
      <c r="M260" s="31" t="str">
        <f t="shared" si="1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список'!A259:M259,0)),"")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список'!A259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список'!A259:N259,0)+1),"")</f>
        <v/>
      </c>
      <c r="K261" s="30"/>
      <c r="L261" s="30"/>
      <c r="M261" s="31" t="str">
        <f t="shared" si="1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список'!A260:M260,0)),"")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список'!A260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список'!A260:N260,0)+1),"")</f>
        <v/>
      </c>
      <c r="K262" s="30"/>
      <c r="L262" s="30"/>
      <c r="M262" s="31" t="str">
        <f t="shared" si="1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список'!A261:M261,0)),"")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список'!A261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список'!A261:N261,0)+1),"")</f>
        <v/>
      </c>
      <c r="K263" s="30"/>
      <c r="L263" s="30"/>
      <c r="M263" s="31" t="str">
        <f t="shared" si="1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список'!A262:M262,0)),"")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список'!A262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список'!A262:N262,0)+1),"")</f>
        <v/>
      </c>
      <c r="K264" s="30"/>
      <c r="L264" s="30"/>
      <c r="M264" s="31" t="str">
        <f t="shared" si="1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список'!A263:M263,0)),"")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список'!A263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список'!A263:N263,0)+1),"")</f>
        <v/>
      </c>
      <c r="K265" s="30"/>
      <c r="L265" s="30"/>
      <c r="M265" s="31" t="str">
        <f t="shared" si="1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список'!A264:M264,0)),"")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список'!A264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список'!A264:N264,0)+1),"")</f>
        <v/>
      </c>
      <c r="K266" s="30"/>
      <c r="L266" s="30"/>
      <c r="M266" s="31" t="str">
        <f t="shared" si="1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список'!A265:M265,0)),"")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список'!A265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список'!A265:N265,0)+1),"")</f>
        <v/>
      </c>
      <c r="K267" s="30"/>
      <c r="L267" s="30"/>
      <c r="M267" s="31" t="str">
        <f t="shared" si="1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список'!A266:M266,0)),"")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список'!A266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список'!A266:N266,0)+1),"")</f>
        <v/>
      </c>
      <c r="K268" s="30"/>
      <c r="L268" s="30"/>
      <c r="M268" s="31" t="str">
        <f t="shared" si="1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список'!A267:M267,0)),"")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список'!A267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список'!A267:N267,0)+1),"")</f>
        <v/>
      </c>
      <c r="K269" s="30"/>
      <c r="L269" s="30"/>
      <c r="M269" s="31" t="str">
        <f t="shared" si="1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список'!A268:M268,0)),"")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список'!A268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список'!A268:N268,0)+1),"")</f>
        <v/>
      </c>
      <c r="K270" s="30"/>
      <c r="L270" s="30"/>
      <c r="M270" s="31" t="str">
        <f t="shared" si="1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список'!A269:M269,0)),"")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список'!A269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список'!A269:N269,0)+1),"")</f>
        <v/>
      </c>
      <c r="K271" s="30"/>
      <c r="L271" s="30"/>
      <c r="M271" s="31" t="str">
        <f t="shared" si="1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список'!A270:M270,0)),"")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список'!A270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список'!A270:N270,0)+1),"")</f>
        <v/>
      </c>
      <c r="K272" s="30"/>
      <c r="L272" s="30"/>
      <c r="M272" s="31" t="str">
        <f t="shared" si="1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список'!A271:M271,0)),"")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список'!A271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список'!A271:N271,0)+1),"")</f>
        <v/>
      </c>
      <c r="K273" s="30"/>
      <c r="L273" s="30"/>
      <c r="M273" s="31" t="str">
        <f t="shared" si="1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список'!A272:M272,0)),"")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список'!A272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список'!A272:N272,0)+1),"")</f>
        <v/>
      </c>
      <c r="K274" s="30"/>
      <c r="L274" s="30"/>
      <c r="M274" s="31" t="str">
        <f t="shared" si="1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список'!A273:M273,0)),"")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список'!A273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список'!A273:N273,0)+1),"")</f>
        <v/>
      </c>
      <c r="K275" s="30"/>
      <c r="L275" s="30"/>
      <c r="M275" s="31" t="str">
        <f t="shared" si="1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список'!A274:M274,0)),"")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список'!A274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список'!A274:N274,0)+1),"")</f>
        <v/>
      </c>
      <c r="K276" s="30"/>
      <c r="L276" s="30"/>
      <c r="M276" s="31" t="str">
        <f t="shared" si="1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список'!A275:M275,0)),"")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список'!A275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список'!A275:N275,0)+1),"")</f>
        <v/>
      </c>
      <c r="K277" s="30"/>
      <c r="L277" s="30"/>
      <c r="M277" s="31" t="str">
        <f t="shared" si="1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список'!A276:M276,0)),"")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список'!A276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список'!A276:N276,0)+1),"")</f>
        <v/>
      </c>
      <c r="K278" s="30"/>
      <c r="L278" s="30"/>
      <c r="M278" s="31" t="str">
        <f t="shared" si="1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список'!A277:M277,0)),"")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список'!A277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список'!A277:N277,0)+1),"")</f>
        <v/>
      </c>
      <c r="K279" s="30"/>
      <c r="L279" s="30"/>
      <c r="M279" s="31" t="str">
        <f t="shared" si="1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список'!A278:M278,0)),"")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список'!A278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список'!A278:N278,0)+1),"")</f>
        <v/>
      </c>
      <c r="K280" s="30"/>
      <c r="L280" s="30"/>
      <c r="M280" s="31" t="str">
        <f t="shared" si="1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список'!A279:M279,0)),"")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список'!A279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список'!A279:N279,0)+1),"")</f>
        <v/>
      </c>
      <c r="K281" s="30"/>
      <c r="L281" s="30"/>
      <c r="M281" s="31" t="str">
        <f t="shared" si="1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список'!A280:M280,0)),"")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список'!A280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список'!A280:N280,0)+1),"")</f>
        <v/>
      </c>
      <c r="K282" s="30"/>
      <c r="L282" s="30"/>
      <c r="M282" s="31" t="str">
        <f t="shared" si="1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список'!A281:M281,0)),"")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список'!A281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список'!A281:N281,0)+1),"")</f>
        <v/>
      </c>
      <c r="K283" s="30"/>
      <c r="L283" s="30"/>
      <c r="M283" s="31" t="str">
        <f t="shared" si="1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список'!A282:M282,0)),"")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список'!A282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список'!A282:N282,0)+1),"")</f>
        <v/>
      </c>
      <c r="K284" s="30"/>
      <c r="L284" s="30"/>
      <c r="M284" s="31" t="str">
        <f t="shared" si="1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список'!A283:M283,0)),"")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список'!A283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список'!A283:N283,0)+1),"")</f>
        <v/>
      </c>
      <c r="K285" s="30"/>
      <c r="L285" s="30"/>
      <c r="M285" s="31" t="str">
        <f t="shared" si="1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список'!A284:M284,0)),"")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список'!A284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список'!A284:N284,0)+1),"")</f>
        <v/>
      </c>
      <c r="K286" s="30"/>
      <c r="L286" s="30"/>
      <c r="M286" s="31" t="str">
        <f t="shared" si="1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список'!A285:M285,0)),"")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список'!A285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список'!A285:N285,0)+1),"")</f>
        <v/>
      </c>
      <c r="K287" s="30"/>
      <c r="L287" s="30"/>
      <c r="M287" s="31" t="str">
        <f t="shared" si="1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список'!A286:M286,0)),"")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список'!A286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список'!A286:N286,0)+1),"")</f>
        <v/>
      </c>
      <c r="K288" s="30"/>
      <c r="L288" s="30"/>
      <c r="M288" s="31" t="str">
        <f t="shared" si="1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список'!A287:M287,0)),"")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список'!A287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список'!A287:N287,0)+1),"")</f>
        <v/>
      </c>
      <c r="K289" s="30"/>
      <c r="L289" s="30"/>
      <c r="M289" s="31" t="str">
        <f t="shared" si="1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список'!A288:M288,0)),"")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список'!A288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список'!A288:N288,0)+1),"")</f>
        <v/>
      </c>
      <c r="K290" s="30"/>
      <c r="L290" s="30"/>
      <c r="M290" s="31" t="str">
        <f t="shared" si="1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список'!A289:M289,0)),"")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список'!A289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список'!A289:N289,0)+1),"")</f>
        <v/>
      </c>
      <c r="K291" s="30"/>
      <c r="L291" s="30"/>
      <c r="M291" s="31" t="str">
        <f t="shared" si="1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список'!A290:M290,0)),"")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список'!A290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список'!A290:N290,0)+1),"")</f>
        <v/>
      </c>
      <c r="K292" s="30"/>
      <c r="L292" s="30"/>
      <c r="M292" s="31" t="str">
        <f t="shared" si="1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список'!A291:M291,0)),"")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список'!A291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список'!A291:N291,0)+1),"")</f>
        <v/>
      </c>
      <c r="K293" s="30"/>
      <c r="L293" s="30"/>
      <c r="M293" s="31" t="str">
        <f t="shared" si="1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список'!A292:M292,0)),"")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список'!A292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список'!A292:N292,0)+1),"")</f>
        <v/>
      </c>
      <c r="K294" s="30"/>
      <c r="L294" s="30"/>
      <c r="M294" s="31" t="str">
        <f t="shared" si="1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список'!A293:M293,0)),"")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список'!A293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список'!A293:N293,0)+1),"")</f>
        <v/>
      </c>
      <c r="K295" s="30"/>
      <c r="L295" s="30"/>
      <c r="M295" s="31" t="str">
        <f t="shared" si="1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список'!A294:M294,0)),"")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список'!A294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список'!A294:N294,0)+1),"")</f>
        <v/>
      </c>
      <c r="K296" s="30"/>
      <c r="L296" s="30"/>
      <c r="M296" s="31" t="str">
        <f t="shared" si="1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список'!A295:M295,0)),"")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список'!A295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список'!A295:N295,0)+1),"")</f>
        <v/>
      </c>
      <c r="K297" s="30"/>
      <c r="L297" s="30"/>
      <c r="M297" s="31" t="str">
        <f t="shared" si="1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список'!A296:M296,0)),"")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список'!A296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список'!A296:N296,0)+1),"")</f>
        <v/>
      </c>
      <c r="K298" s="30"/>
      <c r="L298" s="30"/>
      <c r="M298" s="31" t="str">
        <f t="shared" si="1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список'!A297:M297,0)),"")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список'!A297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список'!A297:N297,0)+1),"")</f>
        <v/>
      </c>
      <c r="K299" s="30"/>
      <c r="L299" s="30"/>
      <c r="M299" s="31" t="str">
        <f t="shared" si="1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список'!A298:M298,0)),"")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список'!A298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список'!A298:N298,0)+1),"")</f>
        <v/>
      </c>
      <c r="K300" s="30"/>
      <c r="L300" s="30"/>
      <c r="M300" s="31" t="str">
        <f t="shared" si="1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список'!A299:M299,0)),"")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список'!A299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список'!A299:N299,0)+1),"")</f>
        <v/>
      </c>
      <c r="K301" s="30"/>
      <c r="L301" s="30"/>
      <c r="M301" s="31" t="str">
        <f t="shared" si="1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список'!A300:M300,0)),"")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список'!A300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список'!A300:N300,0)+1),"")</f>
        <v/>
      </c>
      <c r="K302" s="30"/>
      <c r="L302" s="30"/>
      <c r="M302" s="31" t="str">
        <f t="shared" si="1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список'!A301:M301,0)),"")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список'!A301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список'!A301:N301,0)+1),"")</f>
        <v/>
      </c>
      <c r="K303" s="30"/>
      <c r="L303" s="30"/>
      <c r="M303" s="31" t="str">
        <f t="shared" si="1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список'!A302:M302,0)),"")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список'!A302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список'!A302:N302,0)+1),"")</f>
        <v/>
      </c>
      <c r="K304" s="30"/>
      <c r="L304" s="30"/>
      <c r="M304" s="31" t="str">
        <f t="shared" si="1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список'!A303:M303,0)),"")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список'!A303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список'!A303:N303,0)+1),"")</f>
        <v/>
      </c>
      <c r="K305" s="30"/>
      <c r="L305" s="30"/>
      <c r="M305" s="31" t="str">
        <f t="shared" si="1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список'!A304:M304,0)),"")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список'!A304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список'!A304:N304,0)+1),"")</f>
        <v/>
      </c>
      <c r="K306" s="30"/>
      <c r="L306" s="30"/>
      <c r="M306" s="31" t="str">
        <f t="shared" si="1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список'!A305:M305,0)),"")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список'!A305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список'!A305:N305,0)+1),"")</f>
        <v/>
      </c>
      <c r="K307" s="30"/>
      <c r="L307" s="30"/>
      <c r="M307" s="31" t="str">
        <f t="shared" si="1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список'!A306:M306,0)),"")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список'!A306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список'!A306:N306,0)+1),"")</f>
        <v/>
      </c>
      <c r="K308" s="30"/>
      <c r="L308" s="30"/>
      <c r="M308" s="31" t="str">
        <f t="shared" si="1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список'!A307:M307,0)),"")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список'!A307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список'!A307:N307,0)+1),"")</f>
        <v/>
      </c>
      <c r="K309" s="30"/>
      <c r="L309" s="30"/>
      <c r="M309" s="31" t="str">
        <f t="shared" si="1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список'!A308:M308,0)),"")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список'!A308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список'!A308:N308,0)+1),"")</f>
        <v/>
      </c>
      <c r="K310" s="30"/>
      <c r="L310" s="30"/>
      <c r="M310" s="31" t="str">
        <f t="shared" si="1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список'!A309:M309,0)),"")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список'!A309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список'!A309:N309,0)+1),"")</f>
        <v/>
      </c>
      <c r="K311" s="30"/>
      <c r="L311" s="30"/>
      <c r="M311" s="31" t="str">
        <f t="shared" si="1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список'!A310:M310,0)),"")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список'!A310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список'!A310:N310,0)+1),"")</f>
        <v/>
      </c>
      <c r="K312" s="30"/>
      <c r="L312" s="30"/>
      <c r="M312" s="31" t="str">
        <f t="shared" si="1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список'!A311:M311,0)),"")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список'!A311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список'!A311:N311,0)+1),"")</f>
        <v/>
      </c>
      <c r="K313" s="30"/>
      <c r="L313" s="30"/>
      <c r="M313" s="31" t="str">
        <f t="shared" si="1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список'!A312:M312,0)),"")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список'!A312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список'!A312:N312,0)+1),"")</f>
        <v/>
      </c>
      <c r="K314" s="30"/>
      <c r="L314" s="30"/>
      <c r="M314" s="31" t="str">
        <f t="shared" si="1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список'!A313:M313,0)),"")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список'!A313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список'!A313:N313,0)+1),"")</f>
        <v/>
      </c>
      <c r="K315" s="30"/>
      <c r="L315" s="30"/>
      <c r="M315" s="31" t="str">
        <f t="shared" si="1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список'!A314:M314,0)),"")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список'!A314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список'!A314:N314,0)+1),"")</f>
        <v/>
      </c>
      <c r="K316" s="30"/>
      <c r="L316" s="30"/>
      <c r="M316" s="31" t="str">
        <f t="shared" si="1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список'!A315:M315,0)),"")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список'!A315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список'!A315:N315,0)+1),"")</f>
        <v/>
      </c>
      <c r="K317" s="30"/>
      <c r="L317" s="30"/>
      <c r="M317" s="31" t="str">
        <f t="shared" si="1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список'!A316:M316,0)),"")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список'!A316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список'!A316:N316,0)+1),"")</f>
        <v/>
      </c>
      <c r="K318" s="30"/>
      <c r="L318" s="30"/>
      <c r="M318" s="31" t="str">
        <f t="shared" si="1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список'!A317:M317,0)),"")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список'!A317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список'!A317:N317,0)+1),"")</f>
        <v/>
      </c>
      <c r="K319" s="30"/>
      <c r="L319" s="30"/>
      <c r="M319" s="31" t="str">
        <f t="shared" si="1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список'!A318:M318,0)),"")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список'!A318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список'!A318:N318,0)+1),"")</f>
        <v/>
      </c>
      <c r="K320" s="30"/>
      <c r="L320" s="30"/>
      <c r="M320" s="31" t="str">
        <f t="shared" si="1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список'!A319:M319,0)),"")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список'!A319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список'!A319:N319,0)+1),"")</f>
        <v/>
      </c>
      <c r="K321" s="30"/>
      <c r="L321" s="30"/>
      <c r="M321" s="31" t="str">
        <f t="shared" si="1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список'!A320:M320,0)),"")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список'!A320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список'!A320:N320,0)+1),"")</f>
        <v/>
      </c>
      <c r="K322" s="30"/>
      <c r="L322" s="30"/>
      <c r="M322" s="31" t="str">
        <f t="shared" si="1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список'!A321:M321,0)),"")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список'!A321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список'!A321:N321,0)+1),"")</f>
        <v/>
      </c>
      <c r="K323" s="30"/>
      <c r="L323" s="30"/>
      <c r="M323" s="31" t="str">
        <f t="shared" si="1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список'!A322:M322,0)),"")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список'!A322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список'!A322:N322,0)+1),"")</f>
        <v/>
      </c>
      <c r="K324" s="30"/>
      <c r="L324" s="30"/>
      <c r="M324" s="31" t="str">
        <f t="shared" si="1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список'!A323:M323,0)),"")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список'!A323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список'!A323:N323,0)+1),"")</f>
        <v/>
      </c>
      <c r="K325" s="30"/>
      <c r="L325" s="30"/>
      <c r="M325" s="31" t="str">
        <f t="shared" si="1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список'!A324:M324,0)),"")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список'!A324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список'!A324:N324,0)+1),"")</f>
        <v/>
      </c>
      <c r="K326" s="30"/>
      <c r="L326" s="30"/>
      <c r="M326" s="31" t="str">
        <f t="shared" si="1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список'!A325:M325,0)),"")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список'!A325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список'!A325:N325,0)+1),"")</f>
        <v/>
      </c>
      <c r="K327" s="30"/>
      <c r="L327" s="30"/>
      <c r="M327" s="31" t="str">
        <f t="shared" si="1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список'!A326:M326,0)),"")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список'!A326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список'!A326:N326,0)+1),"")</f>
        <v/>
      </c>
      <c r="K328" s="30"/>
      <c r="L328" s="30"/>
      <c r="M328" s="31" t="str">
        <f t="shared" si="1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список'!A327:M327,0)),"")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список'!A327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список'!A327:N327,0)+1),"")</f>
        <v/>
      </c>
      <c r="K329" s="30"/>
      <c r="L329" s="30"/>
      <c r="M329" s="31" t="str">
        <f t="shared" si="1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список'!A328:M328,0)),"")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список'!A328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список'!A328:N328,0)+1),"")</f>
        <v/>
      </c>
      <c r="K330" s="30"/>
      <c r="L330" s="30"/>
      <c r="M330" s="31" t="str">
        <f t="shared" si="1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список'!A329:M329,0)),"")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список'!A329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список'!A329:N329,0)+1),"")</f>
        <v/>
      </c>
      <c r="K331" s="30"/>
      <c r="L331" s="30"/>
      <c r="M331" s="31" t="str">
        <f t="shared" si="1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список'!A330:M330,0)),"")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список'!A330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список'!A330:N330,0)+1),"")</f>
        <v/>
      </c>
      <c r="K332" s="30"/>
      <c r="L332" s="30"/>
      <c r="M332" s="31" t="str">
        <f t="shared" si="1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список'!A331:M331,0)),"")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список'!A331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список'!A331:N331,0)+1),"")</f>
        <v/>
      </c>
      <c r="K333" s="30"/>
      <c r="L333" s="30"/>
      <c r="M333" s="31" t="str">
        <f t="shared" si="1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список'!A332:M332,0)),"")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список'!A332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список'!A332:N332,0)+1),"")</f>
        <v/>
      </c>
      <c r="K334" s="30"/>
      <c r="L334" s="30"/>
      <c r="M334" s="31" t="str">
        <f t="shared" si="1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список'!A333:M333,0)),"")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список'!A333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список'!A333:N333,0)+1),"")</f>
        <v/>
      </c>
      <c r="K335" s="30"/>
      <c r="L335" s="30"/>
      <c r="M335" s="31" t="str">
        <f t="shared" si="1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список'!A334:M334,0)),"")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список'!A334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список'!A334:N334,0)+1),"")</f>
        <v/>
      </c>
      <c r="K336" s="30"/>
      <c r="L336" s="30"/>
      <c r="M336" s="31" t="str">
        <f t="shared" si="1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список'!A335:M335,0)),"")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список'!A335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список'!A335:N335,0)+1),"")</f>
        <v/>
      </c>
      <c r="K337" s="30"/>
      <c r="L337" s="30"/>
      <c r="M337" s="31" t="str">
        <f t="shared" si="1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список'!A336:M336,0)),"")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список'!A336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список'!A336:N336,0)+1),"")</f>
        <v/>
      </c>
      <c r="K338" s="30"/>
      <c r="L338" s="30"/>
      <c r="M338" s="31" t="str">
        <f t="shared" si="1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список'!A337:M337,0)),"")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список'!A337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список'!A337:N337,0)+1),"")</f>
        <v/>
      </c>
      <c r="K339" s="30"/>
      <c r="L339" s="30"/>
      <c r="M339" s="31" t="str">
        <f t="shared" si="1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список'!A338:M338,0)),"")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список'!A338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список'!A338:N338,0)+1),"")</f>
        <v/>
      </c>
      <c r="K340" s="30"/>
      <c r="L340" s="30"/>
      <c r="M340" s="31" t="str">
        <f t="shared" si="1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список'!A339:M339,0)),"")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список'!A339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список'!A339:N339,0)+1),"")</f>
        <v/>
      </c>
      <c r="K341" s="30"/>
      <c r="L341" s="30"/>
      <c r="M341" s="31" t="str">
        <f t="shared" si="1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список'!A340:M340,0)),"")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список'!A340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список'!A340:N340,0)+1),"")</f>
        <v/>
      </c>
      <c r="K342" s="30"/>
      <c r="L342" s="30"/>
      <c r="M342" s="31" t="str">
        <f t="shared" si="1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список'!A341:M341,0)),"")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список'!A341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список'!A341:N341,0)+1),"")</f>
        <v/>
      </c>
      <c r="K343" s="30"/>
      <c r="L343" s="30"/>
      <c r="M343" s="31" t="str">
        <f t="shared" si="1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список'!A342:M342,0)),"")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список'!A342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список'!A342:N342,0)+1),"")</f>
        <v/>
      </c>
      <c r="K344" s="30"/>
      <c r="L344" s="30"/>
      <c r="M344" s="31" t="str">
        <f t="shared" si="1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список'!A343:M343,0)),"")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список'!A343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список'!A343:N343,0)+1),"")</f>
        <v/>
      </c>
      <c r="K345" s="30"/>
      <c r="L345" s="30"/>
      <c r="M345" s="31" t="str">
        <f t="shared" si="1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список'!A344:M344,0)),"")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список'!A344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список'!A344:N344,0)+1),"")</f>
        <v/>
      </c>
      <c r="K346" s="30"/>
      <c r="L346" s="30"/>
      <c r="M346" s="31" t="str">
        <f t="shared" si="1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список'!A345:M345,0)),"")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список'!A345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список'!A345:N345,0)+1),"")</f>
        <v/>
      </c>
      <c r="K347" s="30"/>
      <c r="L347" s="30"/>
      <c r="M347" s="31" t="str">
        <f t="shared" si="1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список'!A346:M346,0)),"")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список'!A346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список'!A346:N346,0)+1),"")</f>
        <v/>
      </c>
      <c r="K348" s="30"/>
      <c r="L348" s="30"/>
      <c r="M348" s="31" t="str">
        <f t="shared" si="1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список'!A347:M347,0)),"")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список'!A347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список'!A347:N347,0)+1),"")</f>
        <v/>
      </c>
      <c r="K349" s="30"/>
      <c r="L349" s="30"/>
      <c r="M349" s="31" t="str">
        <f t="shared" si="1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список'!A348:M348,0)),"")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список'!A348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список'!A348:N348,0)+1),"")</f>
        <v/>
      </c>
      <c r="K350" s="30"/>
      <c r="L350" s="30"/>
      <c r="M350" s="31" t="str">
        <f t="shared" si="1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список'!A349:M349,0)),"")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список'!A349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список'!A349:N349,0)+1),"")</f>
        <v/>
      </c>
      <c r="K351" s="30"/>
      <c r="L351" s="30"/>
      <c r="M351" s="31" t="str">
        <f t="shared" si="1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список'!A350:M350,0)),"")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список'!A350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список'!A350:N350,0)+1),"")</f>
        <v/>
      </c>
      <c r="K352" s="30"/>
      <c r="L352" s="30"/>
      <c r="M352" s="31" t="str">
        <f t="shared" si="1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список'!A351:M351,0)),"")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список'!A351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список'!A351:N351,0)+1),"")</f>
        <v/>
      </c>
      <c r="K353" s="30"/>
      <c r="L353" s="30"/>
      <c r="M353" s="31" t="str">
        <f t="shared" si="1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список'!A352:M352,0)),"")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список'!A352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список'!A352:N352,0)+1),"")</f>
        <v/>
      </c>
      <c r="K354" s="30"/>
      <c r="L354" s="30"/>
      <c r="M354" s="31" t="str">
        <f t="shared" si="1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список'!A353:M353,0)),"")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список'!A353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список'!A353:N353,0)+1),"")</f>
        <v/>
      </c>
      <c r="K355" s="30"/>
      <c r="L355" s="30"/>
      <c r="M355" s="31" t="str">
        <f t="shared" si="1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список'!A354:M354,0)),"")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список'!A354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список'!A354:N354,0)+1),"")</f>
        <v/>
      </c>
      <c r="K356" s="30"/>
      <c r="L356" s="30"/>
      <c r="M356" s="31" t="str">
        <f t="shared" si="1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список'!A355:M355,0)),"")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список'!A355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список'!A355:N355,0)+1),"")</f>
        <v/>
      </c>
      <c r="K357" s="30"/>
      <c r="L357" s="30"/>
      <c r="M357" s="31" t="str">
        <f t="shared" si="1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список'!A356:M356,0)),"")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список'!A356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список'!A356:N356,0)+1),"")</f>
        <v/>
      </c>
      <c r="K358" s="30"/>
      <c r="L358" s="30"/>
      <c r="M358" s="31" t="str">
        <f t="shared" si="1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список'!A357:M357,0)),"")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список'!A357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список'!A357:N357,0)+1),"")</f>
        <v/>
      </c>
      <c r="K359" s="30"/>
      <c r="L359" s="30"/>
      <c r="M359" s="31" t="str">
        <f t="shared" si="1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список'!A358:M358,0)),"")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список'!A358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список'!A358:N358,0)+1),"")</f>
        <v/>
      </c>
      <c r="K360" s="30"/>
      <c r="L360" s="30"/>
      <c r="M360" s="31" t="str">
        <f t="shared" si="1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список'!A359:M359,0)),"")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список'!A359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список'!A359:N359,0)+1),"")</f>
        <v/>
      </c>
      <c r="K361" s="30"/>
      <c r="L361" s="30"/>
      <c r="M361" s="31" t="str">
        <f t="shared" si="1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список'!A360:M360,0)),"")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список'!A360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список'!A360:N360,0)+1),"")</f>
        <v/>
      </c>
      <c r="K362" s="30"/>
      <c r="L362" s="30"/>
      <c r="M362" s="31" t="str">
        <f t="shared" si="1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список'!A361:M361,0)),"")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список'!A361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список'!A361:N361,0)+1),"")</f>
        <v/>
      </c>
      <c r="K363" s="30"/>
      <c r="L363" s="30"/>
      <c r="M363" s="31" t="str">
        <f t="shared" si="1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список'!A362:M362,0)),"")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список'!A362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список'!A362:N362,0)+1),"")</f>
        <v/>
      </c>
      <c r="K364" s="30"/>
      <c r="L364" s="30"/>
      <c r="M364" s="31" t="str">
        <f t="shared" si="1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список'!A363:M363,0)),"")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список'!A363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список'!A363:N363,0)+1),"")</f>
        <v/>
      </c>
      <c r="K365" s="30"/>
      <c r="L365" s="30"/>
      <c r="M365" s="31" t="str">
        <f t="shared" si="1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список'!A364:M364,0)),"")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список'!A364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список'!A364:N364,0)+1),"")</f>
        <v/>
      </c>
      <c r="K366" s="30"/>
      <c r="L366" s="30"/>
      <c r="M366" s="31" t="str">
        <f t="shared" si="1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список'!A365:M365,0)),"")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список'!A365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список'!A365:N365,0)+1),"")</f>
        <v/>
      </c>
      <c r="K367" s="30"/>
      <c r="L367" s="30"/>
      <c r="M367" s="31" t="str">
        <f t="shared" si="1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список'!A366:M366,0)),"")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список'!A366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список'!A366:N366,0)+1),"")</f>
        <v/>
      </c>
      <c r="K368" s="30"/>
      <c r="L368" s="30"/>
      <c r="M368" s="31" t="str">
        <f t="shared" si="1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список'!A367:M367,0)),"")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список'!A367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список'!A367:N367,0)+1),"")</f>
        <v/>
      </c>
      <c r="K369" s="30"/>
      <c r="L369" s="30"/>
      <c r="M369" s="31" t="str">
        <f t="shared" si="1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список'!A368:M368,0)),"")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список'!A368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список'!A368:N368,0)+1),"")</f>
        <v/>
      </c>
      <c r="K370" s="30"/>
      <c r="L370" s="30"/>
      <c r="M370" s="31" t="str">
        <f t="shared" si="1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список'!A369:M369,0)),"")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список'!A369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список'!A369:N369,0)+1),"")</f>
        <v/>
      </c>
      <c r="K371" s="30"/>
      <c r="L371" s="30"/>
      <c r="M371" s="31" t="str">
        <f t="shared" si="1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список'!A370:M370,0)),"")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список'!A370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список'!A370:N370,0)+1),"")</f>
        <v/>
      </c>
      <c r="K372" s="30"/>
      <c r="L372" s="30"/>
      <c r="M372" s="31" t="str">
        <f t="shared" si="1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список'!A371:M371,0)),"")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список'!A371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список'!A371:N371,0)+1),"")</f>
        <v/>
      </c>
      <c r="K373" s="30"/>
      <c r="L373" s="30"/>
      <c r="M373" s="31" t="str">
        <f t="shared" si="1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список'!A372:M372,0)),"")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список'!A372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список'!A372:N372,0)+1),"")</f>
        <v/>
      </c>
      <c r="K374" s="30"/>
      <c r="L374" s="30"/>
      <c r="M374" s="31" t="str">
        <f t="shared" si="1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список'!A373:M373,0)),"")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список'!A373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список'!A373:N373,0)+1),"")</f>
        <v/>
      </c>
      <c r="K375" s="30"/>
      <c r="L375" s="30"/>
      <c r="M375" s="31" t="str">
        <f t="shared" si="1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список'!A374:M374,0)),"")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список'!A374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список'!A374:N374,0)+1),"")</f>
        <v/>
      </c>
      <c r="K376" s="30"/>
      <c r="L376" s="30"/>
      <c r="M376" s="31" t="str">
        <f t="shared" si="1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список'!A375:M375,0)),"")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список'!A375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список'!A375:N375,0)+1),"")</f>
        <v/>
      </c>
      <c r="K377" s="30"/>
      <c r="L377" s="30"/>
      <c r="M377" s="31" t="str">
        <f t="shared" si="1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список'!A376:M376,0)),"")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список'!A376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список'!A376:N376,0)+1),"")</f>
        <v/>
      </c>
      <c r="K378" s="30"/>
      <c r="L378" s="30"/>
      <c r="M378" s="31" t="str">
        <f t="shared" si="1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список'!A377:M377,0)),"")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список'!A377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список'!A377:N377,0)+1),"")</f>
        <v/>
      </c>
      <c r="K379" s="30"/>
      <c r="L379" s="30"/>
      <c r="M379" s="31" t="str">
        <f t="shared" si="1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список'!A378:M378,0)),"")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список'!A378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список'!A378:N378,0)+1),"")</f>
        <v/>
      </c>
      <c r="K380" s="30"/>
      <c r="L380" s="30"/>
      <c r="M380" s="31" t="str">
        <f t="shared" si="1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список'!A379:M379,0)),"")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список'!A379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список'!A379:N379,0)+1),"")</f>
        <v/>
      </c>
      <c r="K381" s="30"/>
      <c r="L381" s="30"/>
      <c r="M381" s="31" t="str">
        <f t="shared" si="1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список'!A380:M380,0)),"")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список'!A380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список'!A380:N380,0)+1),"")</f>
        <v/>
      </c>
      <c r="K382" s="30"/>
      <c r="L382" s="30"/>
      <c r="M382" s="31" t="str">
        <f t="shared" si="1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список'!A381:M381,0)),"")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список'!A381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список'!A381:N381,0)+1),"")</f>
        <v/>
      </c>
      <c r="K383" s="30"/>
      <c r="L383" s="30"/>
      <c r="M383" s="31" t="str">
        <f t="shared" si="1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список'!A382:M382,0)),"")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список'!A382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список'!A382:N382,0)+1),"")</f>
        <v/>
      </c>
      <c r="K384" s="30"/>
      <c r="L384" s="30"/>
      <c r="M384" s="31" t="str">
        <f t="shared" si="1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список'!A383:M383,0)),"")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список'!A383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список'!A383:N383,0)+1),"")</f>
        <v/>
      </c>
      <c r="K385" s="30"/>
      <c r="L385" s="30"/>
      <c r="M385" s="31" t="str">
        <f t="shared" si="1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список'!A384:M384,0)),"")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список'!A384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список'!A384:N384,0)+1),"")</f>
        <v/>
      </c>
      <c r="K386" s="30"/>
      <c r="L386" s="30"/>
      <c r="M386" s="31" t="str">
        <f t="shared" si="1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список'!A385:M385,0)),"")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список'!A385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список'!A385:N385,0)+1),"")</f>
        <v/>
      </c>
      <c r="K387" s="30"/>
      <c r="L387" s="30"/>
      <c r="M387" s="31" t="str">
        <f t="shared" si="1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список'!A386:M386,0)),"")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список'!A386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список'!A386:N386,0)+1),"")</f>
        <v/>
      </c>
      <c r="K388" s="30"/>
      <c r="L388" s="30"/>
      <c r="M388" s="31" t="str">
        <f t="shared" si="1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список'!A387:M387,0)),"")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список'!A387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список'!A387:N387,0)+1),"")</f>
        <v/>
      </c>
      <c r="K389" s="30"/>
      <c r="L389" s="30"/>
      <c r="M389" s="31" t="str">
        <f t="shared" si="1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список'!A388:M388,0)),"")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список'!A388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список'!A388:N388,0)+1),"")</f>
        <v/>
      </c>
      <c r="K390" s="30"/>
      <c r="L390" s="30"/>
      <c r="M390" s="31" t="str">
        <f t="shared" si="1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список'!A389:M389,0)),"")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список'!A389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список'!A389:N389,0)+1),"")</f>
        <v/>
      </c>
      <c r="K391" s="30"/>
      <c r="L391" s="30"/>
      <c r="M391" s="31" t="str">
        <f t="shared" si="1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список'!A390:M390,0)),"")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список'!A390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список'!A390:N390,0)+1),"")</f>
        <v/>
      </c>
      <c r="K392" s="30"/>
      <c r="L392" s="30"/>
      <c r="M392" s="31" t="str">
        <f t="shared" si="1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список'!A391:M391,0)),"")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список'!A391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список'!A391:N391,0)+1),"")</f>
        <v/>
      </c>
      <c r="K393" s="30"/>
      <c r="L393" s="30"/>
      <c r="M393" s="31" t="str">
        <f t="shared" si="1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список'!A392:M392,0)),"")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список'!A392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список'!A392:N392,0)+1),"")</f>
        <v/>
      </c>
      <c r="K394" s="30"/>
      <c r="L394" s="30"/>
      <c r="M394" s="31" t="str">
        <f t="shared" si="1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список'!A393:M393,0)),"")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список'!A393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список'!A393:N393,0)+1),"")</f>
        <v/>
      </c>
      <c r="K395" s="30"/>
      <c r="L395" s="30"/>
      <c r="M395" s="31" t="str">
        <f t="shared" si="1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список'!A394:M394,0)),"")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список'!A394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список'!A394:N394,0)+1),"")</f>
        <v/>
      </c>
      <c r="K396" s="30"/>
      <c r="L396" s="30"/>
      <c r="M396" s="31" t="str">
        <f t="shared" si="1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список'!A395:M395,0)),"")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список'!A395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список'!A395:N395,0)+1),"")</f>
        <v/>
      </c>
      <c r="K397" s="30"/>
      <c r="L397" s="30"/>
      <c r="M397" s="31" t="str">
        <f t="shared" si="1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список'!A396:M396,0)),"")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список'!A396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список'!A396:N396,0)+1),"")</f>
        <v/>
      </c>
      <c r="K398" s="30"/>
      <c r="L398" s="30"/>
      <c r="M398" s="31" t="str">
        <f t="shared" si="1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список'!A397:M397,0)),"")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список'!A397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список'!A397:N397,0)+1),"")</f>
        <v/>
      </c>
      <c r="K399" s="30"/>
      <c r="L399" s="30"/>
      <c r="M399" s="31" t="str">
        <f t="shared" si="1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список'!A398:M398,0)),"")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список'!A398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список'!A398:N398,0)+1),"")</f>
        <v/>
      </c>
      <c r="K400" s="30"/>
      <c r="L400" s="30"/>
      <c r="M400" s="31" t="str">
        <f t="shared" si="1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список'!A399:M399,0)),"")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список'!A399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список'!A399:N399,0)+1),"")</f>
        <v/>
      </c>
      <c r="K401" s="30"/>
      <c r="L401" s="30"/>
      <c r="M401" s="31" t="str">
        <f t="shared" si="1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список'!A400:M400,0)),"")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список'!A400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список'!A400:N400,0)+1),"")</f>
        <v/>
      </c>
      <c r="K402" s="30"/>
      <c r="L402" s="30"/>
      <c r="M402" s="31" t="str">
        <f t="shared" si="1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список'!A401:M401,0)),"")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список'!A401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список'!A401:N401,0)+1),"")</f>
        <v/>
      </c>
      <c r="K403" s="30"/>
      <c r="L403" s="30"/>
      <c r="M403" s="31" t="str">
        <f t="shared" si="1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список'!A402:M402,0)),"")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список'!A402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список'!A402:N402,0)+1),"")</f>
        <v/>
      </c>
      <c r="K404" s="30"/>
      <c r="L404" s="30"/>
      <c r="M404" s="31" t="str">
        <f t="shared" si="1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список'!A403:M403,0)),"")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список'!A403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список'!A403:N403,0)+1),"")</f>
        <v/>
      </c>
      <c r="K405" s="30"/>
      <c r="L405" s="30"/>
      <c r="M405" s="31" t="str">
        <f t="shared" si="1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список'!A404:M404,0)),"")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список'!A404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список'!A404:N404,0)+1),"")</f>
        <v/>
      </c>
      <c r="K406" s="30"/>
      <c r="L406" s="30"/>
      <c r="M406" s="31" t="str">
        <f t="shared" si="1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список'!A405:M405,0)),"")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список'!A405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список'!A405:N405,0)+1),"")</f>
        <v/>
      </c>
      <c r="K407" s="30"/>
      <c r="L407" s="30"/>
      <c r="M407" s="31" t="str">
        <f t="shared" si="1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список'!A406:M406,0)),"")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список'!A406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список'!A406:N406,0)+1),"")</f>
        <v/>
      </c>
      <c r="K408" s="30"/>
      <c r="L408" s="30"/>
      <c r="M408" s="31" t="str">
        <f t="shared" si="1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список'!A407:M407,0)),"")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список'!A407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список'!A407:N407,0)+1),"")</f>
        <v/>
      </c>
      <c r="K409" s="30"/>
      <c r="L409" s="30"/>
      <c r="M409" s="31" t="str">
        <f t="shared" si="1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список'!A408:M408,0)),"")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список'!A408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список'!A408:N408,0)+1),"")</f>
        <v/>
      </c>
      <c r="K410" s="30"/>
      <c r="L410" s="30"/>
      <c r="M410" s="31" t="str">
        <f t="shared" si="1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список'!A409:M409,0)),"")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список'!A409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список'!A409:N409,0)+1),"")</f>
        <v/>
      </c>
      <c r="K411" s="30"/>
      <c r="L411" s="30"/>
      <c r="M411" s="31" t="str">
        <f t="shared" si="1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список'!A410:M410,0)),"")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список'!A410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список'!A410:N410,0)+1),"")</f>
        <v/>
      </c>
      <c r="K412" s="30"/>
      <c r="L412" s="30"/>
      <c r="M412" s="31" t="str">
        <f t="shared" si="1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список'!A411:M411,0)),"")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список'!A411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список'!A411:N411,0)+1),"")</f>
        <v/>
      </c>
      <c r="K413" s="30"/>
      <c r="L413" s="30"/>
      <c r="M413" s="31" t="str">
        <f t="shared" si="1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список'!A412:M412,0)),"")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список'!A412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список'!A412:N412,0)+1),"")</f>
        <v/>
      </c>
      <c r="K414" s="30"/>
      <c r="L414" s="30"/>
      <c r="M414" s="31" t="str">
        <f t="shared" si="1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список'!A413:M413,0)),"")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список'!A413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список'!A413:N413,0)+1),"")</f>
        <v/>
      </c>
      <c r="K415" s="30"/>
      <c r="L415" s="30"/>
      <c r="M415" s="31" t="str">
        <f t="shared" si="1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список'!A414:M414,0)),"")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список'!A414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список'!A414:N414,0)+1),"")</f>
        <v/>
      </c>
      <c r="K416" s="30"/>
      <c r="L416" s="30"/>
      <c r="M416" s="31" t="str">
        <f t="shared" si="1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список'!A415:M415,0)),"")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список'!A415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список'!A415:N415,0)+1),"")</f>
        <v/>
      </c>
      <c r="K417" s="30"/>
      <c r="L417" s="30"/>
      <c r="M417" s="31" t="str">
        <f t="shared" si="1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список'!A416:M416,0)),"")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список'!A416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список'!A416:N416,0)+1),"")</f>
        <v/>
      </c>
      <c r="K418" s="30"/>
      <c r="L418" s="30"/>
      <c r="M418" s="31" t="str">
        <f t="shared" si="1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список'!A417:M417,0)),"")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список'!A417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список'!A417:N417,0)+1),"")</f>
        <v/>
      </c>
      <c r="K419" s="30"/>
      <c r="L419" s="30"/>
      <c r="M419" s="31" t="str">
        <f t="shared" si="1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список'!A418:M418,0)),"")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список'!A418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список'!A418:N418,0)+1),"")</f>
        <v/>
      </c>
      <c r="K420" s="30"/>
      <c r="L420" s="30"/>
      <c r="M420" s="31" t="str">
        <f t="shared" si="1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список'!A419:M419,0)),"")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список'!A419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список'!A419:N419,0)+1),"")</f>
        <v/>
      </c>
      <c r="K421" s="30"/>
      <c r="L421" s="30"/>
      <c r="M421" s="31" t="str">
        <f t="shared" si="1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список'!A420:M420,0)),"")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список'!A420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список'!A420:N420,0)+1),"")</f>
        <v/>
      </c>
      <c r="K422" s="30"/>
      <c r="L422" s="30"/>
      <c r="M422" s="31" t="str">
        <f t="shared" si="1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список'!A421:M421,0)),"")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список'!A421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список'!A421:N421,0)+1),"")</f>
        <v/>
      </c>
      <c r="K423" s="30"/>
      <c r="L423" s="30"/>
      <c r="M423" s="31" t="str">
        <f t="shared" si="1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список'!A422:M422,0)),"")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список'!A422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список'!A422:N422,0)+1),"")</f>
        <v/>
      </c>
      <c r="K424" s="30"/>
      <c r="L424" s="30"/>
      <c r="M424" s="31" t="str">
        <f t="shared" si="1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список'!A423:M423,0)),"")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список'!A423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список'!A423:N423,0)+1),"")</f>
        <v/>
      </c>
      <c r="K425" s="30"/>
      <c r="L425" s="30"/>
      <c r="M425" s="31" t="str">
        <f t="shared" si="1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список'!A424:M424,0)),"")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список'!A424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список'!A424:N424,0)+1),"")</f>
        <v/>
      </c>
      <c r="K426" s="30"/>
      <c r="L426" s="30"/>
      <c r="M426" s="31" t="str">
        <f t="shared" si="1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список'!A425:M425,0)),"")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список'!A425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список'!A425:N425,0)+1),"")</f>
        <v/>
      </c>
      <c r="K427" s="30"/>
      <c r="L427" s="30"/>
      <c r="M427" s="31" t="str">
        <f t="shared" si="1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список'!A426:M426,0)),"")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список'!A426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список'!A426:N426,0)+1),"")</f>
        <v/>
      </c>
      <c r="K428" s="30"/>
      <c r="L428" s="30"/>
      <c r="M428" s="31" t="str">
        <f t="shared" si="1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список'!A427:M427,0)),"")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список'!A427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список'!A427:N427,0)+1),"")</f>
        <v/>
      </c>
      <c r="K429" s="30"/>
      <c r="L429" s="30"/>
      <c r="M429" s="31" t="str">
        <f t="shared" si="1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список'!A428:M428,0)),"")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список'!A428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список'!A428:N428,0)+1),"")</f>
        <v/>
      </c>
      <c r="K430" s="30"/>
      <c r="L430" s="30"/>
      <c r="M430" s="31" t="str">
        <f t="shared" si="1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список'!A429:M429,0)),"")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список'!A429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список'!A429:N429,0)+1),"")</f>
        <v/>
      </c>
      <c r="K431" s="30"/>
      <c r="L431" s="30"/>
      <c r="M431" s="31" t="str">
        <f t="shared" si="1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список'!A430:M430,0)),"")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список'!A430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список'!A430:N430,0)+1),"")</f>
        <v/>
      </c>
      <c r="K432" s="30"/>
      <c r="L432" s="30"/>
      <c r="M432" s="31" t="str">
        <f t="shared" si="1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список'!A431:M431,0)),"")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список'!A431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список'!A431:N431,0)+1),"")</f>
        <v/>
      </c>
      <c r="K433" s="30"/>
      <c r="L433" s="30"/>
      <c r="M433" s="31" t="str">
        <f t="shared" si="1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список'!A432:M432,0)),"")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список'!A432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список'!A432:N432,0)+1),"")</f>
        <v/>
      </c>
      <c r="K434" s="30"/>
      <c r="L434" s="30"/>
      <c r="M434" s="31" t="str">
        <f t="shared" si="1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список'!A433:M433,0)),"")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список'!A433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список'!A433:N433,0)+1),"")</f>
        <v/>
      </c>
      <c r="K435" s="30"/>
      <c r="L435" s="30"/>
      <c r="M435" s="31" t="str">
        <f t="shared" si="1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список'!A434:M434,0)),"")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список'!A434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список'!A434:N434,0)+1),"")</f>
        <v/>
      </c>
      <c r="K436" s="30"/>
      <c r="L436" s="30"/>
      <c r="M436" s="31" t="str">
        <f t="shared" si="1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список'!A435:M435,0)),"")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список'!A435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список'!A435:N435,0)+1),"")</f>
        <v/>
      </c>
      <c r="K437" s="30"/>
      <c r="L437" s="30"/>
      <c r="M437" s="31" t="str">
        <f t="shared" si="1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список'!A436:M436,0)),"")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список'!A436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список'!A436:N436,0)+1),"")</f>
        <v/>
      </c>
      <c r="K438" s="30"/>
      <c r="L438" s="30"/>
      <c r="M438" s="31" t="str">
        <f t="shared" si="1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список'!A437:M437,0)),"")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список'!A437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список'!A437:N437,0)+1),"")</f>
        <v/>
      </c>
      <c r="K439" s="30"/>
      <c r="L439" s="30"/>
      <c r="M439" s="31" t="str">
        <f t="shared" si="1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список'!A438:M438,0)),"")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список'!A438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список'!A438:N438,0)+1),"")</f>
        <v/>
      </c>
      <c r="K440" s="30"/>
      <c r="L440" s="30"/>
      <c r="M440" s="31" t="str">
        <f t="shared" si="1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список'!A439:M439,0)),"")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список'!A439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список'!A439:N439,0)+1),"")</f>
        <v/>
      </c>
      <c r="K441" s="30"/>
      <c r="L441" s="30"/>
      <c r="M441" s="31" t="str">
        <f t="shared" si="1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список'!A440:M440,0)),"")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список'!A440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список'!A440:N440,0)+1),"")</f>
        <v/>
      </c>
      <c r="K442" s="30"/>
      <c r="L442" s="30"/>
      <c r="M442" s="31" t="str">
        <f t="shared" si="1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список'!A441:M441,0)),"")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список'!A441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список'!A441:N441,0)+1),"")</f>
        <v/>
      </c>
      <c r="K443" s="30"/>
      <c r="L443" s="30"/>
      <c r="M443" s="31" t="str">
        <f t="shared" si="1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список'!A442:M442,0)),"")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список'!A442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список'!A442:N442,0)+1),"")</f>
        <v/>
      </c>
      <c r="K444" s="30"/>
      <c r="L444" s="30"/>
      <c r="M444" s="31" t="str">
        <f t="shared" si="1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список'!A443:M443,0)),"")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список'!A443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список'!A443:N443,0)+1),"")</f>
        <v/>
      </c>
      <c r="K445" s="30"/>
      <c r="L445" s="30"/>
      <c r="M445" s="31" t="str">
        <f t="shared" si="1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список'!A444:M444,0)),"")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список'!A444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список'!A444:N444,0)+1),"")</f>
        <v/>
      </c>
      <c r="K446" s="30"/>
      <c r="L446" s="30"/>
      <c r="M446" s="31" t="str">
        <f t="shared" si="1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список'!A445:M445,0)),"")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список'!A445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список'!A445:N445,0)+1),"")</f>
        <v/>
      </c>
      <c r="K447" s="30"/>
      <c r="L447" s="30"/>
      <c r="M447" s="31" t="str">
        <f t="shared" si="1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список'!A446:M446,0)),"")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список'!A446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список'!A446:N446,0)+1),"")</f>
        <v/>
      </c>
      <c r="K448" s="30"/>
      <c r="L448" s="30"/>
      <c r="M448" s="31" t="str">
        <f t="shared" si="1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список'!A447:M447,0)),"")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список'!A447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список'!A447:N447,0)+1),"")</f>
        <v/>
      </c>
      <c r="K449" s="30"/>
      <c r="L449" s="30"/>
      <c r="M449" s="31" t="str">
        <f t="shared" si="1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список'!A448:M448,0)),"")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список'!A448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список'!A448:N448,0)+1),"")</f>
        <v/>
      </c>
      <c r="K450" s="30"/>
      <c r="L450" s="30"/>
      <c r="M450" s="31" t="str">
        <f t="shared" si="1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список'!A449:M449,0)),"")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список'!A449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список'!A449:N449,0)+1),"")</f>
        <v/>
      </c>
      <c r="K451" s="30"/>
      <c r="L451" s="30"/>
      <c r="M451" s="31" t="str">
        <f t="shared" si="1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список'!A450:M450,0)),"")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список'!A450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список'!A450:N450,0)+1),"")</f>
        <v/>
      </c>
      <c r="K452" s="30"/>
      <c r="L452" s="30"/>
      <c r="M452" s="31" t="str">
        <f t="shared" si="1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список'!A451:M451,0)),"")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список'!A451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список'!A451:N451,0)+1),"")</f>
        <v/>
      </c>
      <c r="K453" s="30"/>
      <c r="L453" s="30"/>
      <c r="M453" s="31" t="str">
        <f t="shared" si="1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список'!A452:M452,0)),"")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список'!A452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список'!A452:N452,0)+1),"")</f>
        <v/>
      </c>
      <c r="K454" s="30"/>
      <c r="L454" s="30"/>
      <c r="M454" s="31" t="str">
        <f t="shared" si="1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список'!A453:M453,0)),"")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список'!A453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список'!A453:N453,0)+1),"")</f>
        <v/>
      </c>
      <c r="K455" s="30"/>
      <c r="L455" s="30"/>
      <c r="M455" s="31" t="str">
        <f t="shared" si="1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список'!A454:M454,0)),"")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список'!A454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список'!A454:N454,0)+1),"")</f>
        <v/>
      </c>
      <c r="K456" s="30"/>
      <c r="L456" s="30"/>
      <c r="M456" s="31" t="str">
        <f t="shared" si="1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список'!A455:M455,0)),"")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список'!A455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список'!A455:N455,0)+1),"")</f>
        <v/>
      </c>
      <c r="K457" s="30"/>
      <c r="L457" s="30"/>
      <c r="M457" s="31" t="str">
        <f t="shared" si="1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список'!A456:M456,0)),"")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список'!A456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список'!A456:N456,0)+1),"")</f>
        <v/>
      </c>
      <c r="K458" s="30"/>
      <c r="L458" s="30"/>
      <c r="M458" s="31" t="str">
        <f t="shared" si="1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список'!A457:M457,0)),"")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список'!A457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список'!A457:N457,0)+1),"")</f>
        <v/>
      </c>
      <c r="K459" s="30"/>
      <c r="L459" s="30"/>
      <c r="M459" s="31" t="str">
        <f t="shared" si="1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список'!A458:M458,0)),"")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список'!A458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список'!A458:N458,0)+1),"")</f>
        <v/>
      </c>
      <c r="K460" s="30"/>
      <c r="L460" s="30"/>
      <c r="M460" s="31" t="str">
        <f t="shared" si="1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список'!A459:M459,0)),"")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список'!A459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список'!A459:N459,0)+1),"")</f>
        <v/>
      </c>
      <c r="K461" s="30"/>
      <c r="L461" s="30"/>
      <c r="M461" s="31" t="str">
        <f t="shared" si="1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список'!A460:M460,0)),"")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список'!A460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список'!A460:N460,0)+1),"")</f>
        <v/>
      </c>
      <c r="K462" s="30"/>
      <c r="L462" s="30"/>
      <c r="M462" s="31" t="str">
        <f t="shared" si="1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список'!A461:M461,0)),"")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список'!A461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список'!A461:N461,0)+1),"")</f>
        <v/>
      </c>
      <c r="K463" s="30"/>
      <c r="L463" s="30"/>
      <c r="M463" s="31" t="str">
        <f t="shared" si="1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список'!A462:M462,0)),"")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список'!A462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список'!A462:N462,0)+1),"")</f>
        <v/>
      </c>
      <c r="K464" s="30"/>
      <c r="L464" s="30"/>
      <c r="M464" s="31" t="str">
        <f t="shared" si="1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список'!A463:M463,0)),"")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список'!A463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список'!A463:N463,0)+1),"")</f>
        <v/>
      </c>
      <c r="K465" s="30"/>
      <c r="L465" s="30"/>
      <c r="M465" s="31" t="str">
        <f t="shared" si="1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список'!A464:M464,0)),"")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список'!A464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список'!A464:N464,0)+1),"")</f>
        <v/>
      </c>
      <c r="K466" s="30"/>
      <c r="L466" s="30"/>
      <c r="M466" s="31" t="str">
        <f t="shared" si="1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список'!A465:M465,0)),"")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список'!A465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список'!A465:N465,0)+1),"")</f>
        <v/>
      </c>
      <c r="K467" s="30"/>
      <c r="L467" s="30"/>
      <c r="M467" s="31" t="str">
        <f t="shared" si="1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список'!A466:M466,0)),"")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список'!A466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список'!A466:N466,0)+1),"")</f>
        <v/>
      </c>
      <c r="K468" s="30"/>
      <c r="L468" s="30"/>
      <c r="M468" s="31" t="str">
        <f t="shared" si="1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список'!A467:M467,0)),"")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список'!A467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список'!A467:N467,0)+1),"")</f>
        <v/>
      </c>
      <c r="K469" s="30"/>
      <c r="L469" s="30"/>
      <c r="M469" s="31" t="str">
        <f t="shared" si="1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список'!A468:M468,0)),"")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список'!A468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список'!A468:N468,0)+1),"")</f>
        <v/>
      </c>
      <c r="K470" s="30"/>
      <c r="L470" s="30"/>
      <c r="M470" s="31" t="str">
        <f t="shared" si="1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список'!A469:M469,0)),"")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список'!A469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список'!A469:N469,0)+1),"")</f>
        <v/>
      </c>
      <c r="K471" s="30"/>
      <c r="L471" s="30"/>
      <c r="M471" s="31" t="str">
        <f t="shared" si="1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список'!A470:M470,0)),"")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список'!A470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список'!A470:N470,0)+1),"")</f>
        <v/>
      </c>
      <c r="K472" s="30"/>
      <c r="L472" s="30"/>
      <c r="M472" s="31" t="str">
        <f t="shared" si="1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список'!A471:M471,0)),"")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список'!A471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список'!A471:N471,0)+1),"")</f>
        <v/>
      </c>
      <c r="K473" s="30"/>
      <c r="L473" s="30"/>
      <c r="M473" s="31" t="str">
        <f t="shared" si="1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список'!A472:M472,0)),"")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список'!A472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список'!A472:N472,0)+1),"")</f>
        <v/>
      </c>
      <c r="K474" s="30"/>
      <c r="L474" s="30"/>
      <c r="M474" s="31" t="str">
        <f t="shared" si="1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список'!A473:M473,0)),"")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список'!A473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список'!A473:N473,0)+1),"")</f>
        <v/>
      </c>
      <c r="K475" s="30"/>
      <c r="L475" s="30"/>
      <c r="M475" s="31" t="str">
        <f t="shared" si="1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список'!A474:M474,0)),"")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список'!A474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список'!A474:N474,0)+1),"")</f>
        <v/>
      </c>
      <c r="K476" s="30"/>
      <c r="L476" s="30"/>
      <c r="M476" s="31" t="str">
        <f t="shared" si="1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список'!A475:M475,0)),"")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список'!A475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список'!A475:N475,0)+1),"")</f>
        <v/>
      </c>
      <c r="K477" s="30"/>
      <c r="L477" s="30"/>
      <c r="M477" s="31" t="str">
        <f t="shared" si="1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список'!A476:M476,0)),"")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список'!A476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список'!A476:N476,0)+1),"")</f>
        <v/>
      </c>
      <c r="K478" s="30"/>
      <c r="L478" s="30"/>
      <c r="M478" s="31" t="str">
        <f t="shared" si="1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список'!A477:M477,0)),"")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список'!A477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список'!A477:N477,0)+1),"")</f>
        <v/>
      </c>
      <c r="K479" s="30"/>
      <c r="L479" s="30"/>
      <c r="M479" s="31" t="str">
        <f t="shared" si="1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список'!A478:M478,0)),"")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список'!A478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список'!A478:N478,0)+1),"")</f>
        <v/>
      </c>
      <c r="K480" s="30"/>
      <c r="L480" s="30"/>
      <c r="M480" s="31" t="str">
        <f t="shared" si="1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список'!A479:M479,0)),"")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список'!A479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список'!A479:N479,0)+1),"")</f>
        <v/>
      </c>
      <c r="K481" s="30"/>
      <c r="L481" s="30"/>
      <c r="M481" s="31" t="str">
        <f t="shared" si="1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список'!A480:M480,0)),"")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список'!A480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список'!A480:N480,0)+1),"")</f>
        <v/>
      </c>
      <c r="K482" s="30"/>
      <c r="L482" s="30"/>
      <c r="M482" s="31" t="str">
        <f t="shared" si="1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список'!A481:M481,0)),"")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список'!A481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список'!A481:N481,0)+1),"")</f>
        <v/>
      </c>
      <c r="K483" s="30"/>
      <c r="L483" s="30"/>
      <c r="M483" s="31" t="str">
        <f t="shared" si="1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список'!A482:M482,0)),"")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список'!A482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список'!A482:N482,0)+1),"")</f>
        <v/>
      </c>
      <c r="K484" s="30"/>
      <c r="L484" s="30"/>
      <c r="M484" s="31" t="str">
        <f t="shared" si="1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список'!A483:M483,0)),"")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список'!A483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список'!A483:N483,0)+1),"")</f>
        <v/>
      </c>
      <c r="K485" s="30"/>
      <c r="L485" s="30"/>
      <c r="M485" s="31" t="str">
        <f t="shared" si="1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список'!A484:M484,0)),"")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список'!A484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список'!A484:N484,0)+1),"")</f>
        <v/>
      </c>
      <c r="K486" s="30"/>
      <c r="L486" s="30"/>
      <c r="M486" s="31" t="str">
        <f t="shared" si="1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список'!A485:M485,0)),"")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список'!A485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список'!A485:N485,0)+1),"")</f>
        <v/>
      </c>
      <c r="K487" s="30"/>
      <c r="L487" s="30"/>
      <c r="M487" s="31" t="str">
        <f t="shared" si="1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список'!A486:M486,0)),"")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список'!A486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список'!A486:N486,0)+1),"")</f>
        <v/>
      </c>
      <c r="K488" s="30"/>
      <c r="L488" s="30"/>
      <c r="M488" s="31" t="str">
        <f t="shared" si="1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список'!A487:M487,0)),"")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список'!A487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список'!A487:N487,0)+1),"")</f>
        <v/>
      </c>
      <c r="K489" s="30"/>
      <c r="L489" s="30"/>
      <c r="M489" s="31" t="str">
        <f t="shared" si="1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список'!A488:M488,0)),"")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список'!A488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список'!A488:N488,0)+1),"")</f>
        <v/>
      </c>
      <c r="K490" s="30"/>
      <c r="L490" s="30"/>
      <c r="M490" s="31" t="str">
        <f t="shared" si="1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список'!A489:M489,0)),"")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список'!A489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список'!A489:N489,0)+1),"")</f>
        <v/>
      </c>
      <c r="K491" s="30"/>
      <c r="L491" s="30"/>
      <c r="M491" s="31" t="str">
        <f t="shared" si="1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список'!A490:M490,0)),"")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список'!A490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список'!A490:N490,0)+1),"")</f>
        <v/>
      </c>
      <c r="K492" s="30"/>
      <c r="L492" s="30"/>
      <c r="M492" s="31" t="str">
        <f t="shared" si="1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список'!A491:M491,0)),"")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список'!A491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список'!A491:N491,0)+1),"")</f>
        <v/>
      </c>
      <c r="K493" s="30"/>
      <c r="L493" s="30"/>
      <c r="M493" s="31" t="str">
        <f t="shared" si="1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список'!A492:M492,0)),"")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список'!A492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список'!A492:N492,0)+1),"")</f>
        <v/>
      </c>
      <c r="K494" s="30"/>
      <c r="L494" s="30"/>
      <c r="M494" s="31" t="str">
        <f t="shared" si="1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список'!A493:M493,0)),"")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список'!A493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список'!A493:N493,0)+1),"")</f>
        <v/>
      </c>
      <c r="K495" s="30"/>
      <c r="L495" s="30"/>
      <c r="M495" s="31" t="str">
        <f t="shared" si="1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список'!A494:M494,0)),"")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список'!A494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список'!A494:N494,0)+1),"")</f>
        <v/>
      </c>
      <c r="K496" s="30"/>
      <c r="L496" s="30"/>
      <c r="M496" s="31" t="str">
        <f t="shared" si="1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список'!A495:M495,0)),"")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список'!A495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список'!A495:N495,0)+1),"")</f>
        <v/>
      </c>
      <c r="K497" s="30"/>
      <c r="L497" s="30"/>
      <c r="M497" s="31" t="str">
        <f t="shared" si="1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список'!A496:M496,0)),"")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список'!A496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список'!A496:N496,0)+1),"")</f>
        <v/>
      </c>
      <c r="K498" s="30"/>
      <c r="L498" s="30"/>
      <c r="M498" s="31" t="str">
        <f t="shared" si="1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список'!A497:M497,0)),"")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список'!A497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список'!A497:N497,0)+1),"")</f>
        <v/>
      </c>
      <c r="K499" s="30"/>
      <c r="L499" s="30"/>
      <c r="M499" s="31" t="str">
        <f t="shared" si="1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список'!A498:M498,0)),"")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список'!A498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список'!A498:N498,0)+1),"")</f>
        <v/>
      </c>
      <c r="K500" s="30"/>
      <c r="L500" s="30"/>
      <c r="M500" s="31" t="str">
        <f t="shared" si="1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список'!A499:M499,0)),"")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список'!A499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список'!A499:N499,0)+1),"")</f>
        <v/>
      </c>
      <c r="K501" s="30"/>
      <c r="L501" s="30"/>
      <c r="M501" s="31" t="str">
        <f t="shared" si="1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список'!A500:M500,0)),"")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список'!A500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список'!A500:N500,0)+1),"")</f>
        <v/>
      </c>
      <c r="K502" s="30"/>
      <c r="L502" s="30"/>
      <c r="M502" s="31" t="str">
        <f t="shared" si="1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список'!A501:M501,0)),"")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список'!A501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список'!A501:N501,0)+1),"")</f>
        <v/>
      </c>
      <c r="K503" s="30"/>
      <c r="L503" s="30"/>
      <c r="M503" s="31" t="str">
        <f t="shared" si="1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список'!A502:M502,0)),"")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список'!A502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список'!A502:N502,0)+1),"")</f>
        <v/>
      </c>
      <c r="K504" s="30"/>
      <c r="L504" s="30"/>
      <c r="M504" s="31" t="str">
        <f t="shared" si="1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список'!A503:M503,0)),"")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список'!A503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список'!A503:N503,0)+1),"")</f>
        <v/>
      </c>
      <c r="K505" s="30"/>
      <c r="L505" s="30"/>
      <c r="M505" s="31" t="str">
        <f t="shared" si="1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список'!A504:M504,0)),"")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список'!A504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список'!A504:N504,0)+1),"")</f>
        <v/>
      </c>
      <c r="K506" s="30"/>
      <c r="L506" s="30"/>
      <c r="M506" s="31" t="str">
        <f t="shared" si="1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список'!A505:M505,0)),"")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список'!A505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список'!A505:N505,0)+1),"")</f>
        <v/>
      </c>
      <c r="K507" s="30"/>
      <c r="L507" s="30"/>
      <c r="M507" s="31" t="str">
        <f t="shared" si="1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список'!A506:M506,0)),"")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список'!A506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список'!A506:N506,0)+1),"")</f>
        <v/>
      </c>
      <c r="K508" s="30"/>
      <c r="L508" s="30"/>
      <c r="M508" s="31" t="str">
        <f t="shared" si="1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список'!A507:M507,0)),"")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список'!A507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список'!A507:N507,0)+1),"")</f>
        <v/>
      </c>
      <c r="K509" s="30"/>
      <c r="L509" s="30"/>
      <c r="M509" s="31" t="str">
        <f t="shared" si="1"/>
        <v/>
      </c>
      <c r="N509" s="28"/>
      <c r="O509" s="32"/>
      <c r="R509" s="33"/>
      <c r="S509" s="33"/>
      <c r="T509" s="33"/>
    </row>
  </sheetData>
  <autoFilter ref="$B$4:$O$509">
    <filterColumn colId="1">
      <filters>
        <filter val="Ж"/>
      </filters>
    </filterColumn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509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hidden="1" min="5" max="5" width="11.5"/>
    <col customWidth="1" min="6" max="6" width="17.88"/>
    <col customWidth="1" min="7" max="7" width="13.63"/>
    <col customWidth="1" min="8" max="8" width="24.75"/>
    <col customWidth="1" min="9" max="9" width="29.38"/>
    <col customWidth="1" hidden="1" min="10" max="10" width="15.25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270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11"/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275</v>
      </c>
      <c r="K3" s="6"/>
      <c r="L3" s="7"/>
      <c r="M3" s="8"/>
      <c r="N3" s="9"/>
      <c r="O3" s="10"/>
    </row>
    <row r="4" ht="34.5" customHeight="1">
      <c r="A4" s="98" t="s">
        <v>5</v>
      </c>
      <c r="B4" s="18" t="s">
        <v>6</v>
      </c>
      <c r="C4" s="19" t="s">
        <v>7</v>
      </c>
      <c r="D4" s="19" t="s">
        <v>8</v>
      </c>
      <c r="E4" s="20" t="s">
        <v>9</v>
      </c>
      <c r="F4" s="21" t="s">
        <v>10</v>
      </c>
      <c r="G4" s="21" t="s">
        <v>11</v>
      </c>
      <c r="H4" s="21" t="s">
        <v>12</v>
      </c>
      <c r="I4" s="21" t="s">
        <v>13</v>
      </c>
      <c r="J4" s="24" t="s">
        <v>14</v>
      </c>
      <c r="K4" s="42" t="s">
        <v>15</v>
      </c>
      <c r="L4" s="63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39" t="str">
        <f t="array" ref="A5">IFERROR(INDEX('Общий список'!$A$3:$S$996,VLOOKUP(E511,'Общий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69" si="1">IF(L5=0,K5,L5)</f>
        <v/>
      </c>
      <c r="N5" s="28"/>
      <c r="O5" s="32"/>
      <c r="R5" s="33"/>
      <c r="S5" s="33"/>
      <c r="T5" s="33"/>
    </row>
    <row r="6" ht="15.0" hidden="1" customHeight="1">
      <c r="A6" s="39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39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39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39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39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39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39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39"/>
      <c r="B13" s="26" t="str">
        <f t="array" ref="B13">IFERROR(INDEX('Общий список'!$A$3:$S$996,VLOOKUP(E13,'Общий список'!$A$3:$S$996,19,FALSE),MATCH($B$1,'Общий список'!A11:M11,0)),"")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список'!A11:N11,0)+1),"")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39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39"/>
      <c r="B15" s="26" t="str">
        <f t="array" ref="B15">IFERROR(INDEX('Общий список'!$A$3:$S$996,VLOOKUP(E15,'Общий список'!$A$3:$S$996,19,FALSE),MATCH($B$1,'Общий список'!A13:M13,0)),"")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список'!A13:N13,0)+1),"")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39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39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39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39"/>
      <c r="B19" s="26" t="str">
        <f t="array" ref="B19">IFERROR(INDEX('Общий список'!$A$3:$S$996,VLOOKUP(E19,'Общий список'!$A$3:$S$996,19,FALSE),MATCH($B$1,'Общий список'!A17:M17,0)),"")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список'!A17:N17,0)+1),"")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39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39"/>
      <c r="B21" s="26" t="str">
        <f t="array" ref="B21">IFERROR(INDEX('Общий список'!$A$3:$S$996,VLOOKUP(E21,'Общий список'!$A$3:$S$996,19,FALSE),MATCH($B$1,'Общий список'!A19:M19,0)),"")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список'!A19:N19,0)+1),"")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39"/>
      <c r="B22" s="26" t="str">
        <f t="array" ref="B22">IFERROR(INDEX('Общий список'!$A$3:$S$996,VLOOKUP(E22,'Общий список'!$A$3:$S$996,19,FALSE),MATCH($B$1,'Общий список'!A20:M20,0)),"")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список'!A20</f>
        <v>45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список'!A20:N20,0)+1),"")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39"/>
      <c r="B23" s="26" t="str">
        <f t="array" ref="B23">IFERROR(INDEX('Общий список'!$A$3:$S$996,VLOOKUP(E23,'Общий список'!$A$3:$S$996,19,FALSE),MATCH($B$1,'Общий список'!A21:M21,0)),"")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список'!A21</f>
        <v>55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список'!A21:N21,0)+1),"")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39"/>
      <c r="B24" s="26" t="str">
        <f t="array" ref="B24">IFERROR(INDEX('Общий список'!$A$3:$S$996,VLOOKUP(E24,'Общий список'!$A$3:$S$996,19,FALSE),MATCH($B$1,'Общий список'!A22:M22,0)),"")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список'!A22</f>
        <v>59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список'!A22:N22,0)+1),"")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39"/>
      <c r="B25" s="26" t="str">
        <f t="array" ref="B25">IFERROR(INDEX('Общий список'!$A$3:$S$996,VLOOKUP(E25,'Общий список'!$A$3:$S$996,19,FALSE),MATCH($B$1,'Общий список'!A23:M23,0)),"")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список'!A23</f>
        <v>60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список'!A23:N23,0)+1),"")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39"/>
      <c r="B26" s="26" t="str">
        <f t="array" ref="B26">IFERROR(INDEX('Общий список'!$A$3:$S$996,VLOOKUP(E26,'Общий список'!$A$3:$S$996,19,FALSE),MATCH($B$1,'Общий список'!A24:M24,0)),"")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список'!A24</f>
        <v>73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список'!A24:N24,0)+1),"")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39"/>
      <c r="B27" s="26" t="str">
        <f t="array" ref="B27">IFERROR(INDEX('Общий список'!$A$3:$S$996,VLOOKUP(E27,'Общий список'!$A$3:$S$996,19,FALSE),MATCH($B$1,'Общий список'!A25:M25,0)),"")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список'!A25</f>
        <v>74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список'!A25:N25,0)+1),"")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39"/>
      <c r="B28" s="26" t="str">
        <f t="array" ref="B28">IFERROR(INDEX('Общий список'!$A$3:$S$996,VLOOKUP(E28,'Общий список'!$A$3:$S$996,19,FALSE),MATCH($B$1,'Общий список'!A26:M26,0)),"")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список'!A26</f>
        <v>233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список'!A26:N26,0)+1),"")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39"/>
      <c r="B29" s="26" t="str">
        <f t="array" ref="B29">IFERROR(INDEX('Общий список'!$A$3:$S$996,VLOOKUP(E29,'Общий список'!$A$3:$S$996,19,FALSE),MATCH($B$1,'Общий список'!A27:M27,0)),"")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список'!A27</f>
        <v>103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список'!A27:N27,0)+1),"")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39"/>
      <c r="B30" s="26" t="str">
        <f t="array" ref="B30">IFERROR(INDEX('Общий список'!$A$3:$S$996,VLOOKUP(E30,'Общий список'!$A$3:$S$996,19,FALSE),MATCH($B$1,'Общий список'!A28:M28,0)),"")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список'!A28</f>
        <v>104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список'!A28:N28,0)+1),"")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39"/>
      <c r="B31" s="26" t="str">
        <f t="array" ref="B31">IFERROR(INDEX('Общий список'!$A$3:$S$996,VLOOKUP(E31,'Общий список'!$A$3:$S$996,19,FALSE),MATCH($B$1,'Общий список'!A29:M29,0)),"")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список'!A29</f>
        <v>108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список'!A29:N29,0)+1),"")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39"/>
      <c r="B32" s="26" t="str">
        <f t="array" ref="B32">IFERROR(INDEX('Общий список'!$A$3:$S$996,VLOOKUP(E32,'Общий список'!$A$3:$S$996,19,FALSE),MATCH($B$1,'Общий список'!A30:M30,0)),"")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список'!A30</f>
        <v>110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список'!A30:N30,0)+1),"")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39"/>
      <c r="B33" s="26" t="str">
        <f t="array" ref="B33">IFERROR(INDEX('Общий список'!$A$3:$S$996,VLOOKUP(E33,'Общий список'!$A$3:$S$996,19,FALSE),MATCH($B$1,'Общий список'!A31:M31,0)),"")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список'!A31</f>
        <v>114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список'!A31:N31,0)+1),"")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39"/>
      <c r="B34" s="26" t="str">
        <f t="array" ref="B34">IFERROR(INDEX('Общий список'!$A$3:$S$996,VLOOKUP(E34,'Общий список'!$A$3:$S$996,19,FALSE),MATCH($B$1,'Общий список'!A32:M32,0)),"")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список'!A32</f>
        <v>115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список'!A32:N32,0)+1),"")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39"/>
      <c r="B35" s="26" t="str">
        <f t="array" ref="B35">IFERROR(INDEX('Общий список'!$A$3:$S$996,VLOOKUP(E35,'Общий список'!$A$3:$S$996,19,FALSE),MATCH($B$1,'Общий список'!A33:M33,0)),"")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список'!A33</f>
        <v>116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список'!A33:N33,0)+1),"")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39"/>
      <c r="B36" s="26" t="str">
        <f t="array" ref="B36">IFERROR(INDEX('Общий список'!$A$3:$S$996,VLOOKUP(E36,'Общий список'!$A$3:$S$996,19,FALSE),MATCH($B$1,'Общий список'!A34:M34,0)),"")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список'!A34</f>
        <v>144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список'!A34:N34,0)+1),"")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39"/>
      <c r="B37" s="26" t="str">
        <f t="array" ref="B37">IFERROR(INDEX('Общий список'!$A$3:$S$996,VLOOKUP(E37,'Общий список'!$A$3:$S$996,19,FALSE),MATCH($B$1,'Общий список'!A35:M35,0)),"")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список'!A35</f>
        <v>150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список'!A35:N35,0)+1),"")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39"/>
      <c r="B38" s="26" t="str">
        <f t="array" ref="B38">IFERROR(INDEX('Общий список'!$A$3:$S$996,VLOOKUP(E38,'Общий список'!$A$3:$S$996,19,FALSE),MATCH($B$1,'Общий список'!A36:M36,0)),"")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список'!A36</f>
        <v>155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список'!A36:N36,0)+1),"")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39"/>
      <c r="B39" s="26" t="str">
        <f t="array" ref="B39">IFERROR(INDEX('Общий список'!$A$3:$S$996,VLOOKUP(E39,'Общий список'!$A$3:$S$996,19,FALSE),MATCH($B$1,'Общий список'!A37:M37,0)),"")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список'!A37</f>
        <v>156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список'!A37:N37,0)+1),"")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39"/>
      <c r="B40" s="26" t="str">
        <f t="array" ref="B40">IFERROR(INDEX('Общий список'!$A$3:$S$996,VLOOKUP(E40,'Общий список'!$A$3:$S$996,19,FALSE),MATCH($B$1,'Общий список'!A38:M38,0)),"")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список'!A38</f>
        <v>159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список'!A38:N38,0)+1),"")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39"/>
      <c r="B41" s="26" t="str">
        <f t="array" ref="B41">IFERROR(INDEX('Общий список'!$A$3:$S$996,VLOOKUP(E41,'Общий список'!$A$3:$S$996,19,FALSE),MATCH($B$1,'Общий список'!A39:M39,0)),"")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список'!A39</f>
        <v>164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список'!A39:N39,0)+1),"")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39"/>
      <c r="B42" s="26" t="str">
        <f t="array" ref="B42">IFERROR(INDEX('Общий список'!$A$3:$S$996,VLOOKUP(E42,'Общий список'!$A$3:$S$996,19,FALSE),MATCH($B$1,'Общий список'!A40:M40,0)),"")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список'!A40</f>
        <v>172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список'!A40:N40,0)+1),"")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39"/>
      <c r="B43" s="26" t="str">
        <f t="array" ref="B43">IFERROR(INDEX('Общий список'!$A$3:$S$996,VLOOKUP(E43,'Общий список'!$A$3:$S$996,19,FALSE),MATCH($B$1,'Общий список'!A41:M41,0)),"")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список'!A41</f>
        <v>176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список'!A41:N41,0)+1),"")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39"/>
      <c r="B44" s="26" t="str">
        <f t="array" ref="B44">IFERROR(INDEX('Общий список'!$A$3:$S$996,VLOOKUP(E44,'Общий список'!$A$3:$S$996,19,FALSE),MATCH($B$1,'Общий список'!A42:M42,0)),"")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список'!A42</f>
        <v>181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список'!A42:N42,0)+1),"")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39"/>
      <c r="B45" s="26" t="str">
        <f t="array" ref="B45">IFERROR(INDEX('Общий список'!$A$3:$S$996,VLOOKUP(E45,'Общий список'!$A$3:$S$996,19,FALSE),MATCH($B$1,'Общий список'!A43:M43,0)),"")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список'!A43</f>
        <v>184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список'!A43:N43,0)+1),"")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39"/>
      <c r="B46" s="26" t="str">
        <f t="array" ref="B46">IFERROR(INDEX('Общий список'!$A$3:$S$996,VLOOKUP(E46,'Общий список'!$A$3:$S$996,19,FALSE),MATCH($B$1,'Общий список'!A44:M44,0)),"")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список'!A44</f>
        <v>188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список'!A44:N44,0)+1),"")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39"/>
      <c r="B47" s="26" t="str">
        <f t="array" ref="B47">IFERROR(INDEX('Общий список'!$A$3:$S$996,VLOOKUP(E47,'Общий список'!$A$3:$S$996,19,FALSE),MATCH($B$1,'Общий список'!A45:M45,0)),"")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список'!A45</f>
        <v>189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список'!A45:N45,0)+1),"")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39"/>
      <c r="B48" s="26" t="str">
        <f t="array" ref="B48">IFERROR(INDEX('Общий список'!$A$3:$S$996,VLOOKUP(E48,'Общий список'!$A$3:$S$996,19,FALSE),MATCH($B$1,'Общий список'!A46:M46,0)),"")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список'!A46</f>
        <v>197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список'!A46:N46,0)+1),"")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39"/>
      <c r="B49" s="26" t="str">
        <f t="array" ref="B49">IFERROR(INDEX('Общий список'!$A$3:$S$996,VLOOKUP(E49,'Общий список'!$A$3:$S$996,19,FALSE),MATCH($B$1,'Общий список'!A47:M47,0)),"")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список'!A47</f>
        <v>200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список'!A47:N47,0)+1),"")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39"/>
      <c r="B50" s="26" t="str">
        <f t="array" ref="B50">IFERROR(INDEX('Общий список'!$A$3:$S$996,VLOOKUP(E50,'Общий список'!$A$3:$S$996,19,FALSE),MATCH($B$1,'Общий список'!A48:M48,0)),"")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список'!A48</f>
        <v>211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список'!A48:N48,0)+1),"")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39"/>
      <c r="B51" s="26" t="str">
        <f t="array" ref="B51">IFERROR(INDEX('Общий список'!$A$3:$S$996,VLOOKUP(E51,'Общий список'!$A$3:$S$996,19,FALSE),MATCH($B$1,'Общий список'!A49:M49,0)),"")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список'!A49</f>
        <v>215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список'!A49:N49,0)+1),"")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39"/>
      <c r="B52" s="26" t="str">
        <f t="array" ref="B52">IFERROR(INDEX('Общий список'!$A$3:$S$996,VLOOKUP(E52,'Общий список'!$A$3:$S$996,19,FALSE),MATCH($B$1,'Общий список'!A50:M50,0)),"")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список'!A50</f>
        <v>216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список'!A50:N50,0)+1),"")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39"/>
      <c r="B53" s="26" t="str">
        <f t="array" ref="B53">IFERROR(INDEX('Общий список'!$A$3:$S$996,VLOOKUP(E53,'Общий список'!$A$3:$S$996,19,FALSE),MATCH($B$1,'Общий список'!A51:M51,0)),"")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список'!A51</f>
        <v>223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список'!A51:N51,0)+1),"")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39"/>
      <c r="B54" s="26" t="str">
        <f t="array" ref="B54">IFERROR(INDEX('Общий список'!$A$3:$S$996,VLOOKUP(E54,'Общий список'!$A$3:$S$996,19,FALSE),MATCH($B$1,'Общий список'!A52:M52,0)),"")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список'!A52</f>
        <v>229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список'!A52:N52,0)+1),"")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39"/>
      <c r="B55" s="26" t="str">
        <f t="array" ref="B55">IFERROR(INDEX('Общий список'!$A$3:$S$996,VLOOKUP(E55,'Общий список'!$A$3:$S$996,19,FALSE),MATCH($B$1,'Общий список'!A53:M53,0)),"")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список'!A53</f>
        <v>234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список'!A53:N53,0)+1),"")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39"/>
      <c r="B56" s="26" t="str">
        <f t="array" ref="B56">IFERROR(INDEX('Общий список'!$A$3:$S$996,VLOOKUP(E56,'Общий список'!$A$3:$S$996,19,FALSE),MATCH($B$1,'Общий список'!A54:M54,0)),"")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список'!A54</f>
        <v>235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список'!A54:N54,0)+1),"")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39"/>
      <c r="B57" s="26" t="str">
        <f t="array" ref="B57">IFERROR(INDEX('Общий список'!$A$3:$S$996,VLOOKUP(E57,'Общий список'!$A$3:$S$996,19,FALSE),MATCH($B$1,'Общий список'!A55:M55,0)),"")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список'!A55</f>
        <v>237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список'!A55:N55,0)+1),"")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39"/>
      <c r="B58" s="26" t="str">
        <f t="array" ref="B58">IFERROR(INDEX('Общий список'!$A$3:$S$996,VLOOKUP(E58,'Общий список'!$A$3:$S$996,19,FALSE),MATCH($B$1,'Общий список'!A56:M56,0)),"")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список'!A56</f>
        <v>239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список'!A56:N56,0)+1),"")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39"/>
      <c r="B59" s="26" t="str">
        <f t="array" ref="B59">IFERROR(INDEX('Общий список'!$A$3:$S$996,VLOOKUP(E59,'Общий список'!$A$3:$S$996,19,FALSE),MATCH($B$1,'Общий список'!A57:M57,0)),"")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список'!A57</f>
        <v>241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список'!A57:N57,0)+1),"")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39"/>
      <c r="B60" s="26" t="str">
        <f t="array" ref="B60">IFERROR(INDEX('Общий список'!$A$3:$S$996,VLOOKUP(E60,'Общий список'!$A$3:$S$996,19,FALSE),MATCH($B$1,'Общий список'!A58:M58,0)),"")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список'!A58</f>
        <v>242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список'!A58:N58,0)+1),"")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39"/>
      <c r="B61" s="26" t="str">
        <f t="array" ref="B61">IFERROR(INDEX('Общий список'!$A$3:$S$996,VLOOKUP(E61,'Общий список'!$A$3:$S$996,19,FALSE),MATCH($B$1,'Общий список'!A59:M59,0)),"")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список'!A59</f>
        <v>243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список'!A59:N59,0)+1),"")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39"/>
      <c r="B62" s="26" t="str">
        <f t="array" ref="B62">IFERROR(INDEX('Общий список'!$A$3:$S$996,VLOOKUP(E62,'Общий список'!$A$3:$S$996,19,FALSE),MATCH($B$1,'Общий список'!A60:M60,0)),"")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список'!A60</f>
        <v>250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список'!A60:N60,0)+1),"")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39"/>
      <c r="B63" s="26" t="str">
        <f t="array" ref="B63">IFERROR(INDEX('Общий список'!$A$3:$S$996,VLOOKUP(E63,'Общий список'!$A$3:$S$996,19,FALSE),MATCH($B$1,'Общий список'!A61:M61,0)),"")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список'!A61</f>
        <v>271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список'!A61:N61,0)+1),"")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39"/>
      <c r="B64" s="26" t="str">
        <f t="array" ref="B64">IFERROR(INDEX('Общий список'!$A$3:$S$996,VLOOKUP(E64,'Общий список'!$A$3:$S$996,19,FALSE),MATCH($B$1,'Общий список'!A62:M62,0)),"")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список'!A62</f>
        <v>272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список'!A62:N62,0)+1),"")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39"/>
      <c r="B65" s="26" t="str">
        <f t="array" ref="B65">IFERROR(INDEX('Общий список'!$A$3:$S$996,VLOOKUP(E65,'Общий список'!$A$3:$S$996,19,FALSE),MATCH($B$1,'Общий список'!A63:M63,0)),"")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список'!A63</f>
        <v>273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список'!A63:N63,0)+1),"")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39"/>
      <c r="B66" s="26" t="str">
        <f t="array" ref="B66">IFERROR(INDEX('Общий список'!$A$3:$S$996,VLOOKUP(E66,'Общий список'!$A$3:$S$996,19,FALSE),MATCH($B$1,'Общий список'!A64:M64,0)),"")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список'!A64</f>
        <v>274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список'!A64:N64,0)+1),"")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39"/>
      <c r="B67" s="26" t="str">
        <f t="array" ref="B67">IFERROR(INDEX('Общий список'!$A$3:$S$996,VLOOKUP(E67,'Общий список'!$A$3:$S$996,19,FALSE),MATCH($B$1,'Общий список'!A65:M65,0)),"")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список'!A65</f>
        <v>275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список'!A65:N65,0)+1),"")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customHeight="1">
      <c r="A68" s="39">
        <v>1.0</v>
      </c>
      <c r="B68" s="26" t="str">
        <f t="array" ref="B68">IFERROR(INDEX('Общий список'!$A$3:$S$996,VLOOKUP(E68,'Общий список'!$A$3:$S$996,19,FALSE),MATCH($B$1,'Общий список'!A180:M180,0)),"")</f>
        <v>толкание ядра</v>
      </c>
      <c r="C68" s="27" t="str">
        <f>IF(B68="","", IFERROR(VLOOKUP(E68,'Общий список'!$A$3:$AG$996,3,FALSE),""))</f>
        <v>М</v>
      </c>
      <c r="D68" s="27" t="str">
        <f>IF(B68="","", IFERROR(VLOOKUP(E68,'Общий список'!$A$3:$AG$996,17,FALSE),""))</f>
        <v/>
      </c>
      <c r="E68" s="28">
        <f>'Общий список'!A180</f>
        <v>691</v>
      </c>
      <c r="F68" s="29" t="str">
        <f>IF(B68="","", IFERROR(VLOOKUP(E68,'Общий список'!$A$3:$AG$996,2,FALSE),""))</f>
        <v>Костенко Кирилл </v>
      </c>
      <c r="G68" s="27" t="str">
        <f>IF(B68="","", IFERROR(VLOOKUP(E68,'Общий список'!$A$3:$AG$996,4,FALSE),""))</f>
        <v>30.08.2005</v>
      </c>
      <c r="H68" s="29" t="str">
        <f>IF(B68="","", IFERROR(VLOOKUP(E68,'Общий список'!$A$3:$AG$996,6,FALSE),""))</f>
        <v>МБУДО "СШ" г. Лысьва</v>
      </c>
      <c r="I68" s="29" t="str">
        <f>IF(B68="","", IFERROR(VLOOKUP(E68,'Общий список'!$A$3:$AG$996,7,FALSE),""))</f>
        <v>Сушинцев П.С.</v>
      </c>
      <c r="J68" s="27">
        <f t="array" ref="J68">IFERROR(INDEX('Общий список'!$A$3:$O$996,VLOOKUP(E68,'Общий список'!$A$3:$S$996,19,FALSE),MATCH(B68,'Общий список'!A180:N180,0)+1),"")</f>
        <v>13</v>
      </c>
      <c r="K68" s="30"/>
      <c r="L68" s="30" t="s">
        <v>276</v>
      </c>
      <c r="M68" s="31" t="str">
        <f t="shared" si="1"/>
        <v>11.95</v>
      </c>
      <c r="N68" s="28"/>
      <c r="O68" s="32"/>
      <c r="R68" s="33"/>
      <c r="S68" s="33"/>
      <c r="T68" s="33"/>
    </row>
    <row r="69" ht="15.0" customHeight="1">
      <c r="A69" s="39">
        <v>2.0</v>
      </c>
      <c r="B69" s="26" t="str">
        <f t="array" ref="B69">IFERROR(INDEX('Общий список'!$A$3:$S$996,VLOOKUP(E69,'Общий список'!$A$3:$S$996,19,FALSE),MATCH($B$1,'Общий список'!A66:M66,0)),"")</f>
        <v>толкание ядра</v>
      </c>
      <c r="C69" s="27" t="str">
        <f>IF(B69="","", IFERROR(VLOOKUP(E69,'Общий список'!$A$3:$AG$996,3,FALSE),""))</f>
        <v>М</v>
      </c>
      <c r="D69" s="27" t="str">
        <f>IF(B69="","", IFERROR(VLOOKUP(E69,'Общий список'!$A$3:$AG$996,17,FALSE),""))</f>
        <v/>
      </c>
      <c r="E69" s="28">
        <f>'Общий список'!A66</f>
        <v>276</v>
      </c>
      <c r="F69" s="29" t="str">
        <f>IF(B69="","", IFERROR(VLOOKUP(E69,'Общий список'!$A$3:$AG$996,2,FALSE),""))</f>
        <v>Зайцев Егор</v>
      </c>
      <c r="G69" s="27" t="str">
        <f>IF(B69="","", IFERROR(VLOOKUP(E69,'Общий список'!$A$3:$AG$996,4,FALSE),""))</f>
        <v>02.05.2006</v>
      </c>
      <c r="H69" s="29" t="str">
        <f>IF(B69="","", IFERROR(VLOOKUP(E69,'Общий список'!$A$3:$AG$996,6,FALSE),""))</f>
        <v>СШОР "Старт" г. Пермь</v>
      </c>
      <c r="I69" s="34" t="str">
        <f>IF(B69="","", IFERROR(VLOOKUP(E69,'Общий список'!$A$3:$AG$996,7,FALSE),""))</f>
        <v>Дойков В.А., Мальцева И.Б.Гергерт К.Н.</v>
      </c>
      <c r="J69" s="27">
        <f t="array" ref="J69">IFERROR(INDEX('Общий список'!$A$3:$O$996,VLOOKUP(E69,'Общий список'!$A$3:$S$996,19,FALSE),MATCH(B69,'Общий список'!A66:N66,0)+1),"")</f>
        <v>11.4</v>
      </c>
      <c r="K69" s="30"/>
      <c r="L69" s="30" t="s">
        <v>277</v>
      </c>
      <c r="M69" s="31" t="str">
        <f t="shared" si="1"/>
        <v>9.87</v>
      </c>
      <c r="N69" s="28"/>
      <c r="O69" s="32"/>
      <c r="R69" s="33"/>
      <c r="S69" s="33"/>
      <c r="T69" s="33"/>
    </row>
    <row r="70" ht="15.0" customHeight="1">
      <c r="A70" s="39"/>
      <c r="B70" s="26"/>
      <c r="C70" s="27"/>
      <c r="D70" s="27"/>
      <c r="E70" s="28"/>
      <c r="F70" s="29"/>
      <c r="G70" s="27"/>
      <c r="H70" s="29"/>
      <c r="I70" s="29"/>
      <c r="J70" s="27"/>
      <c r="K70" s="30"/>
      <c r="L70" s="30"/>
      <c r="M70" s="31"/>
      <c r="N70" s="28"/>
      <c r="O70" s="32"/>
      <c r="R70" s="33"/>
      <c r="S70" s="33"/>
      <c r="T70" s="33"/>
    </row>
    <row r="71" ht="15.0" customHeight="1">
      <c r="A71" s="39" t="s">
        <v>60</v>
      </c>
      <c r="B71" s="26" t="str">
        <f t="array" ref="B71">IFERROR(INDEX('Общий список'!$A$3:$S$996,VLOOKUP(E71,'Общий список'!$A$3:$S$996,19,FALSE),MATCH($B$1,'Общий список'!A181:M181,0)),"")</f>
        <v>толкание ядра</v>
      </c>
      <c r="C71" s="27" t="str">
        <f>IF(B71="","", IFERROR(VLOOKUP(E71,'Общий список'!$A$3:$AG$996,3,FALSE),""))</f>
        <v>М</v>
      </c>
      <c r="D71" s="27" t="str">
        <f>IF(B71="","", IFERROR(VLOOKUP(E71,'Общий список'!$A$3:$AG$996,17,FALSE),""))</f>
        <v/>
      </c>
      <c r="E71" s="73">
        <f>'Общий список'!A181</f>
        <v>692</v>
      </c>
      <c r="F71" s="29" t="str">
        <f>IF(B71="","", IFERROR(VLOOKUP(E71,'Общий список'!$A$3:$AG$996,2,FALSE),""))</f>
        <v>Аристов Данил </v>
      </c>
      <c r="G71" s="27" t="str">
        <f>IF(B71="","", IFERROR(VLOOKUP(E71,'Общий список'!$A$3:$AG$996,4,FALSE),""))</f>
        <v>02.08.2001</v>
      </c>
      <c r="H71" s="29" t="str">
        <f>IF(B71="","", IFERROR(VLOOKUP(E71,'Общий список'!$A$3:$AG$996,6,FALSE),""))</f>
        <v>МБУДО "СШ" г. Лысьва</v>
      </c>
      <c r="I71" s="29" t="str">
        <f>IF(B71="","", IFERROR(VLOOKUP(E71,'Общий список'!$A$3:$AG$996,7,FALSE),""))</f>
        <v>Сушинцев П.С.</v>
      </c>
      <c r="J71" s="27">
        <f t="array" ref="J71">IFERROR(INDEX('Общий список'!$A$3:$O$996,VLOOKUP(E71,'Общий список'!$A$3:$S$996,19,FALSE),MATCH(B71,'Общий список'!A181:N181,0)+1),"")</f>
        <v>13</v>
      </c>
      <c r="K71" s="30"/>
      <c r="L71" s="30"/>
      <c r="M71" s="31" t="str">
        <f t="shared" ref="M71:M229" si="2">IF(L71=0,K71,L71)</f>
        <v/>
      </c>
      <c r="N71" s="28"/>
      <c r="O71" s="32"/>
      <c r="R71" s="33"/>
      <c r="S71" s="33"/>
      <c r="T71" s="33"/>
    </row>
    <row r="72" ht="15.0" hidden="1" customHeight="1">
      <c r="A72" s="39"/>
      <c r="B72" s="26" t="str">
        <f t="array" ref="B72">IFERROR(INDEX('Общий список'!$A$3:$S$996,VLOOKUP(E72,'Общий список'!$A$3:$S$996,19,FALSE),MATCH($B$1,'Общий список'!A67:M67,0)),"")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список'!A67</f>
        <v>277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список'!A67:N67,0)+1),"")</f>
        <v/>
      </c>
      <c r="K72" s="30"/>
      <c r="L72" s="30"/>
      <c r="M72" s="31" t="str">
        <f t="shared" si="2"/>
        <v/>
      </c>
      <c r="N72" s="28"/>
      <c r="O72" s="32"/>
      <c r="R72" s="33"/>
      <c r="S72" s="33"/>
      <c r="T72" s="33"/>
    </row>
    <row r="73" ht="15.0" hidden="1" customHeight="1">
      <c r="A73" s="39"/>
      <c r="B73" s="26" t="str">
        <f t="array" ref="B73">IFERROR(INDEX('Общий список'!$A$3:$S$996,VLOOKUP(E73,'Общий список'!$A$3:$S$996,19,FALSE),MATCH($B$1,'Общий список'!A68:M68,0)),"")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список'!A68</f>
        <v>278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список'!A68:N68,0)+1),"")</f>
        <v/>
      </c>
      <c r="K73" s="30"/>
      <c r="L73" s="30"/>
      <c r="M73" s="31" t="str">
        <f t="shared" si="2"/>
        <v/>
      </c>
      <c r="N73" s="28"/>
      <c r="O73" s="32"/>
      <c r="R73" s="33"/>
      <c r="S73" s="33"/>
      <c r="T73" s="33"/>
    </row>
    <row r="74" ht="15.0" hidden="1" customHeight="1">
      <c r="A74" s="39"/>
      <c r="B74" s="26" t="str">
        <f t="array" ref="B74">IFERROR(INDEX('Общий список'!$A$3:$S$996,VLOOKUP(E74,'Общий список'!$A$3:$S$996,19,FALSE),MATCH($B$1,'Общий список'!A69:M69,0)),"")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список'!A69</f>
        <v>279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список'!A69:N69,0)+1),"")</f>
        <v/>
      </c>
      <c r="K74" s="30"/>
      <c r="L74" s="30"/>
      <c r="M74" s="31" t="str">
        <f t="shared" si="2"/>
        <v/>
      </c>
      <c r="N74" s="28"/>
      <c r="O74" s="32"/>
      <c r="R74" s="33"/>
      <c r="S74" s="33"/>
      <c r="T74" s="33"/>
    </row>
    <row r="75" ht="15.0" hidden="1" customHeight="1">
      <c r="A75" s="39"/>
      <c r="B75" s="26" t="str">
        <f t="array" ref="B75">IFERROR(INDEX('Общий список'!$A$3:$S$996,VLOOKUP(E75,'Общий список'!$A$3:$S$996,19,FALSE),MATCH($B$1,'Общий список'!A70:M70,0)),"")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список'!A70</f>
        <v>282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список'!A70:N70,0)+1),"")</f>
        <v/>
      </c>
      <c r="K75" s="30"/>
      <c r="L75" s="30"/>
      <c r="M75" s="31" t="str">
        <f t="shared" si="2"/>
        <v/>
      </c>
      <c r="N75" s="28"/>
      <c r="O75" s="32"/>
      <c r="R75" s="33"/>
      <c r="S75" s="33"/>
      <c r="T75" s="33"/>
    </row>
    <row r="76" ht="15.0" hidden="1" customHeight="1">
      <c r="A76" s="39"/>
      <c r="B76" s="26" t="str">
        <f t="array" ref="B76">IFERROR(INDEX('Общий список'!$A$3:$S$996,VLOOKUP(E76,'Общий список'!$A$3:$S$996,19,FALSE),MATCH($B$1,'Общий список'!A71:M71,0)),"")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список'!A71</f>
        <v>283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список'!A71:N71,0)+1),"")</f>
        <v/>
      </c>
      <c r="K76" s="30"/>
      <c r="L76" s="30"/>
      <c r="M76" s="31" t="str">
        <f t="shared" si="2"/>
        <v/>
      </c>
      <c r="N76" s="28"/>
      <c r="O76" s="32"/>
      <c r="R76" s="33"/>
      <c r="S76" s="33"/>
      <c r="T76" s="33"/>
    </row>
    <row r="77" ht="15.0" hidden="1" customHeight="1">
      <c r="A77" s="39"/>
      <c r="B77" s="26" t="str">
        <f t="array" ref="B77">IFERROR(INDEX('Общий список'!$A$3:$S$996,VLOOKUP(E77,'Общий список'!$A$3:$S$996,19,FALSE),MATCH($B$1,'Общий список'!A72:M72,0)),"")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список'!A72</f>
        <v>301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список'!A72:N72,0)+1),"")</f>
        <v/>
      </c>
      <c r="K77" s="30"/>
      <c r="L77" s="30"/>
      <c r="M77" s="31" t="str">
        <f t="shared" si="2"/>
        <v/>
      </c>
      <c r="N77" s="28"/>
      <c r="O77" s="32"/>
      <c r="R77" s="33"/>
      <c r="S77" s="33"/>
      <c r="T77" s="33"/>
    </row>
    <row r="78" ht="15.0" hidden="1" customHeight="1">
      <c r="A78" s="39"/>
      <c r="B78" s="26" t="str">
        <f t="array" ref="B78">IFERROR(INDEX('Общий список'!$A$3:$S$996,VLOOKUP(E78,'Общий список'!$A$3:$S$996,19,FALSE),MATCH($B$1,'Общий список'!A73:M73,0)),"")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список'!A73</f>
        <v>302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список'!A73:N73,0)+1),"")</f>
        <v/>
      </c>
      <c r="K78" s="30"/>
      <c r="L78" s="30"/>
      <c r="M78" s="31" t="str">
        <f t="shared" si="2"/>
        <v/>
      </c>
      <c r="N78" s="28"/>
      <c r="O78" s="32"/>
      <c r="R78" s="33"/>
      <c r="S78" s="33"/>
      <c r="T78" s="33"/>
    </row>
    <row r="79" ht="15.0" hidden="1" customHeight="1">
      <c r="A79" s="39"/>
      <c r="B79" s="26" t="str">
        <f t="array" ref="B79">IFERROR(INDEX('Общий список'!$A$3:$S$996,VLOOKUP(E79,'Общий список'!$A$3:$S$996,19,FALSE),MATCH($B$1,'Общий список'!A74:M74,0)),"")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список'!A74</f>
        <v>303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список'!A74:N74,0)+1),"")</f>
        <v/>
      </c>
      <c r="K79" s="30"/>
      <c r="L79" s="30"/>
      <c r="M79" s="31" t="str">
        <f t="shared" si="2"/>
        <v/>
      </c>
      <c r="N79" s="28"/>
      <c r="O79" s="32"/>
      <c r="R79" s="33"/>
      <c r="S79" s="33"/>
      <c r="T79" s="33"/>
    </row>
    <row r="80" ht="15.0" hidden="1" customHeight="1">
      <c r="A80" s="39"/>
      <c r="B80" s="26" t="str">
        <f t="array" ref="B80">IFERROR(INDEX('Общий список'!$A$3:$S$996,VLOOKUP(E80,'Общий список'!$A$3:$S$996,19,FALSE),MATCH($B$1,'Общий список'!A75:M75,0)),"")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список'!A75</f>
        <v>304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список'!A75:N75,0)+1),"")</f>
        <v/>
      </c>
      <c r="K80" s="30"/>
      <c r="L80" s="30"/>
      <c r="M80" s="31" t="str">
        <f t="shared" si="2"/>
        <v/>
      </c>
      <c r="N80" s="28"/>
      <c r="O80" s="32"/>
      <c r="R80" s="33"/>
      <c r="S80" s="33"/>
      <c r="T80" s="33"/>
    </row>
    <row r="81" ht="15.0" hidden="1" customHeight="1">
      <c r="A81" s="39"/>
      <c r="B81" s="26" t="str">
        <f t="array" ref="B81">IFERROR(INDEX('Общий список'!$A$3:$S$996,VLOOKUP(E81,'Общий список'!$A$3:$S$996,19,FALSE),MATCH($B$1,'Общий список'!A76:M76,0)),"")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список'!A76</f>
        <v>305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список'!A76:N76,0)+1),"")</f>
        <v/>
      </c>
      <c r="K81" s="30"/>
      <c r="L81" s="30"/>
      <c r="M81" s="31" t="str">
        <f t="shared" si="2"/>
        <v/>
      </c>
      <c r="N81" s="28"/>
      <c r="O81" s="32"/>
      <c r="R81" s="33"/>
      <c r="S81" s="33"/>
      <c r="T81" s="33"/>
    </row>
    <row r="82" ht="15.0" hidden="1" customHeight="1">
      <c r="A82" s="39"/>
      <c r="B82" s="26" t="str">
        <f t="array" ref="B82">IFERROR(INDEX('Общий список'!$A$3:$S$996,VLOOKUP(E82,'Общий список'!$A$3:$S$996,19,FALSE),MATCH($B$1,'Общий список'!A77:M77,0)),"")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список'!A77</f>
        <v>306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список'!A77:N77,0)+1),"")</f>
        <v/>
      </c>
      <c r="K82" s="30"/>
      <c r="L82" s="30"/>
      <c r="M82" s="31" t="str">
        <f t="shared" si="2"/>
        <v/>
      </c>
      <c r="N82" s="28"/>
      <c r="O82" s="32"/>
      <c r="R82" s="33"/>
      <c r="S82" s="33"/>
      <c r="T82" s="33"/>
    </row>
    <row r="83" ht="15.0" hidden="1" customHeight="1">
      <c r="A83" s="39"/>
      <c r="B83" s="26" t="str">
        <f t="array" ref="B83">IFERROR(INDEX('Общий список'!$A$3:$S$996,VLOOKUP(E83,'Общий список'!$A$3:$S$996,19,FALSE),MATCH($B$1,'Общий список'!A78:M78,0)),"")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список'!A78</f>
        <v>307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список'!A78:N78,0)+1),"")</f>
        <v/>
      </c>
      <c r="K83" s="30"/>
      <c r="L83" s="30"/>
      <c r="M83" s="31" t="str">
        <f t="shared" si="2"/>
        <v/>
      </c>
      <c r="N83" s="28"/>
      <c r="O83" s="32"/>
      <c r="R83" s="33"/>
      <c r="S83" s="33"/>
      <c r="T83" s="33"/>
    </row>
    <row r="84" ht="15.0" hidden="1" customHeight="1">
      <c r="A84" s="39"/>
      <c r="B84" s="26" t="str">
        <f t="array" ref="B84">IFERROR(INDEX('Общий список'!$A$3:$S$996,VLOOKUP(E84,'Общий список'!$A$3:$S$996,19,FALSE),MATCH($B$1,'Общий список'!A79:M79,0)),"")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список'!A79</f>
        <v>309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список'!A79:N79,0)+1),"")</f>
        <v/>
      </c>
      <c r="K84" s="30"/>
      <c r="L84" s="30"/>
      <c r="M84" s="31" t="str">
        <f t="shared" si="2"/>
        <v/>
      </c>
      <c r="N84" s="28"/>
      <c r="O84" s="32"/>
      <c r="R84" s="33"/>
      <c r="S84" s="33"/>
      <c r="T84" s="33"/>
    </row>
    <row r="85" ht="15.0" hidden="1" customHeight="1">
      <c r="A85" s="39"/>
      <c r="B85" s="26" t="str">
        <f t="array" ref="B85">IFERROR(INDEX('Общий список'!$A$3:$S$996,VLOOKUP(E85,'Общий список'!$A$3:$S$996,19,FALSE),MATCH($B$1,'Общий список'!A80:M80,0)),"")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список'!A80</f>
        <v>310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список'!A80:N80,0)+1),"")</f>
        <v/>
      </c>
      <c r="K85" s="30"/>
      <c r="L85" s="30"/>
      <c r="M85" s="31" t="str">
        <f t="shared" si="2"/>
        <v/>
      </c>
      <c r="N85" s="28"/>
      <c r="O85" s="32"/>
      <c r="R85" s="33"/>
      <c r="S85" s="33"/>
      <c r="T85" s="33"/>
    </row>
    <row r="86" ht="15.0" hidden="1" customHeight="1">
      <c r="A86" s="39"/>
      <c r="B86" s="26" t="str">
        <f t="array" ref="B86">IFERROR(INDEX('Общий список'!$A$3:$S$996,VLOOKUP(E86,'Общий список'!$A$3:$S$996,19,FALSE),MATCH($B$1,'Общий список'!A81:M81,0)),"")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список'!A81</f>
        <v>341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список'!A81:N81,0)+1),"")</f>
        <v/>
      </c>
      <c r="K86" s="30"/>
      <c r="L86" s="30"/>
      <c r="M86" s="31" t="str">
        <f t="shared" si="2"/>
        <v/>
      </c>
      <c r="N86" s="28"/>
      <c r="O86" s="32"/>
      <c r="R86" s="33"/>
      <c r="S86" s="33"/>
      <c r="T86" s="33"/>
    </row>
    <row r="87" ht="15.0" hidden="1" customHeight="1">
      <c r="A87" s="39"/>
      <c r="B87" s="26" t="str">
        <f t="array" ref="B87">IFERROR(INDEX('Общий список'!$A$3:$S$996,VLOOKUP(E87,'Общий список'!$A$3:$S$996,19,FALSE),MATCH($B$1,'Общий список'!A82:M82,0)),"")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список'!A82</f>
        <v>344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список'!A82:N82,0)+1),"")</f>
        <v/>
      </c>
      <c r="K87" s="30"/>
      <c r="L87" s="30"/>
      <c r="M87" s="31" t="str">
        <f t="shared" si="2"/>
        <v/>
      </c>
      <c r="N87" s="28"/>
      <c r="O87" s="32"/>
      <c r="R87" s="33"/>
      <c r="S87" s="33"/>
      <c r="T87" s="33"/>
    </row>
    <row r="88" ht="15.0" hidden="1" customHeight="1">
      <c r="A88" s="39"/>
      <c r="B88" s="26" t="str">
        <f t="array" ref="B88">IFERROR(INDEX('Общий список'!$A$3:$S$996,VLOOKUP(E88,'Общий список'!$A$3:$S$996,19,FALSE),MATCH($B$1,'Общий список'!A83:M83,0)),"")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список'!A83</f>
        <v>358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список'!A83:N83,0)+1),"")</f>
        <v/>
      </c>
      <c r="K88" s="30"/>
      <c r="L88" s="30"/>
      <c r="M88" s="31" t="str">
        <f t="shared" si="2"/>
        <v/>
      </c>
      <c r="N88" s="28"/>
      <c r="O88" s="32"/>
      <c r="R88" s="33"/>
      <c r="S88" s="33"/>
      <c r="T88" s="33"/>
    </row>
    <row r="89" ht="15.0" hidden="1" customHeight="1">
      <c r="A89" s="39"/>
      <c r="B89" s="26" t="str">
        <f t="array" ref="B89">IFERROR(INDEX('Общий список'!$A$3:$S$996,VLOOKUP(E89,'Общий список'!$A$3:$S$996,19,FALSE),MATCH($B$1,'Общий список'!A84:M84,0)),"")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список'!A84</f>
        <v>359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список'!A84:N84,0)+1),"")</f>
        <v/>
      </c>
      <c r="K89" s="30"/>
      <c r="L89" s="30"/>
      <c r="M89" s="31" t="str">
        <f t="shared" si="2"/>
        <v/>
      </c>
      <c r="N89" s="28"/>
      <c r="O89" s="32"/>
      <c r="R89" s="33"/>
      <c r="S89" s="33"/>
      <c r="T89" s="33"/>
    </row>
    <row r="90" ht="15.0" hidden="1" customHeight="1">
      <c r="A90" s="39"/>
      <c r="B90" s="26" t="str">
        <f t="array" ref="B90">IFERROR(INDEX('Общий список'!$A$3:$S$996,VLOOKUP(E90,'Общий список'!$A$3:$S$996,19,FALSE),MATCH($B$1,'Общий список'!A85:M85,0)),"")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список'!A85</f>
        <v>362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список'!A85:N85,0)+1),"")</f>
        <v/>
      </c>
      <c r="K90" s="30"/>
      <c r="L90" s="30"/>
      <c r="M90" s="31" t="str">
        <f t="shared" si="2"/>
        <v/>
      </c>
      <c r="N90" s="28"/>
      <c r="O90" s="32"/>
      <c r="R90" s="33"/>
      <c r="S90" s="33"/>
      <c r="T90" s="33"/>
    </row>
    <row r="91" ht="15.0" hidden="1" customHeight="1">
      <c r="A91" s="39"/>
      <c r="B91" s="26" t="str">
        <f t="array" ref="B91">IFERROR(INDEX('Общий список'!$A$3:$S$996,VLOOKUP(E91,'Общий список'!$A$3:$S$996,19,FALSE),MATCH($B$1,'Общий список'!A86:M86,0)),"")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список'!A86</f>
        <v>367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список'!A86:N86,0)+1),"")</f>
        <v/>
      </c>
      <c r="K91" s="30"/>
      <c r="L91" s="30"/>
      <c r="M91" s="31" t="str">
        <f t="shared" si="2"/>
        <v/>
      </c>
      <c r="N91" s="28"/>
      <c r="O91" s="32"/>
      <c r="R91" s="33"/>
      <c r="S91" s="33"/>
      <c r="T91" s="33"/>
    </row>
    <row r="92" ht="15.0" hidden="1" customHeight="1">
      <c r="A92" s="39"/>
      <c r="B92" s="26" t="str">
        <f t="array" ref="B92">IFERROR(INDEX('Общий список'!$A$3:$S$996,VLOOKUP(E92,'Общий список'!$A$3:$S$996,19,FALSE),MATCH($B$1,'Общий список'!A87:M87,0)),"")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список'!A87</f>
        <v>369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список'!A87:N87,0)+1),"")</f>
        <v/>
      </c>
      <c r="K92" s="30"/>
      <c r="L92" s="30"/>
      <c r="M92" s="31" t="str">
        <f t="shared" si="2"/>
        <v/>
      </c>
      <c r="N92" s="28"/>
      <c r="O92" s="32"/>
      <c r="R92" s="33"/>
      <c r="S92" s="33"/>
      <c r="T92" s="33"/>
    </row>
    <row r="93" ht="15.0" hidden="1" customHeight="1">
      <c r="A93" s="39"/>
      <c r="B93" s="26" t="str">
        <f t="array" ref="B93">IFERROR(INDEX('Общий список'!$A$3:$S$996,VLOOKUP(E93,'Общий список'!$A$3:$S$996,19,FALSE),MATCH($B$1,'Общий список'!A88:M88,0)),"")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список'!A88</f>
        <v>370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список'!A88:N88,0)+1),"")</f>
        <v/>
      </c>
      <c r="K93" s="30"/>
      <c r="L93" s="30"/>
      <c r="M93" s="31" t="str">
        <f t="shared" si="2"/>
        <v/>
      </c>
      <c r="N93" s="28"/>
      <c r="O93" s="32"/>
      <c r="R93" s="33"/>
      <c r="S93" s="33"/>
      <c r="T93" s="33"/>
    </row>
    <row r="94" ht="15.0" hidden="1" customHeight="1">
      <c r="A94" s="39"/>
      <c r="B94" s="26" t="str">
        <f t="array" ref="B94">IFERROR(INDEX('Общий список'!$A$3:$S$996,VLOOKUP(E94,'Общий список'!$A$3:$S$996,19,FALSE),MATCH($B$1,'Общий список'!A89:M89,0)),"")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список'!A89</f>
        <v>371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список'!A89:N89,0)+1),"")</f>
        <v/>
      </c>
      <c r="K94" s="30"/>
      <c r="L94" s="30"/>
      <c r="M94" s="31" t="str">
        <f t="shared" si="2"/>
        <v/>
      </c>
      <c r="N94" s="28"/>
      <c r="O94" s="32"/>
      <c r="R94" s="33"/>
      <c r="S94" s="33"/>
      <c r="T94" s="33"/>
    </row>
    <row r="95" ht="15.0" hidden="1" customHeight="1">
      <c r="A95" s="39"/>
      <c r="B95" s="26" t="str">
        <f t="array" ref="B95">IFERROR(INDEX('Общий список'!$A$3:$S$996,VLOOKUP(E95,'Общий список'!$A$3:$S$996,19,FALSE),MATCH($B$1,'Общий список'!A90:M90,0)),"")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список'!A90</f>
        <v>373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список'!A90:N90,0)+1),"")</f>
        <v/>
      </c>
      <c r="K95" s="30"/>
      <c r="L95" s="30"/>
      <c r="M95" s="31" t="str">
        <f t="shared" si="2"/>
        <v/>
      </c>
      <c r="N95" s="28"/>
      <c r="O95" s="32"/>
      <c r="R95" s="33"/>
      <c r="S95" s="33"/>
      <c r="T95" s="33"/>
    </row>
    <row r="96" ht="15.0" hidden="1" customHeight="1">
      <c r="A96" s="39"/>
      <c r="B96" s="26" t="str">
        <f t="array" ref="B96">IFERROR(INDEX('Общий список'!$A$3:$S$996,VLOOKUP(E96,'Общий список'!$A$3:$S$996,19,FALSE),MATCH($B$1,'Общий список'!A91:M91,0)),"")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список'!A91</f>
        <v>374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список'!A91:N91,0)+1),"")</f>
        <v/>
      </c>
      <c r="K96" s="30"/>
      <c r="L96" s="30"/>
      <c r="M96" s="31" t="str">
        <f t="shared" si="2"/>
        <v/>
      </c>
      <c r="N96" s="28"/>
      <c r="O96" s="32"/>
      <c r="R96" s="33"/>
      <c r="S96" s="33"/>
      <c r="T96" s="33"/>
    </row>
    <row r="97" ht="15.0" hidden="1" customHeight="1">
      <c r="A97" s="39"/>
      <c r="B97" s="26" t="str">
        <f t="array" ref="B97">IFERROR(INDEX('Общий список'!$A$3:$S$996,VLOOKUP(E97,'Общий список'!$A$3:$S$996,19,FALSE),MATCH($B$1,'Общий список'!A92:M92,0)),"")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список'!A92</f>
        <v>376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список'!A92:N92,0)+1),"")</f>
        <v/>
      </c>
      <c r="K97" s="30"/>
      <c r="L97" s="30"/>
      <c r="M97" s="31" t="str">
        <f t="shared" si="2"/>
        <v/>
      </c>
      <c r="N97" s="28"/>
      <c r="O97" s="32"/>
      <c r="R97" s="33"/>
      <c r="S97" s="33"/>
      <c r="T97" s="33"/>
    </row>
    <row r="98" ht="15.0" hidden="1" customHeight="1">
      <c r="A98" s="39"/>
      <c r="B98" s="26" t="str">
        <f t="array" ref="B98">IFERROR(INDEX('Общий список'!$A$3:$S$996,VLOOKUP(E98,'Общий список'!$A$3:$S$996,19,FALSE),MATCH($B$1,'Общий список'!A93:M93,0)),"")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список'!A93</f>
        <v>378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список'!A93:N93,0)+1),"")</f>
        <v/>
      </c>
      <c r="K98" s="30"/>
      <c r="L98" s="30"/>
      <c r="M98" s="31" t="str">
        <f t="shared" si="2"/>
        <v/>
      </c>
      <c r="N98" s="28"/>
      <c r="O98" s="32"/>
      <c r="R98" s="33"/>
      <c r="S98" s="33"/>
      <c r="T98" s="33"/>
    </row>
    <row r="99" ht="15.0" hidden="1" customHeight="1">
      <c r="A99" s="39"/>
      <c r="B99" s="26" t="str">
        <f t="array" ref="B99">IFERROR(INDEX('Общий список'!$A$3:$S$996,VLOOKUP(E99,'Общий список'!$A$3:$S$996,19,FALSE),MATCH($B$1,'Общий список'!A94:M94,0)),"")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список'!A94</f>
        <v>384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список'!A94:N94,0)+1),"")</f>
        <v/>
      </c>
      <c r="K99" s="30"/>
      <c r="L99" s="30"/>
      <c r="M99" s="31" t="str">
        <f t="shared" si="2"/>
        <v/>
      </c>
      <c r="N99" s="28"/>
      <c r="O99" s="32"/>
      <c r="R99" s="33"/>
      <c r="S99" s="33"/>
      <c r="T99" s="33"/>
    </row>
    <row r="100" ht="15.0" hidden="1" customHeight="1">
      <c r="A100" s="39"/>
      <c r="B100" s="26" t="str">
        <f t="array" ref="B100">IFERROR(INDEX('Общий список'!$A$3:$S$996,VLOOKUP(E100,'Общий список'!$A$3:$S$996,19,FALSE),MATCH($B$1,'Общий список'!A95:M95,0)),"")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список'!A95</f>
        <v>388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список'!A95:N95,0)+1),"")</f>
        <v/>
      </c>
      <c r="K100" s="30"/>
      <c r="L100" s="30"/>
      <c r="M100" s="31" t="str">
        <f t="shared" si="2"/>
        <v/>
      </c>
      <c r="N100" s="28"/>
      <c r="O100" s="32"/>
      <c r="R100" s="33"/>
      <c r="S100" s="33"/>
      <c r="T100" s="33"/>
    </row>
    <row r="101" ht="15.0" hidden="1" customHeight="1">
      <c r="A101" s="39"/>
      <c r="B101" s="26" t="str">
        <f t="array" ref="B101">IFERROR(INDEX('Общий список'!$A$3:$S$996,VLOOKUP(E101,'Общий список'!$A$3:$S$996,19,FALSE),MATCH($B$1,'Общий список'!A96:M96,0)),"")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список'!A96</f>
        <v>389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список'!A96:N96,0)+1),"")</f>
        <v/>
      </c>
      <c r="K101" s="30"/>
      <c r="L101" s="30"/>
      <c r="M101" s="31" t="str">
        <f t="shared" si="2"/>
        <v/>
      </c>
      <c r="N101" s="28"/>
      <c r="O101" s="32"/>
      <c r="R101" s="33"/>
      <c r="S101" s="33"/>
      <c r="T101" s="33"/>
    </row>
    <row r="102" ht="15.0" hidden="1" customHeight="1">
      <c r="A102" s="39"/>
      <c r="B102" s="26" t="str">
        <f t="array" ref="B102">IFERROR(INDEX('Общий список'!$A$3:$S$996,VLOOKUP(E102,'Общий список'!$A$3:$S$996,19,FALSE),MATCH($B$1,'Общий список'!A97:M97,0)),"")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список'!A97</f>
        <v>395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список'!A97:N97,0)+1),"")</f>
        <v/>
      </c>
      <c r="K102" s="30"/>
      <c r="L102" s="30"/>
      <c r="M102" s="31" t="str">
        <f t="shared" si="2"/>
        <v/>
      </c>
      <c r="N102" s="28"/>
      <c r="O102" s="32"/>
      <c r="R102" s="33"/>
      <c r="S102" s="33"/>
      <c r="T102" s="33"/>
    </row>
    <row r="103" ht="15.0" hidden="1" customHeight="1">
      <c r="A103" s="39"/>
      <c r="B103" s="26" t="str">
        <f t="array" ref="B103">IFERROR(INDEX('Общий список'!$A$3:$S$996,VLOOKUP(E103,'Общий список'!$A$3:$S$996,19,FALSE),MATCH($B$1,'Общий список'!A98:M98,0)),"")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список'!A98</f>
        <v>397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список'!A98:N98,0)+1),"")</f>
        <v/>
      </c>
      <c r="K103" s="30"/>
      <c r="L103" s="30"/>
      <c r="M103" s="31" t="str">
        <f t="shared" si="2"/>
        <v/>
      </c>
      <c r="N103" s="28"/>
      <c r="O103" s="32"/>
      <c r="R103" s="33"/>
      <c r="S103" s="33"/>
      <c r="T103" s="33"/>
    </row>
    <row r="104" ht="15.0" hidden="1" customHeight="1">
      <c r="A104" s="39"/>
      <c r="B104" s="26" t="str">
        <f t="array" ref="B104">IFERROR(INDEX('Общий список'!$A$3:$S$996,VLOOKUP(E104,'Общий список'!$A$3:$S$996,19,FALSE),MATCH($B$1,'Общий список'!A99:M99,0)),"")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список'!A99</f>
        <v>399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список'!A99:N99,0)+1),"")</f>
        <v/>
      </c>
      <c r="K104" s="30"/>
      <c r="L104" s="30"/>
      <c r="M104" s="31" t="str">
        <f t="shared" si="2"/>
        <v/>
      </c>
      <c r="N104" s="28"/>
      <c r="O104" s="32"/>
      <c r="R104" s="33"/>
      <c r="S104" s="33"/>
      <c r="T104" s="33"/>
    </row>
    <row r="105" ht="15.0" hidden="1" customHeight="1">
      <c r="A105" s="39"/>
      <c r="B105" s="26" t="str">
        <f t="array" ref="B105">IFERROR(INDEX('Общий список'!$A$3:$S$996,VLOOKUP(E105,'Общий список'!$A$3:$S$996,19,FALSE),MATCH($B$1,'Общий список'!A100:M100,0)),"")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список'!A100</f>
        <v>443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список'!A100:N100,0)+1),"")</f>
        <v/>
      </c>
      <c r="K105" s="30"/>
      <c r="L105" s="30"/>
      <c r="M105" s="31" t="str">
        <f t="shared" si="2"/>
        <v/>
      </c>
      <c r="N105" s="28"/>
      <c r="O105" s="32"/>
      <c r="R105" s="33"/>
      <c r="S105" s="33"/>
      <c r="T105" s="33"/>
    </row>
    <row r="106" ht="15.0" hidden="1" customHeight="1">
      <c r="A106" s="39"/>
      <c r="B106" s="26" t="str">
        <f t="array" ref="B106">IFERROR(INDEX('Общий список'!$A$3:$S$996,VLOOKUP(E106,'Общий список'!$A$3:$S$996,19,FALSE),MATCH($B$1,'Общий список'!A101:M101,0)),"")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список'!A101</f>
        <v>456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список'!A101:N101,0)+1),"")</f>
        <v/>
      </c>
      <c r="K106" s="30"/>
      <c r="L106" s="30"/>
      <c r="M106" s="31" t="str">
        <f t="shared" si="2"/>
        <v/>
      </c>
      <c r="N106" s="28"/>
      <c r="O106" s="32"/>
      <c r="R106" s="33"/>
      <c r="S106" s="33"/>
      <c r="T106" s="33"/>
    </row>
    <row r="107" ht="15.0" hidden="1" customHeight="1">
      <c r="A107" s="39"/>
      <c r="B107" s="26" t="str">
        <f t="array" ref="B107">IFERROR(INDEX('Общий список'!$A$3:$S$996,VLOOKUP(E107,'Общий список'!$A$3:$S$996,19,FALSE),MATCH($B$1,'Общий список'!A102:M102,0)),"")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список'!A102</f>
        <v>460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список'!A102:N102,0)+1),"")</f>
        <v/>
      </c>
      <c r="K107" s="30"/>
      <c r="L107" s="30"/>
      <c r="M107" s="31" t="str">
        <f t="shared" si="2"/>
        <v/>
      </c>
      <c r="N107" s="28"/>
      <c r="O107" s="32"/>
      <c r="R107" s="33"/>
      <c r="S107" s="33"/>
      <c r="T107" s="33"/>
    </row>
    <row r="108" ht="15.0" hidden="1" customHeight="1">
      <c r="A108" s="39"/>
      <c r="B108" s="26" t="str">
        <f t="array" ref="B108">IFERROR(INDEX('Общий список'!$A$3:$S$996,VLOOKUP(E108,'Общий список'!$A$3:$S$996,19,FALSE),MATCH($B$1,'Общий список'!A103:M103,0)),"")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список'!A103</f>
        <v>465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список'!A103:N103,0)+1),"")</f>
        <v/>
      </c>
      <c r="K108" s="30"/>
      <c r="L108" s="30"/>
      <c r="M108" s="31" t="str">
        <f t="shared" si="2"/>
        <v/>
      </c>
      <c r="N108" s="28"/>
      <c r="O108" s="32"/>
      <c r="R108" s="33"/>
      <c r="S108" s="33"/>
      <c r="T108" s="33"/>
    </row>
    <row r="109" ht="15.0" hidden="1" customHeight="1">
      <c r="A109" s="39"/>
      <c r="B109" s="26" t="str">
        <f t="array" ref="B109">IFERROR(INDEX('Общий список'!$A$3:$S$996,VLOOKUP(E109,'Общий список'!$A$3:$S$996,19,FALSE),MATCH($B$1,'Общий список'!A104:M104,0)),"")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список'!A104</f>
        <v>470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список'!A104:N104,0)+1),"")</f>
        <v/>
      </c>
      <c r="K109" s="30"/>
      <c r="L109" s="30"/>
      <c r="M109" s="31" t="str">
        <f t="shared" si="2"/>
        <v/>
      </c>
      <c r="N109" s="28"/>
      <c r="O109" s="32"/>
      <c r="R109" s="33"/>
      <c r="S109" s="33"/>
      <c r="T109" s="33"/>
    </row>
    <row r="110" ht="15.0" hidden="1" customHeight="1">
      <c r="A110" s="39"/>
      <c r="B110" s="26" t="str">
        <f t="array" ref="B110">IFERROR(INDEX('Общий список'!$A$3:$S$996,VLOOKUP(E110,'Общий список'!$A$3:$S$996,19,FALSE),MATCH($B$1,'Общий список'!A105:M105,0)),"")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список'!A105</f>
        <v>471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список'!A105:N105,0)+1),"")</f>
        <v/>
      </c>
      <c r="K110" s="30"/>
      <c r="L110" s="30"/>
      <c r="M110" s="31" t="str">
        <f t="shared" si="2"/>
        <v/>
      </c>
      <c r="N110" s="28"/>
      <c r="O110" s="32"/>
      <c r="R110" s="33"/>
      <c r="S110" s="33"/>
      <c r="T110" s="33"/>
    </row>
    <row r="111" ht="15.0" hidden="1" customHeight="1">
      <c r="A111" s="39"/>
      <c r="B111" s="26" t="str">
        <f t="array" ref="B111">IFERROR(INDEX('Общий список'!$A$3:$S$996,VLOOKUP(E111,'Общий список'!$A$3:$S$996,19,FALSE),MATCH($B$1,'Общий список'!A106:M106,0)),"")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список'!A106</f>
        <v>472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список'!A106:N106,0)+1),"")</f>
        <v/>
      </c>
      <c r="K111" s="30"/>
      <c r="L111" s="30"/>
      <c r="M111" s="31" t="str">
        <f t="shared" si="2"/>
        <v/>
      </c>
      <c r="N111" s="28"/>
      <c r="O111" s="32"/>
      <c r="R111" s="33"/>
      <c r="S111" s="33"/>
      <c r="T111" s="33"/>
    </row>
    <row r="112" ht="15.0" hidden="1" customHeight="1">
      <c r="A112" s="39"/>
      <c r="B112" s="26" t="str">
        <f t="array" ref="B112">IFERROR(INDEX('Общий список'!$A$3:$S$996,VLOOKUP(E112,'Общий список'!$A$3:$S$996,19,FALSE),MATCH($B$1,'Общий список'!A107:M107,0)),"")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список'!A107</f>
        <v>474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список'!A107:N107,0)+1),"")</f>
        <v/>
      </c>
      <c r="K112" s="30"/>
      <c r="L112" s="30"/>
      <c r="M112" s="31" t="str">
        <f t="shared" si="2"/>
        <v/>
      </c>
      <c r="N112" s="28"/>
      <c r="O112" s="32"/>
      <c r="R112" s="33"/>
      <c r="S112" s="33"/>
      <c r="T112" s="33"/>
    </row>
    <row r="113" ht="15.0" hidden="1" customHeight="1">
      <c r="A113" s="39"/>
      <c r="B113" s="26" t="str">
        <f t="array" ref="B113">IFERROR(INDEX('Общий список'!$A$3:$S$996,VLOOKUP(E113,'Общий список'!$A$3:$S$996,19,FALSE),MATCH($B$1,'Общий список'!A108:M108,0)),"")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список'!A108</f>
        <v>475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список'!A108:N108,0)+1),"")</f>
        <v/>
      </c>
      <c r="K113" s="30"/>
      <c r="L113" s="30"/>
      <c r="M113" s="31" t="str">
        <f t="shared" si="2"/>
        <v/>
      </c>
      <c r="N113" s="28"/>
      <c r="O113" s="32"/>
      <c r="R113" s="33"/>
      <c r="S113" s="33"/>
      <c r="T113" s="33"/>
    </row>
    <row r="114" ht="15.0" hidden="1" customHeight="1">
      <c r="A114" s="39"/>
      <c r="B114" s="26" t="str">
        <f t="array" ref="B114">IFERROR(INDEX('Общий список'!$A$3:$S$996,VLOOKUP(E114,'Общий список'!$A$3:$S$996,19,FALSE),MATCH($B$1,'Общий список'!A109:M109,0)),"")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список'!A109</f>
        <v>477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список'!A109:N109,0)+1),"")</f>
        <v/>
      </c>
      <c r="K114" s="30"/>
      <c r="L114" s="30"/>
      <c r="M114" s="31" t="str">
        <f t="shared" si="2"/>
        <v/>
      </c>
      <c r="N114" s="28"/>
      <c r="O114" s="32"/>
      <c r="R114" s="33"/>
      <c r="S114" s="33"/>
      <c r="T114" s="33"/>
    </row>
    <row r="115" ht="15.0" hidden="1" customHeight="1">
      <c r="A115" s="39"/>
      <c r="B115" s="26" t="str">
        <f t="array" ref="B115">IFERROR(INDEX('Общий список'!$A$3:$S$996,VLOOKUP(E115,'Общий список'!$A$3:$S$996,19,FALSE),MATCH($B$1,'Общий список'!A110:M110,0)),"")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список'!A110</f>
        <v>478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список'!A110:N110,0)+1),"")</f>
        <v/>
      </c>
      <c r="K115" s="30"/>
      <c r="L115" s="30"/>
      <c r="M115" s="31" t="str">
        <f t="shared" si="2"/>
        <v/>
      </c>
      <c r="N115" s="28"/>
      <c r="O115" s="32"/>
      <c r="R115" s="33"/>
      <c r="S115" s="33"/>
      <c r="T115" s="33"/>
    </row>
    <row r="116" ht="15.0" hidden="1" customHeight="1">
      <c r="A116" s="39"/>
      <c r="B116" s="26" t="str">
        <f t="array" ref="B116">IFERROR(INDEX('Общий список'!$A$3:$S$996,VLOOKUP(E116,'Общий список'!$A$3:$S$996,19,FALSE),MATCH($B$1,'Общий список'!A111:M111,0)),"")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список'!A111</f>
        <v>479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список'!A111:N111,0)+1),"")</f>
        <v/>
      </c>
      <c r="K116" s="30"/>
      <c r="L116" s="30"/>
      <c r="M116" s="31" t="str">
        <f t="shared" si="2"/>
        <v/>
      </c>
      <c r="N116" s="28"/>
      <c r="O116" s="32"/>
      <c r="R116" s="33"/>
      <c r="S116" s="33"/>
      <c r="T116" s="33"/>
    </row>
    <row r="117" ht="15.0" hidden="1" customHeight="1">
      <c r="A117" s="39"/>
      <c r="B117" s="26" t="str">
        <f t="array" ref="B117">IFERROR(INDEX('Общий список'!$A$3:$S$996,VLOOKUP(E117,'Общий список'!$A$3:$S$996,19,FALSE),MATCH($B$1,'Общий список'!A112:M112,0)),"")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список'!A112</f>
        <v>480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список'!A112:N112,0)+1),"")</f>
        <v/>
      </c>
      <c r="K117" s="30"/>
      <c r="L117" s="30"/>
      <c r="M117" s="31" t="str">
        <f t="shared" si="2"/>
        <v/>
      </c>
      <c r="N117" s="28"/>
      <c r="O117" s="32"/>
      <c r="R117" s="33"/>
      <c r="S117" s="33"/>
      <c r="T117" s="33"/>
    </row>
    <row r="118" ht="15.0" hidden="1" customHeight="1">
      <c r="A118" s="39"/>
      <c r="B118" s="26" t="str">
        <f t="array" ref="B118">IFERROR(INDEX('Общий список'!$A$3:$S$996,VLOOKUP(E118,'Общий список'!$A$3:$S$996,19,FALSE),MATCH($B$1,'Общий список'!A113:M113,0)),"")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список'!A113</f>
        <v>483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список'!A113:N113,0)+1),"")</f>
        <v/>
      </c>
      <c r="K118" s="30"/>
      <c r="L118" s="30"/>
      <c r="M118" s="31" t="str">
        <f t="shared" si="2"/>
        <v/>
      </c>
      <c r="N118" s="28"/>
      <c r="O118" s="32"/>
      <c r="R118" s="33"/>
      <c r="S118" s="33"/>
      <c r="T118" s="33"/>
    </row>
    <row r="119" ht="15.0" hidden="1" customHeight="1">
      <c r="A119" s="39"/>
      <c r="B119" s="26" t="str">
        <f t="array" ref="B119">IFERROR(INDEX('Общий список'!$A$3:$S$996,VLOOKUP(E119,'Общий список'!$A$3:$S$996,19,FALSE),MATCH($B$1,'Общий список'!A114:M114,0)),"")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список'!A114</f>
        <v>484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список'!A114:N114,0)+1),"")</f>
        <v/>
      </c>
      <c r="K119" s="30"/>
      <c r="L119" s="30"/>
      <c r="M119" s="31" t="str">
        <f t="shared" si="2"/>
        <v/>
      </c>
      <c r="N119" s="28"/>
      <c r="O119" s="32"/>
      <c r="R119" s="33"/>
      <c r="S119" s="33"/>
      <c r="T119" s="33"/>
    </row>
    <row r="120" ht="15.0" hidden="1" customHeight="1">
      <c r="A120" s="39"/>
      <c r="B120" s="26" t="str">
        <f t="array" ref="B120">IFERROR(INDEX('Общий список'!$A$3:$S$996,VLOOKUP(E120,'Общий список'!$A$3:$S$996,19,FALSE),MATCH($B$1,'Общий список'!A115:M115,0)),"")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список'!A115</f>
        <v>488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список'!A115:N115,0)+1),"")</f>
        <v/>
      </c>
      <c r="K120" s="30"/>
      <c r="L120" s="30"/>
      <c r="M120" s="31" t="str">
        <f t="shared" si="2"/>
        <v/>
      </c>
      <c r="N120" s="28"/>
      <c r="O120" s="32"/>
      <c r="R120" s="33"/>
      <c r="S120" s="33"/>
      <c r="T120" s="33"/>
    </row>
    <row r="121" ht="15.0" hidden="1" customHeight="1">
      <c r="A121" s="39"/>
      <c r="B121" s="26" t="str">
        <f t="array" ref="B121">IFERROR(INDEX('Общий список'!$A$3:$S$996,VLOOKUP(E121,'Общий список'!$A$3:$S$996,19,FALSE),MATCH($B$1,'Общий список'!A116:M116,0)),"")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список'!A116</f>
        <v>490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список'!A116:N116,0)+1),"")</f>
        <v/>
      </c>
      <c r="K121" s="30"/>
      <c r="L121" s="30"/>
      <c r="M121" s="31" t="str">
        <f t="shared" si="2"/>
        <v/>
      </c>
      <c r="N121" s="28"/>
      <c r="O121" s="32"/>
      <c r="R121" s="33"/>
      <c r="S121" s="33"/>
      <c r="T121" s="33"/>
    </row>
    <row r="122" ht="15.0" hidden="1" customHeight="1">
      <c r="A122" s="39"/>
      <c r="B122" s="26" t="str">
        <f t="array" ref="B122">IFERROR(INDEX('Общий список'!$A$3:$S$996,VLOOKUP(E122,'Общий список'!$A$3:$S$996,19,FALSE),MATCH($B$1,'Общий список'!A117:M117,0)),"")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список'!A117</f>
        <v>491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список'!A117:N117,0)+1),"")</f>
        <v/>
      </c>
      <c r="K122" s="30"/>
      <c r="L122" s="30"/>
      <c r="M122" s="31" t="str">
        <f t="shared" si="2"/>
        <v/>
      </c>
      <c r="N122" s="28"/>
      <c r="O122" s="32"/>
      <c r="R122" s="33"/>
      <c r="S122" s="33"/>
      <c r="T122" s="33"/>
    </row>
    <row r="123" ht="15.0" hidden="1" customHeight="1">
      <c r="A123" s="39"/>
      <c r="B123" s="26" t="str">
        <f t="array" ref="B123">IFERROR(INDEX('Общий список'!$A$3:$S$996,VLOOKUP(E123,'Общий список'!$A$3:$S$996,19,FALSE),MATCH($B$1,'Общий список'!A118:M118,0)),"")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список'!A118</f>
        <v>492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список'!A118:N118,0)+1),"")</f>
        <v/>
      </c>
      <c r="K123" s="30"/>
      <c r="L123" s="30"/>
      <c r="M123" s="31" t="str">
        <f t="shared" si="2"/>
        <v/>
      </c>
      <c r="N123" s="28"/>
      <c r="O123" s="32"/>
      <c r="R123" s="33"/>
      <c r="S123" s="33"/>
      <c r="T123" s="33"/>
    </row>
    <row r="124" ht="15.0" hidden="1" customHeight="1">
      <c r="A124" s="39"/>
      <c r="B124" s="26" t="str">
        <f t="array" ref="B124">IFERROR(INDEX('Общий список'!$A$3:$S$996,VLOOKUP(E124,'Общий список'!$A$3:$S$996,19,FALSE),MATCH($B$1,'Общий список'!A119:M119,0)),"")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список'!A119</f>
        <v>493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список'!A119:N119,0)+1),"")</f>
        <v/>
      </c>
      <c r="K124" s="30"/>
      <c r="L124" s="30"/>
      <c r="M124" s="31" t="str">
        <f t="shared" si="2"/>
        <v/>
      </c>
      <c r="N124" s="28"/>
      <c r="O124" s="32"/>
      <c r="R124" s="33"/>
      <c r="S124" s="33"/>
      <c r="T124" s="33"/>
    </row>
    <row r="125" ht="15.0" hidden="1" customHeight="1">
      <c r="A125" s="39"/>
      <c r="B125" s="26" t="str">
        <f t="array" ref="B125">IFERROR(INDEX('Общий список'!$A$3:$S$996,VLOOKUP(E125,'Общий список'!$A$3:$S$996,19,FALSE),MATCH($B$1,'Общий список'!A120:M120,0)),"")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список'!A120</f>
        <v>499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список'!A120:N120,0)+1),"")</f>
        <v/>
      </c>
      <c r="K125" s="30"/>
      <c r="L125" s="30"/>
      <c r="M125" s="31" t="str">
        <f t="shared" si="2"/>
        <v/>
      </c>
      <c r="N125" s="28"/>
      <c r="O125" s="32"/>
      <c r="R125" s="33"/>
      <c r="S125" s="33"/>
      <c r="T125" s="33"/>
    </row>
    <row r="126" ht="15.0" hidden="1" customHeight="1">
      <c r="A126" s="39"/>
      <c r="B126" s="26" t="str">
        <f t="array" ref="B126">IFERROR(INDEX('Общий список'!$A$3:$S$996,VLOOKUP(E126,'Общий список'!$A$3:$S$996,19,FALSE),MATCH($B$1,'Общий список'!A121:M121,0)),"")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список'!A121</f>
        <v>500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список'!A121:N121,0)+1),"")</f>
        <v/>
      </c>
      <c r="K126" s="30"/>
      <c r="L126" s="30"/>
      <c r="M126" s="31" t="str">
        <f t="shared" si="2"/>
        <v/>
      </c>
      <c r="N126" s="28"/>
      <c r="O126" s="32"/>
      <c r="R126" s="33"/>
      <c r="S126" s="33"/>
      <c r="T126" s="33"/>
    </row>
    <row r="127" ht="15.0" hidden="1" customHeight="1">
      <c r="A127" s="39"/>
      <c r="B127" s="26" t="str">
        <f t="array" ref="B127">IFERROR(INDEX('Общий список'!$A$3:$S$996,VLOOKUP(E127,'Общий список'!$A$3:$S$996,19,FALSE),MATCH($B$1,'Общий список'!A122:M122,0)),"")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список'!A122</f>
        <v>501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список'!A122:N122,0)+1),"")</f>
        <v/>
      </c>
      <c r="K127" s="30"/>
      <c r="L127" s="30"/>
      <c r="M127" s="31" t="str">
        <f t="shared" si="2"/>
        <v/>
      </c>
      <c r="N127" s="28"/>
      <c r="O127" s="32"/>
      <c r="R127" s="33"/>
      <c r="S127" s="33"/>
      <c r="T127" s="33"/>
    </row>
    <row r="128" ht="15.0" hidden="1" customHeight="1">
      <c r="A128" s="39"/>
      <c r="B128" s="26" t="str">
        <f t="array" ref="B128">IFERROR(INDEX('Общий список'!$A$3:$S$996,VLOOKUP(E128,'Общий список'!$A$3:$S$996,19,FALSE),MATCH($B$1,'Общий список'!A123:M123,0)),"")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список'!A123</f>
        <v>502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список'!A123:N123,0)+1),"")</f>
        <v/>
      </c>
      <c r="K128" s="30"/>
      <c r="L128" s="30"/>
      <c r="M128" s="31" t="str">
        <f t="shared" si="2"/>
        <v/>
      </c>
      <c r="N128" s="28"/>
      <c r="O128" s="32"/>
      <c r="R128" s="33"/>
      <c r="S128" s="33"/>
      <c r="T128" s="33"/>
    </row>
    <row r="129" ht="15.0" hidden="1" customHeight="1">
      <c r="A129" s="39"/>
      <c r="B129" s="26" t="str">
        <f t="array" ref="B129">IFERROR(INDEX('Общий список'!$A$3:$S$996,VLOOKUP(E129,'Общий список'!$A$3:$S$996,19,FALSE),MATCH($B$1,'Общий список'!A124:M124,0)),"")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список'!A124</f>
        <v>503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список'!A124:N124,0)+1),"")</f>
        <v/>
      </c>
      <c r="K129" s="30"/>
      <c r="L129" s="30"/>
      <c r="M129" s="31" t="str">
        <f t="shared" si="2"/>
        <v/>
      </c>
      <c r="N129" s="28"/>
      <c r="O129" s="32"/>
      <c r="R129" s="33"/>
      <c r="S129" s="33"/>
      <c r="T129" s="33"/>
    </row>
    <row r="130" ht="15.0" hidden="1" customHeight="1">
      <c r="A130" s="39"/>
      <c r="B130" s="26" t="str">
        <f t="array" ref="B130">IFERROR(INDEX('Общий список'!$A$3:$S$996,VLOOKUP(E130,'Общий список'!$A$3:$S$996,19,FALSE),MATCH($B$1,'Общий список'!A125:M125,0)),"")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список'!A125</f>
        <v>505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список'!A125:N125,0)+1),"")</f>
        <v/>
      </c>
      <c r="K130" s="30"/>
      <c r="L130" s="30"/>
      <c r="M130" s="31" t="str">
        <f t="shared" si="2"/>
        <v/>
      </c>
      <c r="N130" s="28"/>
      <c r="O130" s="32"/>
      <c r="R130" s="33"/>
      <c r="S130" s="33"/>
      <c r="T130" s="33"/>
    </row>
    <row r="131" ht="15.0" hidden="1" customHeight="1">
      <c r="A131" s="39"/>
      <c r="B131" s="26" t="str">
        <f t="array" ref="B131">IFERROR(INDEX('Общий список'!$A$3:$S$996,VLOOKUP(E131,'Общий список'!$A$3:$S$996,19,FALSE),MATCH($B$1,'Общий список'!A126:M126,0)),"")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список'!A126</f>
        <v>509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список'!A126:N126,0)+1),"")</f>
        <v/>
      </c>
      <c r="K131" s="30"/>
      <c r="L131" s="30"/>
      <c r="M131" s="31" t="str">
        <f t="shared" si="2"/>
        <v/>
      </c>
      <c r="N131" s="28"/>
      <c r="O131" s="32"/>
      <c r="R131" s="33"/>
      <c r="S131" s="33"/>
      <c r="T131" s="33"/>
    </row>
    <row r="132" ht="15.0" hidden="1" customHeight="1">
      <c r="A132" s="39"/>
      <c r="B132" s="26" t="str">
        <f t="array" ref="B132">IFERROR(INDEX('Общий список'!$A$3:$S$996,VLOOKUP(E132,'Общий список'!$A$3:$S$996,19,FALSE),MATCH($B$1,'Общий список'!A127:M127,0)),"")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список'!A127</f>
        <v>511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список'!A127:N127,0)+1),"")</f>
        <v/>
      </c>
      <c r="K132" s="30"/>
      <c r="L132" s="30"/>
      <c r="M132" s="31" t="str">
        <f t="shared" si="2"/>
        <v/>
      </c>
      <c r="N132" s="28"/>
      <c r="O132" s="32"/>
      <c r="R132" s="33"/>
      <c r="S132" s="33"/>
      <c r="T132" s="33"/>
    </row>
    <row r="133" ht="15.0" hidden="1" customHeight="1">
      <c r="A133" s="39"/>
      <c r="B133" s="26" t="str">
        <f t="array" ref="B133">IFERROR(INDEX('Общий список'!$A$3:$S$996,VLOOKUP(E133,'Общий список'!$A$3:$S$996,19,FALSE),MATCH($B$1,'Общий список'!A128:M128,0)),"")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список'!A128</f>
        <v>512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список'!A128:N128,0)+1),"")</f>
        <v/>
      </c>
      <c r="K133" s="30"/>
      <c r="L133" s="30"/>
      <c r="M133" s="31" t="str">
        <f t="shared" si="2"/>
        <v/>
      </c>
      <c r="N133" s="28"/>
      <c r="O133" s="32"/>
      <c r="R133" s="33"/>
      <c r="S133" s="33"/>
      <c r="T133" s="33"/>
    </row>
    <row r="134" ht="15.0" hidden="1" customHeight="1">
      <c r="A134" s="39"/>
      <c r="B134" s="26" t="str">
        <f t="array" ref="B134">IFERROR(INDEX('Общий список'!$A$3:$S$996,VLOOKUP(E134,'Общий список'!$A$3:$S$996,19,FALSE),MATCH($B$1,'Общий список'!A129:M129,0)),"")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список'!A129</f>
        <v>513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список'!A129:N129,0)+1),"")</f>
        <v/>
      </c>
      <c r="K134" s="30"/>
      <c r="L134" s="30"/>
      <c r="M134" s="31" t="str">
        <f t="shared" si="2"/>
        <v/>
      </c>
      <c r="N134" s="28"/>
      <c r="O134" s="32"/>
      <c r="R134" s="33"/>
      <c r="S134" s="33"/>
      <c r="T134" s="33"/>
    </row>
    <row r="135" ht="15.0" hidden="1" customHeight="1">
      <c r="A135" s="39"/>
      <c r="B135" s="26" t="str">
        <f t="array" ref="B135">IFERROR(INDEX('Общий список'!$A$3:$S$996,VLOOKUP(E135,'Общий список'!$A$3:$S$996,19,FALSE),MATCH($B$1,'Общий список'!A130:M130,0)),"")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список'!A130</f>
        <v>514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список'!A130:N130,0)+1),"")</f>
        <v/>
      </c>
      <c r="K135" s="30"/>
      <c r="L135" s="30"/>
      <c r="M135" s="31" t="str">
        <f t="shared" si="2"/>
        <v/>
      </c>
      <c r="N135" s="28"/>
      <c r="O135" s="32"/>
      <c r="R135" s="33"/>
      <c r="S135" s="33"/>
      <c r="T135" s="33"/>
    </row>
    <row r="136" ht="15.0" hidden="1" customHeight="1">
      <c r="A136" s="39"/>
      <c r="B136" s="26" t="str">
        <f t="array" ref="B136">IFERROR(INDEX('Общий список'!$A$3:$S$996,VLOOKUP(E136,'Общий список'!$A$3:$S$996,19,FALSE),MATCH($B$1,'Общий список'!A131:M131,0)),"")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список'!A131</f>
        <v>515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список'!A131:N131,0)+1),"")</f>
        <v/>
      </c>
      <c r="K136" s="30"/>
      <c r="L136" s="30"/>
      <c r="M136" s="31" t="str">
        <f t="shared" si="2"/>
        <v/>
      </c>
      <c r="N136" s="28"/>
      <c r="O136" s="32"/>
      <c r="R136" s="33"/>
      <c r="S136" s="33"/>
      <c r="T136" s="33"/>
    </row>
    <row r="137" ht="15.0" hidden="1" customHeight="1">
      <c r="A137" s="39"/>
      <c r="B137" s="26" t="str">
        <f t="array" ref="B137">IFERROR(INDEX('Общий список'!$A$3:$S$996,VLOOKUP(E137,'Общий список'!$A$3:$S$996,19,FALSE),MATCH($B$1,'Общий список'!A132:M132,0)),"")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список'!A132</f>
        <v>517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список'!A132:N132,0)+1),"")</f>
        <v/>
      </c>
      <c r="K137" s="30"/>
      <c r="L137" s="30"/>
      <c r="M137" s="31" t="str">
        <f t="shared" si="2"/>
        <v/>
      </c>
      <c r="N137" s="28"/>
      <c r="O137" s="32"/>
      <c r="R137" s="33"/>
      <c r="S137" s="33"/>
      <c r="T137" s="33"/>
    </row>
    <row r="138" ht="15.0" hidden="1" customHeight="1">
      <c r="A138" s="39"/>
      <c r="B138" s="26" t="str">
        <f t="array" ref="B138">IFERROR(INDEX('Общий список'!$A$3:$S$996,VLOOKUP(E138,'Общий список'!$A$3:$S$996,19,FALSE),MATCH($B$1,'Общий список'!A133:M133,0)),"")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список'!A133</f>
        <v>519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список'!A133:N133,0)+1),"")</f>
        <v/>
      </c>
      <c r="K138" s="30"/>
      <c r="L138" s="30"/>
      <c r="M138" s="31" t="str">
        <f t="shared" si="2"/>
        <v/>
      </c>
      <c r="N138" s="28"/>
      <c r="O138" s="32"/>
      <c r="R138" s="33"/>
      <c r="S138" s="33"/>
      <c r="T138" s="33"/>
    </row>
    <row r="139" ht="15.0" hidden="1" customHeight="1">
      <c r="A139" s="39"/>
      <c r="B139" s="26" t="str">
        <f t="array" ref="B139">IFERROR(INDEX('Общий список'!$A$3:$S$996,VLOOKUP(E139,'Общий список'!$A$3:$S$996,19,FALSE),MATCH($B$1,'Общий список'!A134:M134,0)),"")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список'!A134</f>
        <v>520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список'!A134:N134,0)+1),"")</f>
        <v/>
      </c>
      <c r="K139" s="30"/>
      <c r="L139" s="30"/>
      <c r="M139" s="31" t="str">
        <f t="shared" si="2"/>
        <v/>
      </c>
      <c r="N139" s="28"/>
      <c r="O139" s="32"/>
      <c r="R139" s="33"/>
      <c r="S139" s="33"/>
      <c r="T139" s="33"/>
    </row>
    <row r="140" ht="15.0" hidden="1" customHeight="1">
      <c r="A140" s="39"/>
      <c r="B140" s="26" t="str">
        <f t="array" ref="B140">IFERROR(INDEX('Общий список'!$A$3:$S$996,VLOOKUP(E140,'Общий список'!$A$3:$S$996,19,FALSE),MATCH($B$1,'Общий список'!A135:M135,0)),"")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список'!A135</f>
        <v>522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список'!A135:N135,0)+1),"")</f>
        <v/>
      </c>
      <c r="K140" s="30"/>
      <c r="L140" s="30"/>
      <c r="M140" s="31" t="str">
        <f t="shared" si="2"/>
        <v/>
      </c>
      <c r="N140" s="28"/>
      <c r="O140" s="32"/>
      <c r="R140" s="33"/>
      <c r="S140" s="33"/>
      <c r="T140" s="33"/>
    </row>
    <row r="141" ht="15.0" hidden="1" customHeight="1">
      <c r="A141" s="39"/>
      <c r="B141" s="26" t="str">
        <f t="array" ref="B141">IFERROR(INDEX('Общий список'!$A$3:$S$996,VLOOKUP(E141,'Общий список'!$A$3:$S$996,19,FALSE),MATCH($B$1,'Общий список'!A136:M136,0)),"")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список'!A136</f>
        <v>523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список'!A136:N136,0)+1),"")</f>
        <v/>
      </c>
      <c r="K141" s="30"/>
      <c r="L141" s="30"/>
      <c r="M141" s="31" t="str">
        <f t="shared" si="2"/>
        <v/>
      </c>
      <c r="N141" s="28"/>
      <c r="O141" s="32"/>
      <c r="R141" s="33"/>
      <c r="S141" s="33"/>
      <c r="T141" s="33"/>
    </row>
    <row r="142" ht="15.0" hidden="1" customHeight="1">
      <c r="A142" s="39"/>
      <c r="B142" s="26" t="str">
        <f t="array" ref="B142">IFERROR(INDEX('Общий список'!$A$3:$S$996,VLOOKUP(E142,'Общий список'!$A$3:$S$996,19,FALSE),MATCH($B$1,'Общий список'!A137:M137,0)),"")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список'!A137</f>
        <v>525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список'!A137:N137,0)+1),"")</f>
        <v/>
      </c>
      <c r="K142" s="30"/>
      <c r="L142" s="30"/>
      <c r="M142" s="31" t="str">
        <f t="shared" si="2"/>
        <v/>
      </c>
      <c r="N142" s="28"/>
      <c r="O142" s="32"/>
      <c r="R142" s="33"/>
      <c r="S142" s="33"/>
      <c r="T142" s="33"/>
    </row>
    <row r="143" ht="15.0" hidden="1" customHeight="1">
      <c r="A143" s="39"/>
      <c r="B143" s="26" t="str">
        <f t="array" ref="B143">IFERROR(INDEX('Общий список'!$A$3:$S$996,VLOOKUP(E143,'Общий список'!$A$3:$S$996,19,FALSE),MATCH($B$1,'Общий список'!A138:M138,0)),"")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список'!A138</f>
        <v>527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список'!A138:N138,0)+1),"")</f>
        <v/>
      </c>
      <c r="K143" s="30"/>
      <c r="L143" s="30"/>
      <c r="M143" s="31" t="str">
        <f t="shared" si="2"/>
        <v/>
      </c>
      <c r="N143" s="28"/>
      <c r="O143" s="32"/>
      <c r="R143" s="33"/>
      <c r="S143" s="33"/>
      <c r="T143" s="33"/>
    </row>
    <row r="144" ht="15.0" hidden="1" customHeight="1">
      <c r="A144" s="39"/>
      <c r="B144" s="26" t="str">
        <f t="array" ref="B144">IFERROR(INDEX('Общий список'!$A$3:$S$996,VLOOKUP(E144,'Общий список'!$A$3:$S$996,19,FALSE),MATCH($B$1,'Общий список'!A139:M139,0)),"")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список'!A139</f>
        <v>528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список'!A139:N139,0)+1),"")</f>
        <v/>
      </c>
      <c r="K144" s="30"/>
      <c r="L144" s="30"/>
      <c r="M144" s="31" t="str">
        <f t="shared" si="2"/>
        <v/>
      </c>
      <c r="N144" s="28"/>
      <c r="O144" s="32"/>
      <c r="R144" s="33"/>
      <c r="S144" s="33"/>
      <c r="T144" s="33"/>
    </row>
    <row r="145" ht="15.0" hidden="1" customHeight="1">
      <c r="A145" s="39"/>
      <c r="B145" s="26" t="str">
        <f t="array" ref="B145">IFERROR(INDEX('Общий список'!$A$3:$S$996,VLOOKUP(E145,'Общий список'!$A$3:$S$996,19,FALSE),MATCH($B$1,'Общий список'!A140:M140,0)),"")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список'!A140</f>
        <v>539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список'!A140:N140,0)+1),"")</f>
        <v/>
      </c>
      <c r="K145" s="30"/>
      <c r="L145" s="30"/>
      <c r="M145" s="31" t="str">
        <f t="shared" si="2"/>
        <v/>
      </c>
      <c r="N145" s="28"/>
      <c r="O145" s="32"/>
      <c r="R145" s="33"/>
      <c r="S145" s="33"/>
      <c r="T145" s="33"/>
    </row>
    <row r="146" ht="15.0" hidden="1" customHeight="1">
      <c r="A146" s="39"/>
      <c r="B146" s="26" t="str">
        <f t="array" ref="B146">IFERROR(INDEX('Общий список'!$A$3:$S$996,VLOOKUP(E146,'Общий список'!$A$3:$S$996,19,FALSE),MATCH($B$1,'Общий список'!A141:M141,0)),"")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список'!A141</f>
        <v>545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список'!A141:N141,0)+1),"")</f>
        <v/>
      </c>
      <c r="K146" s="30"/>
      <c r="L146" s="30"/>
      <c r="M146" s="31" t="str">
        <f t="shared" si="2"/>
        <v/>
      </c>
      <c r="N146" s="28"/>
      <c r="O146" s="32"/>
      <c r="R146" s="33"/>
      <c r="S146" s="33"/>
      <c r="T146" s="33"/>
    </row>
    <row r="147" ht="15.0" hidden="1" customHeight="1">
      <c r="A147" s="39"/>
      <c r="B147" s="26" t="str">
        <f t="array" ref="B147">IFERROR(INDEX('Общий список'!$A$3:$S$996,VLOOKUP(E147,'Общий список'!$A$3:$S$996,19,FALSE),MATCH($B$1,'Общий список'!A142:M142,0)),"")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список'!A142</f>
        <v>550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список'!A142:N142,0)+1),"")</f>
        <v/>
      </c>
      <c r="K147" s="30"/>
      <c r="L147" s="30"/>
      <c r="M147" s="31" t="str">
        <f t="shared" si="2"/>
        <v/>
      </c>
      <c r="N147" s="28"/>
      <c r="O147" s="32"/>
      <c r="R147" s="33"/>
      <c r="S147" s="33"/>
      <c r="T147" s="33"/>
    </row>
    <row r="148" ht="15.0" hidden="1" customHeight="1">
      <c r="A148" s="39"/>
      <c r="B148" s="26" t="str">
        <f t="array" ref="B148">IFERROR(INDEX('Общий список'!$A$3:$S$996,VLOOKUP(E148,'Общий список'!$A$3:$S$996,19,FALSE),MATCH($B$1,'Общий список'!A143:M143,0)),"")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список'!A143</f>
        <v>582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список'!A143:N143,0)+1),"")</f>
        <v/>
      </c>
      <c r="K148" s="30"/>
      <c r="L148" s="30"/>
      <c r="M148" s="31" t="str">
        <f t="shared" si="2"/>
        <v/>
      </c>
      <c r="N148" s="28"/>
      <c r="O148" s="32"/>
      <c r="R148" s="33"/>
      <c r="S148" s="33"/>
      <c r="T148" s="33"/>
    </row>
    <row r="149" ht="15.0" hidden="1" customHeight="1">
      <c r="A149" s="39"/>
      <c r="B149" s="26" t="str">
        <f t="array" ref="B149">IFERROR(INDEX('Общий список'!$A$3:$S$996,VLOOKUP(E149,'Общий список'!$A$3:$S$996,19,FALSE),MATCH($B$1,'Общий список'!A144:M144,0)),"")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список'!A144</f>
        <v>583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список'!A144:N144,0)+1),"")</f>
        <v/>
      </c>
      <c r="K149" s="30"/>
      <c r="L149" s="30"/>
      <c r="M149" s="31" t="str">
        <f t="shared" si="2"/>
        <v/>
      </c>
      <c r="N149" s="28"/>
      <c r="O149" s="32"/>
      <c r="R149" s="33"/>
      <c r="S149" s="33"/>
      <c r="T149" s="33"/>
    </row>
    <row r="150" ht="15.0" hidden="1" customHeight="1">
      <c r="A150" s="39"/>
      <c r="B150" s="26" t="str">
        <f t="array" ref="B150">IFERROR(INDEX('Общий список'!$A$3:$S$996,VLOOKUP(E150,'Общий список'!$A$3:$S$996,19,FALSE),MATCH($B$1,'Общий список'!A145:M145,0)),"")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список'!A145</f>
        <v>584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список'!A145:N145,0)+1),"")</f>
        <v/>
      </c>
      <c r="K150" s="30"/>
      <c r="L150" s="30"/>
      <c r="M150" s="31" t="str">
        <f t="shared" si="2"/>
        <v/>
      </c>
      <c r="N150" s="28"/>
      <c r="O150" s="32"/>
      <c r="R150" s="33"/>
      <c r="S150" s="33"/>
      <c r="T150" s="33"/>
    </row>
    <row r="151" ht="15.0" hidden="1" customHeight="1">
      <c r="A151" s="39"/>
      <c r="B151" s="26" t="str">
        <f t="array" ref="B151">IFERROR(INDEX('Общий список'!$A$3:$S$996,VLOOKUP(E151,'Общий список'!$A$3:$S$996,19,FALSE),MATCH($B$1,'Общий список'!A146:M146,0)),"")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список'!A146</f>
        <v>585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список'!A146:N146,0)+1),"")</f>
        <v/>
      </c>
      <c r="K151" s="30"/>
      <c r="L151" s="30"/>
      <c r="M151" s="31" t="str">
        <f t="shared" si="2"/>
        <v/>
      </c>
      <c r="N151" s="28"/>
      <c r="O151" s="32"/>
      <c r="R151" s="33"/>
      <c r="S151" s="33"/>
      <c r="T151" s="33"/>
    </row>
    <row r="152" ht="15.0" hidden="1" customHeight="1">
      <c r="A152" s="39"/>
      <c r="B152" s="26" t="str">
        <f t="array" ref="B152">IFERROR(INDEX('Общий список'!$A$3:$S$996,VLOOKUP(E152,'Общий список'!$A$3:$S$996,19,FALSE),MATCH($B$1,'Общий список'!A147:M147,0)),"")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список'!A147</f>
        <v>586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список'!A147:N147,0)+1),"")</f>
        <v/>
      </c>
      <c r="K152" s="30"/>
      <c r="L152" s="30"/>
      <c r="M152" s="31" t="str">
        <f t="shared" si="2"/>
        <v/>
      </c>
      <c r="N152" s="28"/>
      <c r="O152" s="32"/>
      <c r="R152" s="33"/>
      <c r="S152" s="33"/>
      <c r="T152" s="33"/>
    </row>
    <row r="153" ht="15.0" hidden="1" customHeight="1">
      <c r="A153" s="39"/>
      <c r="B153" s="26" t="str">
        <f t="array" ref="B153">IFERROR(INDEX('Общий список'!$A$3:$S$996,VLOOKUP(E153,'Общий список'!$A$3:$S$996,19,FALSE),MATCH($B$1,'Общий список'!A148:M148,0)),"")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список'!A148</f>
        <v>587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список'!A148:N148,0)+1),"")</f>
        <v/>
      </c>
      <c r="K153" s="30"/>
      <c r="L153" s="30"/>
      <c r="M153" s="31" t="str">
        <f t="shared" si="2"/>
        <v/>
      </c>
      <c r="N153" s="28"/>
      <c r="O153" s="32"/>
      <c r="R153" s="33"/>
      <c r="S153" s="33"/>
      <c r="T153" s="33"/>
    </row>
    <row r="154" ht="15.0" hidden="1" customHeight="1">
      <c r="A154" s="39"/>
      <c r="B154" s="26" t="str">
        <f t="array" ref="B154">IFERROR(INDEX('Общий список'!$A$3:$S$996,VLOOKUP(E154,'Общий список'!$A$3:$S$996,19,FALSE),MATCH($B$1,'Общий список'!A149:M149,0)),"")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список'!A149</f>
        <v>588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список'!A149:N149,0)+1),"")</f>
        <v/>
      </c>
      <c r="K154" s="30"/>
      <c r="L154" s="30"/>
      <c r="M154" s="31" t="str">
        <f t="shared" si="2"/>
        <v/>
      </c>
      <c r="N154" s="28"/>
      <c r="O154" s="32"/>
      <c r="R154" s="33"/>
      <c r="S154" s="33"/>
      <c r="T154" s="33"/>
    </row>
    <row r="155" ht="15.0" hidden="1" customHeight="1">
      <c r="A155" s="39"/>
      <c r="B155" s="26" t="str">
        <f t="array" ref="B155">IFERROR(INDEX('Общий список'!$A$3:$S$996,VLOOKUP(E155,'Общий список'!$A$3:$S$996,19,FALSE),MATCH($B$1,'Общий список'!A150:M150,0)),"")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список'!A150</f>
        <v>589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список'!A150:N150,0)+1),"")</f>
        <v/>
      </c>
      <c r="K155" s="30"/>
      <c r="L155" s="30"/>
      <c r="M155" s="31" t="str">
        <f t="shared" si="2"/>
        <v/>
      </c>
      <c r="N155" s="28"/>
      <c r="O155" s="32"/>
      <c r="R155" s="33"/>
      <c r="S155" s="33"/>
      <c r="T155" s="33"/>
    </row>
    <row r="156" ht="15.0" hidden="1" customHeight="1">
      <c r="A156" s="39"/>
      <c r="B156" s="26" t="str">
        <f t="array" ref="B156">IFERROR(INDEX('Общий список'!$A$3:$S$996,VLOOKUP(E156,'Общий список'!$A$3:$S$996,19,FALSE),MATCH($B$1,'Общий список'!A151:M151,0)),"")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список'!A151</f>
        <v>590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список'!A151:N151,0)+1),"")</f>
        <v/>
      </c>
      <c r="K156" s="30"/>
      <c r="L156" s="30"/>
      <c r="M156" s="31" t="str">
        <f t="shared" si="2"/>
        <v/>
      </c>
      <c r="N156" s="28"/>
      <c r="O156" s="32"/>
      <c r="R156" s="33"/>
      <c r="S156" s="33"/>
      <c r="T156" s="33"/>
    </row>
    <row r="157" ht="15.0" hidden="1" customHeight="1">
      <c r="A157" s="39"/>
      <c r="B157" s="26" t="str">
        <f t="array" ref="B157">IFERROR(INDEX('Общий список'!$A$3:$S$996,VLOOKUP(E157,'Общий список'!$A$3:$S$996,19,FALSE),MATCH($B$1,'Общий список'!A152:M152,0)),"")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список'!A152</f>
        <v>594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список'!A152:N152,0)+1),"")</f>
        <v/>
      </c>
      <c r="K157" s="30"/>
      <c r="L157" s="30"/>
      <c r="M157" s="31" t="str">
        <f t="shared" si="2"/>
        <v/>
      </c>
      <c r="N157" s="28"/>
      <c r="O157" s="32"/>
      <c r="R157" s="33"/>
      <c r="S157" s="33"/>
      <c r="T157" s="33"/>
    </row>
    <row r="158" ht="15.0" hidden="1" customHeight="1">
      <c r="A158" s="39"/>
      <c r="B158" s="26" t="str">
        <f t="array" ref="B158">IFERROR(INDEX('Общий список'!$A$3:$S$996,VLOOKUP(E158,'Общий список'!$A$3:$S$996,19,FALSE),MATCH($B$1,'Общий список'!A153:M153,0)),"")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список'!A153</f>
        <v>595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список'!A153:N153,0)+1),"")</f>
        <v/>
      </c>
      <c r="K158" s="30"/>
      <c r="L158" s="30"/>
      <c r="M158" s="31" t="str">
        <f t="shared" si="2"/>
        <v/>
      </c>
      <c r="N158" s="28"/>
      <c r="O158" s="32"/>
      <c r="R158" s="33"/>
      <c r="S158" s="33"/>
      <c r="T158" s="33"/>
    </row>
    <row r="159" ht="15.0" hidden="1" customHeight="1">
      <c r="A159" s="39"/>
      <c r="B159" s="26" t="str">
        <f t="array" ref="B159">IFERROR(INDEX('Общий список'!$A$3:$S$996,VLOOKUP(E159,'Общий список'!$A$3:$S$996,19,FALSE),MATCH($B$1,'Общий список'!A154:M154,0)),"")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список'!A154</f>
        <v>597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список'!A154:N154,0)+1),"")</f>
        <v/>
      </c>
      <c r="K159" s="30"/>
      <c r="L159" s="30"/>
      <c r="M159" s="31" t="str">
        <f t="shared" si="2"/>
        <v/>
      </c>
      <c r="N159" s="28"/>
      <c r="O159" s="32"/>
      <c r="R159" s="33"/>
      <c r="S159" s="33"/>
      <c r="T159" s="33"/>
    </row>
    <row r="160" ht="15.0" hidden="1" customHeight="1">
      <c r="A160" s="39"/>
      <c r="B160" s="26" t="str">
        <f t="array" ref="B160">IFERROR(INDEX('Общий список'!$A$3:$S$996,VLOOKUP(E160,'Общий список'!$A$3:$S$996,19,FALSE),MATCH($B$1,'Общий список'!A155:M155,0)),"")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список'!A155</f>
        <v>598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список'!A155:N155,0)+1),"")</f>
        <v/>
      </c>
      <c r="K160" s="30"/>
      <c r="L160" s="30"/>
      <c r="M160" s="31" t="str">
        <f t="shared" si="2"/>
        <v/>
      </c>
      <c r="N160" s="28"/>
      <c r="O160" s="32"/>
      <c r="R160" s="33"/>
      <c r="S160" s="33"/>
      <c r="T160" s="33"/>
    </row>
    <row r="161" ht="15.0" hidden="1" customHeight="1">
      <c r="A161" s="39"/>
      <c r="B161" s="26" t="str">
        <f t="array" ref="B161">IFERROR(INDEX('Общий список'!$A$3:$S$996,VLOOKUP(E161,'Общий список'!$A$3:$S$996,19,FALSE),MATCH($B$1,'Общий список'!A156:M156,0)),"")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список'!A156</f>
        <v>599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список'!A156:N156,0)+1),"")</f>
        <v/>
      </c>
      <c r="K161" s="30"/>
      <c r="L161" s="30"/>
      <c r="M161" s="31" t="str">
        <f t="shared" si="2"/>
        <v/>
      </c>
      <c r="N161" s="28"/>
      <c r="O161" s="32"/>
      <c r="R161" s="33"/>
      <c r="S161" s="33"/>
      <c r="T161" s="33"/>
    </row>
    <row r="162" ht="15.0" hidden="1" customHeight="1">
      <c r="A162" s="39"/>
      <c r="B162" s="26" t="str">
        <f t="array" ref="B162">IFERROR(INDEX('Общий список'!$A$3:$S$996,VLOOKUP(E162,'Общий список'!$A$3:$S$996,19,FALSE),MATCH($B$1,'Общий список'!A157:M157,0)),"")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список'!A157</f>
        <v>600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список'!A157:N157,0)+1),"")</f>
        <v/>
      </c>
      <c r="K162" s="30"/>
      <c r="L162" s="30"/>
      <c r="M162" s="31" t="str">
        <f t="shared" si="2"/>
        <v/>
      </c>
      <c r="N162" s="28"/>
      <c r="O162" s="32"/>
      <c r="R162" s="33"/>
      <c r="S162" s="33"/>
      <c r="T162" s="33"/>
    </row>
    <row r="163" ht="15.0" hidden="1" customHeight="1">
      <c r="A163" s="39"/>
      <c r="B163" s="26" t="str">
        <f t="array" ref="B163">IFERROR(INDEX('Общий список'!$A$3:$S$996,VLOOKUP(E163,'Общий список'!$A$3:$S$996,19,FALSE),MATCH($B$1,'Общий список'!A158:M158,0)),"")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список'!A158</f>
        <v>611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список'!A158:N158,0)+1),"")</f>
        <v/>
      </c>
      <c r="K163" s="30"/>
      <c r="L163" s="30"/>
      <c r="M163" s="31" t="str">
        <f t="shared" si="2"/>
        <v/>
      </c>
      <c r="N163" s="28"/>
      <c r="O163" s="32"/>
      <c r="R163" s="33"/>
      <c r="S163" s="33"/>
      <c r="T163" s="33"/>
    </row>
    <row r="164" ht="15.0" hidden="1" customHeight="1">
      <c r="A164" s="39"/>
      <c r="B164" s="26" t="str">
        <f t="array" ref="B164">IFERROR(INDEX('Общий список'!$A$3:$S$996,VLOOKUP(E164,'Общий список'!$A$3:$S$996,19,FALSE),MATCH($B$1,'Общий список'!A159:M159,0)),"")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список'!A159</f>
        <v>612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список'!A159:N159,0)+1),"")</f>
        <v/>
      </c>
      <c r="K164" s="30"/>
      <c r="L164" s="30"/>
      <c r="M164" s="31" t="str">
        <f t="shared" si="2"/>
        <v/>
      </c>
      <c r="N164" s="28"/>
      <c r="O164" s="32"/>
      <c r="R164" s="33"/>
      <c r="S164" s="33"/>
      <c r="T164" s="33"/>
    </row>
    <row r="165" ht="15.0" hidden="1" customHeight="1">
      <c r="A165" s="39"/>
      <c r="B165" s="26" t="str">
        <f t="array" ref="B165">IFERROR(INDEX('Общий список'!$A$3:$S$996,VLOOKUP(E165,'Общий список'!$A$3:$S$996,19,FALSE),MATCH($B$1,'Общий список'!A160:M160,0)),"")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список'!A160</f>
        <v>613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список'!A160:N160,0)+1),"")</f>
        <v/>
      </c>
      <c r="K165" s="30"/>
      <c r="L165" s="30"/>
      <c r="M165" s="31" t="str">
        <f t="shared" si="2"/>
        <v/>
      </c>
      <c r="N165" s="28"/>
      <c r="O165" s="32"/>
      <c r="R165" s="33"/>
      <c r="S165" s="33"/>
      <c r="T165" s="33"/>
    </row>
    <row r="166" ht="15.0" hidden="1" customHeight="1">
      <c r="A166" s="39"/>
      <c r="B166" s="26" t="str">
        <f t="array" ref="B166">IFERROR(INDEX('Общий список'!$A$3:$S$996,VLOOKUP(E166,'Общий список'!$A$3:$S$996,19,FALSE),MATCH($B$1,'Общий список'!A161:M161,0)),"")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список'!A161</f>
        <v>614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список'!A161:N161,0)+1),"")</f>
        <v/>
      </c>
      <c r="K166" s="30"/>
      <c r="L166" s="30"/>
      <c r="M166" s="31" t="str">
        <f t="shared" si="2"/>
        <v/>
      </c>
      <c r="N166" s="28"/>
      <c r="O166" s="32"/>
      <c r="R166" s="33"/>
      <c r="S166" s="33"/>
      <c r="T166" s="33"/>
    </row>
    <row r="167" ht="15.0" hidden="1" customHeight="1">
      <c r="A167" s="39"/>
      <c r="B167" s="26" t="str">
        <f t="array" ref="B167">IFERROR(INDEX('Общий список'!$A$3:$S$996,VLOOKUP(E167,'Общий список'!$A$3:$S$996,19,FALSE),MATCH($B$1,'Общий список'!A162:M162,0)),"")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список'!A162</f>
        <v>615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список'!A162:N162,0)+1),"")</f>
        <v/>
      </c>
      <c r="K167" s="30"/>
      <c r="L167" s="30"/>
      <c r="M167" s="31" t="str">
        <f t="shared" si="2"/>
        <v/>
      </c>
      <c r="N167" s="28"/>
      <c r="O167" s="32"/>
      <c r="R167" s="33"/>
      <c r="S167" s="33"/>
      <c r="T167" s="33"/>
    </row>
    <row r="168" ht="15.0" hidden="1" customHeight="1">
      <c r="A168" s="39"/>
      <c r="B168" s="26" t="str">
        <f t="array" ref="B168">IFERROR(INDEX('Общий список'!$A$3:$S$996,VLOOKUP(E168,'Общий список'!$A$3:$S$996,19,FALSE),MATCH($B$1,'Общий список'!A163:M163,0)),"")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список'!A163</f>
        <v>644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список'!A163:N163,0)+1),"")</f>
        <v/>
      </c>
      <c r="K168" s="30"/>
      <c r="L168" s="30"/>
      <c r="M168" s="31" t="str">
        <f t="shared" si="2"/>
        <v/>
      </c>
      <c r="N168" s="28"/>
      <c r="O168" s="32"/>
      <c r="R168" s="33"/>
      <c r="S168" s="33"/>
      <c r="T168" s="33"/>
    </row>
    <row r="169" ht="15.0" hidden="1" customHeight="1">
      <c r="A169" s="39"/>
      <c r="B169" s="26" t="str">
        <f t="array" ref="B169">IFERROR(INDEX('Общий список'!$A$3:$S$996,VLOOKUP(E169,'Общий список'!$A$3:$S$996,19,FALSE),MATCH($B$1,'Общий список'!A164:M164,0)),"")</f>
        <v>толкание ядра</v>
      </c>
      <c r="C169" s="27" t="str">
        <f>IF(B169="","", IFERROR(VLOOKUP(E169,'Общий список'!$A$3:$AG$996,3,FALSE),""))</f>
        <v>Ж</v>
      </c>
      <c r="D169" s="27" t="str">
        <f>IF(B169="","", IFERROR(VLOOKUP(E169,'Общий список'!$A$3:$AG$996,17,FALSE),""))</f>
        <v/>
      </c>
      <c r="E169" s="28">
        <f>'Общий список'!A164</f>
        <v>656</v>
      </c>
      <c r="F169" s="29" t="str">
        <f>IF(B169="","", IFERROR(VLOOKUP(E169,'Общий список'!$A$3:$AG$996,2,FALSE),""))</f>
        <v>Разжигаева Ольга </v>
      </c>
      <c r="G169" s="27" t="str">
        <f>IF(B169="","", IFERROR(VLOOKUP(E169,'Общий список'!$A$3:$AG$996,4,FALSE),""))</f>
        <v>13.12.1976 </v>
      </c>
      <c r="H169" s="27" t="str">
        <f>IF(B169="","", IFERROR(VLOOKUP(E169,'Общий список'!$A$3:$AG$996,6,FALSE),""))</f>
        <v>МАУ ДО СШОР "Олимпиец"</v>
      </c>
      <c r="I169" s="27" t="str">
        <f>IF(B169="","", IFERROR(VLOOKUP(E169,'Общий список'!$A$3:$AG$996,7,FALSE),""))</f>
        <v>Богданов Л.А.</v>
      </c>
      <c r="J169" s="27">
        <f t="array" ref="J169">IFERROR(INDEX('Общий список'!$A$3:$O$996,VLOOKUP(E169,'Общий список'!$A$3:$S$996,19,FALSE),MATCH(B169,'Общий список'!A164:N164,0)+1),"")</f>
        <v>9.5</v>
      </c>
      <c r="K169" s="30"/>
      <c r="L169" s="30"/>
      <c r="M169" s="31" t="str">
        <f t="shared" si="2"/>
        <v/>
      </c>
      <c r="N169" s="28"/>
      <c r="O169" s="32"/>
      <c r="R169" s="33"/>
      <c r="S169" s="33"/>
      <c r="T169" s="33"/>
    </row>
    <row r="170" ht="15.0" hidden="1" customHeight="1">
      <c r="A170" s="39"/>
      <c r="B170" s="26" t="str">
        <f t="array" ref="B170">IFERROR(INDEX('Общий список'!$A$3:$S$996,VLOOKUP(E170,'Общий список'!$A$3:$S$996,19,FALSE),MATCH($B$1,'Общий список'!A165:M165,0)),"")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список'!A165</f>
        <v>657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список'!A165:N165,0)+1),"")</f>
        <v/>
      </c>
      <c r="K170" s="30"/>
      <c r="L170" s="30"/>
      <c r="M170" s="31" t="str">
        <f t="shared" si="2"/>
        <v/>
      </c>
      <c r="N170" s="28"/>
      <c r="O170" s="32"/>
      <c r="R170" s="33"/>
      <c r="S170" s="33"/>
      <c r="T170" s="33"/>
    </row>
    <row r="171" ht="15.0" hidden="1" customHeight="1">
      <c r="A171" s="39"/>
      <c r="B171" s="26" t="str">
        <f t="array" ref="B171">IFERROR(INDEX('Общий список'!$A$3:$S$996,VLOOKUP(E171,'Общий список'!$A$3:$S$996,19,FALSE),MATCH($B$1,'Общий список'!A166:M166,0)),"")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список'!A166</f>
        <v>658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список'!A166:N166,0)+1),"")</f>
        <v/>
      </c>
      <c r="K171" s="30"/>
      <c r="L171" s="30"/>
      <c r="M171" s="31" t="str">
        <f t="shared" si="2"/>
        <v/>
      </c>
      <c r="N171" s="28"/>
      <c r="O171" s="32"/>
      <c r="R171" s="33"/>
      <c r="S171" s="33"/>
      <c r="T171" s="33"/>
    </row>
    <row r="172" ht="15.0" hidden="1" customHeight="1">
      <c r="A172" s="39"/>
      <c r="B172" s="26" t="str">
        <f t="array" ref="B172">IFERROR(INDEX('Общий список'!$A$3:$S$996,VLOOKUP(E172,'Общий список'!$A$3:$S$996,19,FALSE),MATCH($B$1,'Общий список'!A167:M167,0)),"")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список'!A167</f>
        <v>659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список'!A167:N167,0)+1),"")</f>
        <v/>
      </c>
      <c r="K172" s="30"/>
      <c r="L172" s="30"/>
      <c r="M172" s="31" t="str">
        <f t="shared" si="2"/>
        <v/>
      </c>
      <c r="N172" s="28"/>
      <c r="O172" s="32"/>
      <c r="R172" s="33"/>
      <c r="S172" s="33"/>
      <c r="T172" s="33"/>
    </row>
    <row r="173" ht="15.0" hidden="1" customHeight="1">
      <c r="A173" s="39"/>
      <c r="B173" s="26" t="str">
        <f t="array" ref="B173">IFERROR(INDEX('Общий список'!$A$3:$S$996,VLOOKUP(E173,'Общий список'!$A$3:$S$996,19,FALSE),MATCH($B$1,'Общий список'!A168:M168,0)),"")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список'!A168</f>
        <v>660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список'!A168:N168,0)+1),"")</f>
        <v/>
      </c>
      <c r="K173" s="30"/>
      <c r="L173" s="30"/>
      <c r="M173" s="31" t="str">
        <f t="shared" si="2"/>
        <v/>
      </c>
      <c r="N173" s="28"/>
      <c r="O173" s="32"/>
      <c r="R173" s="33"/>
      <c r="S173" s="33"/>
      <c r="T173" s="33"/>
    </row>
    <row r="174" ht="15.0" hidden="1" customHeight="1">
      <c r="A174" s="39"/>
      <c r="B174" s="26" t="str">
        <f t="array" ref="B174">IFERROR(INDEX('Общий список'!$A$3:$S$996,VLOOKUP(E174,'Общий список'!$A$3:$S$996,19,FALSE),MATCH($B$1,'Общий список'!A169:M169,0)),"")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список'!A169</f>
        <v>661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список'!A169:N169,0)+1),"")</f>
        <v/>
      </c>
      <c r="K174" s="30"/>
      <c r="L174" s="30"/>
      <c r="M174" s="31" t="str">
        <f t="shared" si="2"/>
        <v/>
      </c>
      <c r="N174" s="28"/>
      <c r="O174" s="32"/>
      <c r="R174" s="33"/>
      <c r="S174" s="33"/>
      <c r="T174" s="33"/>
    </row>
    <row r="175" ht="15.0" hidden="1" customHeight="1">
      <c r="A175" s="39"/>
      <c r="B175" s="26" t="str">
        <f t="array" ref="B175">IFERROR(INDEX('Общий список'!$A$3:$S$996,VLOOKUP(E175,'Общий список'!$A$3:$S$996,19,FALSE),MATCH($B$1,'Общий список'!A170:M170,0)),"")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список'!A170</f>
        <v>662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список'!A170:N170,0)+1),"")</f>
        <v/>
      </c>
      <c r="K175" s="30"/>
      <c r="L175" s="30"/>
      <c r="M175" s="31" t="str">
        <f t="shared" si="2"/>
        <v/>
      </c>
      <c r="N175" s="28"/>
      <c r="O175" s="32"/>
      <c r="R175" s="33"/>
      <c r="S175" s="33"/>
      <c r="T175" s="33"/>
    </row>
    <row r="176" ht="15.0" hidden="1" customHeight="1">
      <c r="A176" s="39"/>
      <c r="B176" s="26" t="str">
        <f t="array" ref="B176">IFERROR(INDEX('Общий список'!$A$3:$S$996,VLOOKUP(E176,'Общий список'!$A$3:$S$996,19,FALSE),MATCH($B$1,'Общий список'!A171:M171,0)),"")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список'!A171</f>
        <v>663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список'!A171:N171,0)+1),"")</f>
        <v/>
      </c>
      <c r="K176" s="30"/>
      <c r="L176" s="30"/>
      <c r="M176" s="31" t="str">
        <f t="shared" si="2"/>
        <v/>
      </c>
      <c r="N176" s="28"/>
      <c r="O176" s="32"/>
      <c r="R176" s="33"/>
      <c r="S176" s="33"/>
      <c r="T176" s="33"/>
    </row>
    <row r="177" ht="15.0" hidden="1" customHeight="1">
      <c r="A177" s="39"/>
      <c r="B177" s="26" t="str">
        <f t="array" ref="B177">IFERROR(INDEX('Общий список'!$A$3:$S$996,VLOOKUP(E177,'Общий список'!$A$3:$S$996,19,FALSE),MATCH($B$1,'Общий список'!A172:M172,0)),"")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список'!A172</f>
        <v>670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список'!A172:N172,0)+1),"")</f>
        <v/>
      </c>
      <c r="K177" s="30"/>
      <c r="L177" s="30"/>
      <c r="M177" s="31" t="str">
        <f t="shared" si="2"/>
        <v/>
      </c>
      <c r="N177" s="28"/>
      <c r="O177" s="32"/>
      <c r="R177" s="33"/>
      <c r="S177" s="33"/>
      <c r="T177" s="33"/>
    </row>
    <row r="178" ht="15.0" hidden="1" customHeight="1">
      <c r="A178" s="39"/>
      <c r="B178" s="26" t="str">
        <f t="array" ref="B178">IFERROR(INDEX('Общий список'!$A$3:$S$996,VLOOKUP(E178,'Общий список'!$A$3:$S$996,19,FALSE),MATCH($B$1,'Общий список'!A173:M173,0)),"")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список'!A173</f>
        <v>679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список'!A173:N173,0)+1),"")</f>
        <v/>
      </c>
      <c r="K178" s="30"/>
      <c r="L178" s="30"/>
      <c r="M178" s="31" t="str">
        <f t="shared" si="2"/>
        <v/>
      </c>
      <c r="N178" s="28"/>
      <c r="O178" s="32"/>
      <c r="R178" s="33"/>
      <c r="S178" s="33"/>
      <c r="T178" s="33"/>
    </row>
    <row r="179" ht="15.0" hidden="1" customHeight="1">
      <c r="A179" s="39"/>
      <c r="B179" s="26" t="str">
        <f t="array" ref="B179">IFERROR(INDEX('Общий список'!$A$3:$S$996,VLOOKUP(E179,'Общий список'!$A$3:$S$996,19,FALSE),MATCH($B$1,'Общий список'!A174:M174,0)),"")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список'!A174</f>
        <v>681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список'!A174:N174,0)+1),"")</f>
        <v/>
      </c>
      <c r="K179" s="30"/>
      <c r="L179" s="30"/>
      <c r="M179" s="31" t="str">
        <f t="shared" si="2"/>
        <v/>
      </c>
      <c r="N179" s="28"/>
      <c r="O179" s="32"/>
      <c r="R179" s="33"/>
      <c r="S179" s="33"/>
      <c r="T179" s="33"/>
    </row>
    <row r="180" ht="15.0" hidden="1" customHeight="1">
      <c r="A180" s="39"/>
      <c r="B180" s="26" t="str">
        <f t="array" ref="B180">IFERROR(INDEX('Общий список'!$A$3:$S$996,VLOOKUP(E180,'Общий список'!$A$3:$S$996,19,FALSE),MATCH($B$1,'Общий список'!A175:M175,0)),"")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список'!A175</f>
        <v>682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список'!A175:N175,0)+1),"")</f>
        <v/>
      </c>
      <c r="K180" s="30"/>
      <c r="L180" s="30"/>
      <c r="M180" s="31" t="str">
        <f t="shared" si="2"/>
        <v/>
      </c>
      <c r="N180" s="28"/>
      <c r="O180" s="32"/>
      <c r="R180" s="33"/>
      <c r="S180" s="33"/>
      <c r="T180" s="33"/>
    </row>
    <row r="181" ht="15.0" hidden="1" customHeight="1">
      <c r="A181" s="39"/>
      <c r="B181" s="26" t="str">
        <f t="array" ref="B181">IFERROR(INDEX('Общий список'!$A$3:$S$996,VLOOKUP(E181,'Общий список'!$A$3:$S$996,19,FALSE),MATCH($B$1,'Общий список'!A176:M176,0)),"")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список'!A176</f>
        <v>683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список'!A176:N176,0)+1),"")</f>
        <v/>
      </c>
      <c r="K181" s="30"/>
      <c r="L181" s="30"/>
      <c r="M181" s="31" t="str">
        <f t="shared" si="2"/>
        <v/>
      </c>
      <c r="N181" s="28"/>
      <c r="O181" s="32"/>
      <c r="R181" s="33"/>
      <c r="S181" s="33"/>
      <c r="T181" s="33"/>
    </row>
    <row r="182" ht="15.0" hidden="1" customHeight="1">
      <c r="A182" s="39"/>
      <c r="B182" s="26" t="str">
        <f t="array" ref="B182">IFERROR(INDEX('Общий список'!$A$3:$S$996,VLOOKUP(E182,'Общий список'!$A$3:$S$996,19,FALSE),MATCH($B$1,'Общий список'!A177:M177,0)),"")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список'!A177</f>
        <v>684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список'!A177:N177,0)+1),"")</f>
        <v/>
      </c>
      <c r="K182" s="30"/>
      <c r="L182" s="30"/>
      <c r="M182" s="31" t="str">
        <f t="shared" si="2"/>
        <v/>
      </c>
      <c r="N182" s="28"/>
      <c r="O182" s="32"/>
      <c r="R182" s="33"/>
      <c r="S182" s="33"/>
      <c r="T182" s="33"/>
    </row>
    <row r="183" ht="15.0" hidden="1" customHeight="1">
      <c r="A183" s="39"/>
      <c r="B183" s="26" t="str">
        <f t="array" ref="B183">IFERROR(INDEX('Общий список'!$A$3:$S$996,VLOOKUP(E183,'Общий список'!$A$3:$S$996,19,FALSE),MATCH($B$1,'Общий список'!A178:M178,0)),"")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список'!A178</f>
        <v>689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список'!A178:N178,0)+1),"")</f>
        <v/>
      </c>
      <c r="K183" s="30"/>
      <c r="L183" s="30"/>
      <c r="M183" s="31" t="str">
        <f t="shared" si="2"/>
        <v/>
      </c>
      <c r="N183" s="28"/>
      <c r="O183" s="32"/>
      <c r="R183" s="33"/>
      <c r="S183" s="33"/>
      <c r="T183" s="33"/>
    </row>
    <row r="184" ht="15.0" hidden="1" customHeight="1">
      <c r="A184" s="39"/>
      <c r="B184" s="26" t="str">
        <f t="array" ref="B184">IFERROR(INDEX('Общий список'!$A$3:$S$996,VLOOKUP(E184,'Общий список'!$A$3:$S$996,19,FALSE),MATCH($B$1,'Общий список'!A179:M179,0)),"")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список'!A179</f>
        <v>690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список'!A179:N179,0)+1),"")</f>
        <v/>
      </c>
      <c r="K184" s="30"/>
      <c r="L184" s="30"/>
      <c r="M184" s="31" t="str">
        <f t="shared" si="2"/>
        <v/>
      </c>
      <c r="N184" s="28"/>
      <c r="O184" s="32"/>
      <c r="R184" s="33"/>
      <c r="S184" s="33"/>
      <c r="T184" s="33"/>
    </row>
    <row r="185" ht="15.0" hidden="1" customHeight="1">
      <c r="A185" s="39"/>
      <c r="B185" s="26" t="str">
        <f t="array" ref="B185">IFERROR(INDEX('Общий список'!$A$3:$S$996,VLOOKUP(E185,'Общий список'!$A$3:$S$996,19,FALSE),MATCH($B$1,'Общий список'!A182:M182,0)),"")</f>
        <v>толкание ядра</v>
      </c>
      <c r="C185" s="27" t="str">
        <f>IF(B185="","", IFERROR(VLOOKUP(E185,'Общий список'!$A$3:$AG$996,3,FALSE),""))</f>
        <v>Ж</v>
      </c>
      <c r="D185" s="27" t="str">
        <f>IF(B185="","", IFERROR(VLOOKUP(E185,'Общий список'!$A$3:$AG$996,17,FALSE),""))</f>
        <v/>
      </c>
      <c r="E185" s="28">
        <f>'Общий список'!A182</f>
        <v>693</v>
      </c>
      <c r="F185" s="29" t="str">
        <f>IF(B185="","", IFERROR(VLOOKUP(E185,'Общий список'!$A$3:$AG$996,2,FALSE),""))</f>
        <v>Маркелычева Мария </v>
      </c>
      <c r="G185" s="27" t="str">
        <f>IF(B185="","", IFERROR(VLOOKUP(E185,'Общий список'!$A$3:$AG$996,4,FALSE),""))</f>
        <v>18.07.2007</v>
      </c>
      <c r="H185" s="27" t="str">
        <f>IF(B185="","", IFERROR(VLOOKUP(E185,'Общий список'!$A$3:$AG$996,6,FALSE),""))</f>
        <v>МБУДО "СШ" г. Лысьва</v>
      </c>
      <c r="I185" s="27" t="str">
        <f>IF(B185="","", IFERROR(VLOOKUP(E185,'Общий список'!$A$3:$AG$996,7,FALSE),""))</f>
        <v>Сушинцев П.С.</v>
      </c>
      <c r="J185" s="27">
        <f t="array" ref="J185">IFERROR(INDEX('Общий список'!$A$3:$O$996,VLOOKUP(E185,'Общий список'!$A$3:$S$996,19,FALSE),MATCH(B185,'Общий список'!A182:N182,0)+1),"")</f>
        <v>12</v>
      </c>
      <c r="K185" s="30"/>
      <c r="L185" s="30"/>
      <c r="M185" s="31" t="str">
        <f t="shared" si="2"/>
        <v/>
      </c>
      <c r="N185" s="28"/>
      <c r="O185" s="32"/>
      <c r="R185" s="33"/>
      <c r="S185" s="33"/>
      <c r="T185" s="33"/>
    </row>
    <row r="186" ht="15.0" hidden="1" customHeight="1">
      <c r="A186" s="39"/>
      <c r="B186" s="26" t="str">
        <f t="array" ref="B186">IFERROR(INDEX('Общий список'!$A$3:$S$996,VLOOKUP(E186,'Общий список'!$A$3:$S$996,19,FALSE),MATCH($B$1,'Общий список'!A183:M183,0)),"")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список'!A183</f>
        <v>722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список'!A183:N183,0)+1),"")</f>
        <v/>
      </c>
      <c r="K186" s="30"/>
      <c r="L186" s="30"/>
      <c r="M186" s="31" t="str">
        <f t="shared" si="2"/>
        <v/>
      </c>
      <c r="N186" s="28"/>
      <c r="O186" s="32"/>
      <c r="R186" s="33"/>
      <c r="S186" s="33"/>
      <c r="T186" s="33"/>
    </row>
    <row r="187" ht="15.0" hidden="1" customHeight="1">
      <c r="A187" s="39"/>
      <c r="B187" s="26" t="str">
        <f t="array" ref="B187">IFERROR(INDEX('Общий список'!$A$3:$S$996,VLOOKUP(E187,'Общий список'!$A$3:$S$996,19,FALSE),MATCH($B$1,'Общий список'!A184:M184,0)),"")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список'!A184</f>
        <v>774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список'!A184:N184,0)+1),"")</f>
        <v/>
      </c>
      <c r="K187" s="30"/>
      <c r="L187" s="30"/>
      <c r="M187" s="31" t="str">
        <f t="shared" si="2"/>
        <v/>
      </c>
      <c r="N187" s="28"/>
      <c r="O187" s="32"/>
      <c r="R187" s="33"/>
      <c r="S187" s="33"/>
      <c r="T187" s="33"/>
    </row>
    <row r="188" ht="15.0" hidden="1" customHeight="1">
      <c r="A188" s="39"/>
      <c r="B188" s="26" t="str">
        <f t="array" ref="B188">IFERROR(INDEX('Общий список'!$A$3:$S$996,VLOOKUP(E188,'Общий список'!$A$3:$S$996,19,FALSE),MATCH($B$1,'Общий список'!A185:M185,0)),"")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список'!A185</f>
        <v>775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список'!A185:N185,0)+1),"")</f>
        <v/>
      </c>
      <c r="K188" s="30"/>
      <c r="L188" s="30"/>
      <c r="M188" s="31" t="str">
        <f t="shared" si="2"/>
        <v/>
      </c>
      <c r="N188" s="28"/>
      <c r="O188" s="32"/>
      <c r="R188" s="33"/>
      <c r="S188" s="33"/>
      <c r="T188" s="33"/>
    </row>
    <row r="189" ht="15.0" hidden="1" customHeight="1">
      <c r="A189" s="39"/>
      <c r="B189" s="26" t="str">
        <f t="array" ref="B189">IFERROR(INDEX('Общий список'!$A$3:$S$996,VLOOKUP(E189,'Общий список'!$A$3:$S$996,19,FALSE),MATCH($B$1,'Общий список'!A186:M186,0)),"")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список'!A186</f>
        <v>776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список'!A186:N186,0)+1),"")</f>
        <v/>
      </c>
      <c r="K189" s="30"/>
      <c r="L189" s="30"/>
      <c r="M189" s="31" t="str">
        <f t="shared" si="2"/>
        <v/>
      </c>
      <c r="N189" s="28"/>
      <c r="O189" s="32"/>
      <c r="R189" s="33"/>
      <c r="S189" s="33"/>
      <c r="T189" s="33"/>
    </row>
    <row r="190" ht="15.0" hidden="1" customHeight="1">
      <c r="A190" s="39"/>
      <c r="B190" s="26" t="str">
        <f t="array" ref="B190">IFERROR(INDEX('Общий список'!$A$3:$S$996,VLOOKUP(E190,'Общий список'!$A$3:$S$996,19,FALSE),MATCH($B$1,'Общий список'!A187:M187,0)),"")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список'!A187</f>
        <v>801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список'!A187:N187,0)+1),"")</f>
        <v/>
      </c>
      <c r="K190" s="30"/>
      <c r="L190" s="30"/>
      <c r="M190" s="31" t="str">
        <f t="shared" si="2"/>
        <v/>
      </c>
      <c r="N190" s="28"/>
      <c r="O190" s="32"/>
      <c r="R190" s="33"/>
      <c r="S190" s="33"/>
      <c r="T190" s="33"/>
    </row>
    <row r="191" ht="15.0" hidden="1" customHeight="1">
      <c r="A191" s="39"/>
      <c r="B191" s="26" t="str">
        <f t="array" ref="B191">IFERROR(INDEX('Общий список'!$A$3:$S$996,VLOOKUP(E191,'Общий список'!$A$3:$S$996,19,FALSE),MATCH($B$1,'Общий список'!A188:M188,0)),"")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список'!A188</f>
        <v>802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список'!A188:N188,0)+1),"")</f>
        <v/>
      </c>
      <c r="K191" s="30"/>
      <c r="L191" s="30"/>
      <c r="M191" s="31" t="str">
        <f t="shared" si="2"/>
        <v/>
      </c>
      <c r="N191" s="28"/>
      <c r="O191" s="32"/>
      <c r="R191" s="33"/>
      <c r="S191" s="33"/>
      <c r="T191" s="33"/>
    </row>
    <row r="192" ht="15.0" hidden="1" customHeight="1">
      <c r="A192" s="39"/>
      <c r="B192" s="26" t="str">
        <f t="array" ref="B192">IFERROR(INDEX('Общий список'!$A$3:$S$996,VLOOKUP(E192,'Общий список'!$A$3:$S$996,19,FALSE),MATCH($B$1,'Общий список'!A189:M189,0)),"")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список'!A189</f>
        <v>803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список'!A189:N189,0)+1),"")</f>
        <v/>
      </c>
      <c r="K192" s="30"/>
      <c r="L192" s="30"/>
      <c r="M192" s="31" t="str">
        <f t="shared" si="2"/>
        <v/>
      </c>
      <c r="N192" s="28"/>
      <c r="O192" s="32"/>
      <c r="R192" s="33"/>
      <c r="S192" s="33"/>
      <c r="T192" s="33"/>
    </row>
    <row r="193" ht="15.0" hidden="1" customHeight="1">
      <c r="A193" s="39"/>
      <c r="B193" s="26" t="str">
        <f t="array" ref="B193">IFERROR(INDEX('Общий список'!$A$3:$S$996,VLOOKUP(E193,'Общий список'!$A$3:$S$996,19,FALSE),MATCH($B$1,'Общий список'!A190:M190,0)),"")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список'!A190</f>
        <v>804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список'!A190:N190,0)+1),"")</f>
        <v/>
      </c>
      <c r="K193" s="30"/>
      <c r="L193" s="30"/>
      <c r="M193" s="31" t="str">
        <f t="shared" si="2"/>
        <v/>
      </c>
      <c r="N193" s="28"/>
      <c r="O193" s="32"/>
      <c r="R193" s="33"/>
      <c r="S193" s="33"/>
      <c r="T193" s="33"/>
    </row>
    <row r="194" ht="15.0" hidden="1" customHeight="1">
      <c r="A194" s="39"/>
      <c r="B194" s="26" t="str">
        <f t="array" ref="B194">IFERROR(INDEX('Общий список'!$A$3:$S$996,VLOOKUP(E194,'Общий список'!$A$3:$S$996,19,FALSE),MATCH($B$1,'Общий список'!A191:M191,0)),"")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список'!A191</f>
        <v>805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список'!A191:N191,0)+1),"")</f>
        <v/>
      </c>
      <c r="K194" s="30"/>
      <c r="L194" s="30"/>
      <c r="M194" s="31" t="str">
        <f t="shared" si="2"/>
        <v/>
      </c>
      <c r="N194" s="28"/>
      <c r="O194" s="32"/>
      <c r="R194" s="33"/>
      <c r="S194" s="33"/>
      <c r="T194" s="33"/>
    </row>
    <row r="195" ht="15.0" hidden="1" customHeight="1">
      <c r="A195" s="39"/>
      <c r="B195" s="26" t="str">
        <f t="array" ref="B195">IFERROR(INDEX('Общий список'!$A$3:$S$996,VLOOKUP(E195,'Общий список'!$A$3:$S$996,19,FALSE),MATCH($B$1,'Общий список'!A192:M192,0)),"")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список'!A192</f>
        <v>806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список'!A192:N192,0)+1),"")</f>
        <v/>
      </c>
      <c r="K195" s="30"/>
      <c r="L195" s="30"/>
      <c r="M195" s="31" t="str">
        <f t="shared" si="2"/>
        <v/>
      </c>
      <c r="N195" s="28"/>
      <c r="O195" s="32"/>
      <c r="R195" s="33"/>
      <c r="S195" s="33"/>
      <c r="T195" s="33"/>
    </row>
    <row r="196" ht="15.0" hidden="1" customHeight="1">
      <c r="A196" s="39"/>
      <c r="B196" s="26" t="str">
        <f t="array" ref="B196">IFERROR(INDEX('Общий список'!$A$3:$S$996,VLOOKUP(E196,'Общий список'!$A$3:$S$996,19,FALSE),MATCH($B$1,'Общий список'!A193:M193,0)),"")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список'!A193</f>
        <v>807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список'!A193:N193,0)+1),"")</f>
        <v/>
      </c>
      <c r="K196" s="30"/>
      <c r="L196" s="30"/>
      <c r="M196" s="31" t="str">
        <f t="shared" si="2"/>
        <v/>
      </c>
      <c r="N196" s="28"/>
      <c r="O196" s="32"/>
      <c r="R196" s="33"/>
      <c r="S196" s="33"/>
      <c r="T196" s="33"/>
    </row>
    <row r="197" ht="15.0" hidden="1" customHeight="1">
      <c r="A197" s="39"/>
      <c r="B197" s="26" t="str">
        <f t="array" ref="B197">IFERROR(INDEX('Общий список'!$A$3:$S$996,VLOOKUP(E197,'Общий список'!$A$3:$S$996,19,FALSE),MATCH($B$1,'Общий список'!A194:M194,0)),"")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список'!A194</f>
        <v>809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список'!A194:N194,0)+1),"")</f>
        <v/>
      </c>
      <c r="K197" s="30"/>
      <c r="L197" s="30"/>
      <c r="M197" s="31" t="str">
        <f t="shared" si="2"/>
        <v/>
      </c>
      <c r="N197" s="28"/>
      <c r="O197" s="32"/>
      <c r="R197" s="33"/>
      <c r="S197" s="33"/>
      <c r="T197" s="33"/>
    </row>
    <row r="198" ht="15.0" hidden="1" customHeight="1">
      <c r="A198" s="39"/>
      <c r="B198" s="26" t="str">
        <f t="array" ref="B198">IFERROR(INDEX('Общий список'!$A$3:$S$996,VLOOKUP(E198,'Общий список'!$A$3:$S$996,19,FALSE),MATCH($B$1,'Общий список'!A195:M195,0)),"")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список'!A195</f>
        <v>810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список'!A195:N195,0)+1),"")</f>
        <v/>
      </c>
      <c r="K198" s="30"/>
      <c r="L198" s="30"/>
      <c r="M198" s="31" t="str">
        <f t="shared" si="2"/>
        <v/>
      </c>
      <c r="N198" s="28"/>
      <c r="O198" s="32"/>
      <c r="R198" s="33"/>
      <c r="S198" s="33"/>
      <c r="T198" s="33"/>
    </row>
    <row r="199" ht="15.0" hidden="1" customHeight="1">
      <c r="A199" s="39"/>
      <c r="B199" s="26" t="str">
        <f t="array" ref="B199">IFERROR(INDEX('Общий список'!$A$3:$S$996,VLOOKUP(E199,'Общий список'!$A$3:$S$996,19,FALSE),MATCH($B$1,'Общий список'!A196:M196,0)),"")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список'!A196</f>
        <v>811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список'!A196:N196,0)+1),"")</f>
        <v/>
      </c>
      <c r="K199" s="30"/>
      <c r="L199" s="30"/>
      <c r="M199" s="31" t="str">
        <f t="shared" si="2"/>
        <v/>
      </c>
      <c r="N199" s="28"/>
      <c r="O199" s="32"/>
      <c r="R199" s="33"/>
      <c r="S199" s="33"/>
      <c r="T199" s="33"/>
    </row>
    <row r="200" ht="15.0" hidden="1" customHeight="1">
      <c r="A200" s="39"/>
      <c r="B200" s="26" t="str">
        <f t="array" ref="B200">IFERROR(INDEX('Общий список'!$A$3:$S$996,VLOOKUP(E200,'Общий список'!$A$3:$S$996,19,FALSE),MATCH($B$1,'Общий список'!A197:M197,0)),"")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список'!A197</f>
        <v>812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список'!A197:N197,0)+1),"")</f>
        <v/>
      </c>
      <c r="K200" s="30"/>
      <c r="L200" s="30"/>
      <c r="M200" s="31" t="str">
        <f t="shared" si="2"/>
        <v/>
      </c>
      <c r="N200" s="28"/>
      <c r="O200" s="32"/>
      <c r="R200" s="33"/>
      <c r="S200" s="33"/>
      <c r="T200" s="33"/>
    </row>
    <row r="201" ht="15.0" hidden="1" customHeight="1">
      <c r="A201" s="39"/>
      <c r="B201" s="26" t="str">
        <f t="array" ref="B201">IFERROR(INDEX('Общий список'!$A$3:$S$996,VLOOKUP(E201,'Общий список'!$A$3:$S$996,19,FALSE),MATCH($B$1,'Общий список'!A198:M198,0)),"")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список'!A198</f>
        <v>813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список'!A198:N198,0)+1),"")</f>
        <v/>
      </c>
      <c r="K201" s="30"/>
      <c r="L201" s="30"/>
      <c r="M201" s="31" t="str">
        <f t="shared" si="2"/>
        <v/>
      </c>
      <c r="N201" s="28"/>
      <c r="O201" s="32"/>
      <c r="R201" s="33"/>
      <c r="S201" s="33"/>
      <c r="T201" s="33"/>
    </row>
    <row r="202" ht="15.0" hidden="1" customHeight="1">
      <c r="A202" s="39"/>
      <c r="B202" s="26" t="str">
        <f t="array" ref="B202">IFERROR(INDEX('Общий список'!$A$3:$S$996,VLOOKUP(E202,'Общий список'!$A$3:$S$996,19,FALSE),MATCH($B$1,'Общий список'!A199:M199,0)),"")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список'!A199</f>
        <v>815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список'!A199:N199,0)+1),"")</f>
        <v/>
      </c>
      <c r="K202" s="30"/>
      <c r="L202" s="30"/>
      <c r="M202" s="31" t="str">
        <f t="shared" si="2"/>
        <v/>
      </c>
      <c r="N202" s="28"/>
      <c r="O202" s="32"/>
      <c r="R202" s="33"/>
      <c r="S202" s="33"/>
      <c r="T202" s="33"/>
    </row>
    <row r="203" ht="15.0" hidden="1" customHeight="1">
      <c r="A203" s="39"/>
      <c r="B203" s="26" t="str">
        <f t="array" ref="B203">IFERROR(INDEX('Общий список'!$A$3:$S$996,VLOOKUP(E203,'Общий список'!$A$3:$S$996,19,FALSE),MATCH($B$1,'Общий список'!A200:M200,0)),"")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список'!A200</f>
        <v>858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список'!A200:N200,0)+1),"")</f>
        <v/>
      </c>
      <c r="K203" s="30"/>
      <c r="L203" s="30"/>
      <c r="M203" s="31" t="str">
        <f t="shared" si="2"/>
        <v/>
      </c>
      <c r="N203" s="28"/>
      <c r="O203" s="32"/>
      <c r="R203" s="33"/>
      <c r="S203" s="33"/>
      <c r="T203" s="33"/>
    </row>
    <row r="204" ht="15.0" hidden="1" customHeight="1">
      <c r="A204" s="39"/>
      <c r="B204" s="26" t="str">
        <f t="array" ref="B204">IFERROR(INDEX('Общий список'!$A$3:$S$996,VLOOKUP(E204,'Общий список'!$A$3:$S$996,19,FALSE),MATCH($B$1,'Общий список'!A201:M201,0)),"")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список'!A201</f>
        <v>885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список'!A201:N201,0)+1),"")</f>
        <v/>
      </c>
      <c r="K204" s="30"/>
      <c r="L204" s="30"/>
      <c r="M204" s="31" t="str">
        <f t="shared" si="2"/>
        <v/>
      </c>
      <c r="N204" s="28"/>
      <c r="O204" s="32"/>
      <c r="R204" s="33"/>
      <c r="S204" s="33"/>
      <c r="T204" s="33"/>
    </row>
    <row r="205" ht="15.0" hidden="1" customHeight="1">
      <c r="A205" s="39"/>
      <c r="B205" s="26" t="str">
        <f t="array" ref="B205">IFERROR(INDEX('Общий список'!$A$3:$S$996,VLOOKUP(E205,'Общий список'!$A$3:$S$996,19,FALSE),MATCH($B$1,'Общий список'!A202:M202,0)),"")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список'!A202</f>
        <v>886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список'!A202:N202,0)+1),"")</f>
        <v/>
      </c>
      <c r="K205" s="30"/>
      <c r="L205" s="30"/>
      <c r="M205" s="31" t="str">
        <f t="shared" si="2"/>
        <v/>
      </c>
      <c r="N205" s="28"/>
      <c r="O205" s="32"/>
      <c r="R205" s="33"/>
      <c r="S205" s="33"/>
      <c r="T205" s="33"/>
    </row>
    <row r="206" ht="15.0" hidden="1" customHeight="1">
      <c r="A206" s="39"/>
      <c r="B206" s="26" t="str">
        <f t="array" ref="B206">IFERROR(INDEX('Общий список'!$A$3:$S$996,VLOOKUP(E206,'Общий список'!$A$3:$S$996,19,FALSE),MATCH($B$1,'Общий список'!A203:M203,0)),"")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список'!A203</f>
        <v>887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список'!A203:N203,0)+1),"")</f>
        <v/>
      </c>
      <c r="K206" s="30"/>
      <c r="L206" s="30"/>
      <c r="M206" s="31" t="str">
        <f t="shared" si="2"/>
        <v/>
      </c>
      <c r="N206" s="28"/>
      <c r="O206" s="32"/>
      <c r="R206" s="33"/>
      <c r="S206" s="33"/>
      <c r="T206" s="33"/>
    </row>
    <row r="207" ht="15.0" hidden="1" customHeight="1">
      <c r="A207" s="39"/>
      <c r="B207" s="26" t="str">
        <f t="array" ref="B207">IFERROR(INDEX('Общий список'!$A$3:$S$996,VLOOKUP(E207,'Общий список'!$A$3:$S$996,19,FALSE),MATCH($B$1,'Общий список'!A204:M204,0)),"")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список'!A204</f>
        <v>888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список'!A204:N204,0)+1),"")</f>
        <v/>
      </c>
      <c r="K207" s="30"/>
      <c r="L207" s="30"/>
      <c r="M207" s="31" t="str">
        <f t="shared" si="2"/>
        <v/>
      </c>
      <c r="N207" s="28"/>
      <c r="O207" s="32"/>
      <c r="R207" s="33"/>
      <c r="S207" s="33"/>
      <c r="T207" s="33"/>
    </row>
    <row r="208" ht="15.0" hidden="1" customHeight="1">
      <c r="A208" s="39"/>
      <c r="B208" s="26" t="str">
        <f t="array" ref="B208">IFERROR(INDEX('Общий список'!$A$3:$S$996,VLOOKUP(E208,'Общий список'!$A$3:$S$996,19,FALSE),MATCH($B$1,'Общий список'!A205:M205,0)),"")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список'!A205</f>
        <v>899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список'!A205:N205,0)+1),"")</f>
        <v/>
      </c>
      <c r="K208" s="30"/>
      <c r="L208" s="30"/>
      <c r="M208" s="31" t="str">
        <f t="shared" si="2"/>
        <v/>
      </c>
      <c r="N208" s="28"/>
      <c r="O208" s="32"/>
      <c r="R208" s="33"/>
      <c r="S208" s="33"/>
      <c r="T208" s="33"/>
    </row>
    <row r="209" ht="15.0" hidden="1" customHeight="1">
      <c r="A209" s="39"/>
      <c r="B209" s="26" t="str">
        <f t="array" ref="B209">IFERROR(INDEX('Общий список'!$A$3:$S$996,VLOOKUP(E209,'Общий список'!$A$3:$S$996,19,FALSE),MATCH($B$1,'Общий список'!A206:M206,0)),"")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список'!A206</f>
        <v>907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список'!A206:N206,0)+1),"")</f>
        <v/>
      </c>
      <c r="K209" s="30"/>
      <c r="L209" s="30"/>
      <c r="M209" s="31" t="str">
        <f t="shared" si="2"/>
        <v/>
      </c>
      <c r="N209" s="28"/>
      <c r="O209" s="32"/>
      <c r="R209" s="33"/>
      <c r="S209" s="33"/>
      <c r="T209" s="33"/>
    </row>
    <row r="210" ht="15.0" hidden="1" customHeight="1">
      <c r="A210" s="39"/>
      <c r="B210" s="26" t="str">
        <f t="array" ref="B210">IFERROR(INDEX('Общий список'!$A$3:$S$996,VLOOKUP(E210,'Общий список'!$A$3:$S$996,19,FALSE),MATCH($B$1,'Общий список'!A207:M207,0)),"")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список'!A207</f>
        <v>908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список'!A207:N207,0)+1),"")</f>
        <v/>
      </c>
      <c r="K210" s="30"/>
      <c r="L210" s="30"/>
      <c r="M210" s="31" t="str">
        <f t="shared" si="2"/>
        <v/>
      </c>
      <c r="N210" s="28"/>
      <c r="O210" s="32"/>
      <c r="R210" s="33"/>
      <c r="S210" s="33"/>
      <c r="T210" s="33"/>
    </row>
    <row r="211" ht="15.0" hidden="1" customHeight="1">
      <c r="A211" s="39"/>
      <c r="B211" s="26" t="str">
        <f t="array" ref="B211">IFERROR(INDEX('Общий список'!$A$3:$S$996,VLOOKUP(E211,'Общий список'!$A$3:$S$996,19,FALSE),MATCH($B$1,'Общий список'!A208:M208,0)),"")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список'!A208</f>
        <v>910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список'!A208:N208,0)+1),"")</f>
        <v/>
      </c>
      <c r="K211" s="30"/>
      <c r="L211" s="30"/>
      <c r="M211" s="31" t="str">
        <f t="shared" si="2"/>
        <v/>
      </c>
      <c r="N211" s="28"/>
      <c r="O211" s="32"/>
      <c r="R211" s="33"/>
      <c r="S211" s="33"/>
      <c r="T211" s="33"/>
    </row>
    <row r="212" ht="15.0" hidden="1" customHeight="1">
      <c r="A212" s="39"/>
      <c r="B212" s="26" t="str">
        <f t="array" ref="B212">IFERROR(INDEX('Общий список'!$A$3:$S$996,VLOOKUP(E212,'Общий список'!$A$3:$S$996,19,FALSE),MATCH($B$1,'Общий список'!A209:M209,0)),"")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список'!A209</f>
        <v>952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список'!A209:N209,0)+1),"")</f>
        <v/>
      </c>
      <c r="K212" s="30"/>
      <c r="L212" s="30"/>
      <c r="M212" s="31" t="str">
        <f t="shared" si="2"/>
        <v/>
      </c>
      <c r="N212" s="28"/>
      <c r="O212" s="32"/>
      <c r="R212" s="33"/>
      <c r="S212" s="33"/>
      <c r="T212" s="33"/>
    </row>
    <row r="213" ht="15.0" hidden="1" customHeight="1">
      <c r="A213" s="39"/>
      <c r="B213" s="26" t="str">
        <f t="array" ref="B213">IFERROR(INDEX('Общий список'!$A$3:$S$996,VLOOKUP(E213,'Общий список'!$A$3:$S$996,19,FALSE),MATCH($B$1,'Общий список'!A210:M210,0)),"")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список'!A210</f>
        <v>961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список'!A210:N210,0)+1),"")</f>
        <v/>
      </c>
      <c r="K213" s="30"/>
      <c r="L213" s="30"/>
      <c r="M213" s="31" t="str">
        <f t="shared" si="2"/>
        <v/>
      </c>
      <c r="N213" s="28"/>
      <c r="O213" s="32"/>
      <c r="R213" s="33"/>
      <c r="S213" s="33"/>
      <c r="T213" s="33"/>
    </row>
    <row r="214" ht="15.0" hidden="1" customHeight="1">
      <c r="A214" s="39"/>
      <c r="B214" s="26" t="str">
        <f t="array" ref="B214">IFERROR(INDEX('Общий список'!$A$3:$S$996,VLOOKUP(E214,'Общий список'!$A$3:$S$996,19,FALSE),MATCH($B$1,'Общий список'!A211:M211,0)),"")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список'!A211</f>
        <v>966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список'!A211:N211,0)+1),"")</f>
        <v/>
      </c>
      <c r="K214" s="30"/>
      <c r="L214" s="30"/>
      <c r="M214" s="31" t="str">
        <f t="shared" si="2"/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список'!A212:M212,0)),"")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список'!A212</f>
        <v>1013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список'!A212:N212,0)+1),"")</f>
        <v/>
      </c>
      <c r="K215" s="30"/>
      <c r="L215" s="30"/>
      <c r="M215" s="31" t="str">
        <f t="shared" si="2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список'!A213:M213,0)),"")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список'!A213</f>
        <v>1040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список'!A213:N213,0)+1),"")</f>
        <v/>
      </c>
      <c r="K216" s="30"/>
      <c r="L216" s="30"/>
      <c r="M216" s="31" t="str">
        <f t="shared" si="2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список'!A214:M214,0)),"")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список'!A214</f>
        <v>1107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список'!A214:N214,0)+1),"")</f>
        <v/>
      </c>
      <c r="K217" s="30"/>
      <c r="L217" s="30"/>
      <c r="M217" s="31" t="str">
        <f t="shared" si="2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список'!A215:M215,0)),"")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список'!A215</f>
        <v>1657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список'!A215:N215,0)+1),"")</f>
        <v/>
      </c>
      <c r="K218" s="30"/>
      <c r="L218" s="30"/>
      <c r="M218" s="31" t="str">
        <f t="shared" si="2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список'!A216:M216,0)),"")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список'!A216</f>
        <v>1838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список'!A216:N216,0)+1),"")</f>
        <v/>
      </c>
      <c r="K219" s="30"/>
      <c r="L219" s="30"/>
      <c r="M219" s="31" t="str">
        <f t="shared" si="2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список'!A217:M217,0)),"")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список'!A217</f>
        <v>1961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список'!A217:N217,0)+1),"")</f>
        <v/>
      </c>
      <c r="K220" s="30"/>
      <c r="L220" s="30"/>
      <c r="M220" s="31" t="str">
        <f t="shared" si="2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список'!A218:M218,0)),"")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список'!A218</f>
        <v>2039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список'!A218:N218,0)+1),"")</f>
        <v/>
      </c>
      <c r="K221" s="30"/>
      <c r="L221" s="30"/>
      <c r="M221" s="31" t="str">
        <f t="shared" si="2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список'!A219:M219,0)),"")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список'!A219</f>
        <v>2282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список'!A219:N219,0)+1),"")</f>
        <v/>
      </c>
      <c r="K222" s="30"/>
      <c r="L222" s="30"/>
      <c r="M222" s="31" t="str">
        <f t="shared" si="2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список'!A220:M220,0)),"")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список'!A220</f>
        <v>2328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список'!A220:N220,0)+1),"")</f>
        <v/>
      </c>
      <c r="K223" s="30"/>
      <c r="L223" s="30"/>
      <c r="M223" s="31" t="str">
        <f t="shared" si="2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список'!A221:M221,0)),"")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список'!A221</f>
        <v>3069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список'!A221:N221,0)+1),"")</f>
        <v/>
      </c>
      <c r="K224" s="30"/>
      <c r="L224" s="30"/>
      <c r="M224" s="31" t="str">
        <f t="shared" si="2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список'!A222:M222,0)),"")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список'!A222</f>
        <v>3993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список'!A222:N222,0)+1),"")</f>
        <v/>
      </c>
      <c r="K225" s="30"/>
      <c r="L225" s="30"/>
      <c r="M225" s="31" t="str">
        <f t="shared" si="2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список'!A223:M223,0)),"")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список'!A223</f>
        <v>5158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список'!A223:N223,0)+1),"")</f>
        <v/>
      </c>
      <c r="K226" s="30"/>
      <c r="L226" s="30"/>
      <c r="M226" s="31" t="str">
        <f t="shared" si="2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список'!A224:M224,0)),"")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список'!A224</f>
        <v>5530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список'!A224:N224,0)+1),"")</f>
        <v/>
      </c>
      <c r="K227" s="30"/>
      <c r="L227" s="30"/>
      <c r="M227" s="31" t="str">
        <f t="shared" si="2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список'!A225:M225,0)),"")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список'!A225</f>
        <v>6349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список'!A225:N225,0)+1),"")</f>
        <v/>
      </c>
      <c r="K228" s="30"/>
      <c r="L228" s="30"/>
      <c r="M228" s="31" t="str">
        <f t="shared" si="2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список'!A226:M226,0)),"")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список'!A226</f>
        <v>7506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список'!A226:N226,0)+1),"")</f>
        <v/>
      </c>
      <c r="K229" s="30"/>
      <c r="L229" s="30"/>
      <c r="M229" s="31" t="str">
        <f t="shared" si="2"/>
        <v/>
      </c>
      <c r="N229" s="28"/>
      <c r="O229" s="32"/>
      <c r="R229" s="33"/>
      <c r="S229" s="33"/>
      <c r="T229" s="33"/>
    </row>
    <row r="230" ht="15.0" customHeight="1">
      <c r="A230" s="39"/>
      <c r="B230" s="26"/>
      <c r="C230" s="27"/>
      <c r="D230" s="27"/>
      <c r="E230" s="28"/>
      <c r="F230" s="29"/>
      <c r="G230" s="27"/>
      <c r="H230" s="29"/>
      <c r="I230" s="29"/>
      <c r="J230" s="27"/>
      <c r="K230" s="30"/>
      <c r="L230" s="30"/>
      <c r="M230" s="31"/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список'!A228:M228,0)),"")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список'!A228</f>
        <v>7837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список'!A228:N228,0)+1),"")</f>
        <v/>
      </c>
      <c r="K231" s="30"/>
      <c r="L231" s="30"/>
      <c r="M231" s="31" t="str">
        <f t="shared" ref="M231:M510" si="3">IF(L231=0,K231,L231)</f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список'!A229:M229,0)),"")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 t="str">
        <f>'Общий список'!A229</f>
        <v>887а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список'!A229:N229,0)+1),"")</f>
        <v/>
      </c>
      <c r="K232" s="30"/>
      <c r="L232" s="30"/>
      <c r="M232" s="31" t="str">
        <f t="shared" si="3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список'!A230:M230,0)),"")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 t="str">
        <f>'Общий список'!A230</f>
        <v>306а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список'!A230:N230,0)+1),"")</f>
        <v/>
      </c>
      <c r="K233" s="30"/>
      <c r="L233" s="30"/>
      <c r="M233" s="31" t="str">
        <f t="shared" si="3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список'!A231:M231,0)),"")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список'!A231</f>
        <v>306в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список'!A231:N231,0)+1),"")</f>
        <v/>
      </c>
      <c r="K234" s="30"/>
      <c r="L234" s="30"/>
      <c r="M234" s="31" t="str">
        <f t="shared" si="3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список'!A232:M232,0)),"")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список'!A232</f>
        <v>304а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список'!A232:N232,0)+1),"")</f>
        <v/>
      </c>
      <c r="K235" s="30"/>
      <c r="L235" s="30"/>
      <c r="M235" s="31" t="str">
        <f t="shared" si="3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список'!A233:M233,0)),"")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список'!A233</f>
        <v>307а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список'!A233:N233,0)+1),"")</f>
        <v/>
      </c>
      <c r="K236" s="30"/>
      <c r="L236" s="30"/>
      <c r="M236" s="31" t="str">
        <f t="shared" si="3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список'!A234:M234,0)),"")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список'!A234</f>
        <v>309а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список'!A234:N234,0)+1),"")</f>
        <v/>
      </c>
      <c r="K237" s="30"/>
      <c r="L237" s="30"/>
      <c r="M237" s="31" t="str">
        <f t="shared" si="3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список'!A235:M235,0)),"")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список'!A235</f>
        <v>197а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список'!A235:N235,0)+1),"")</f>
        <v/>
      </c>
      <c r="K238" s="30"/>
      <c r="L238" s="30"/>
      <c r="M238" s="31" t="str">
        <f t="shared" si="3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список'!A236:M236,0)),"")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список'!A236</f>
        <v>150а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список'!A236:N236,0)+1),"")</f>
        <v/>
      </c>
      <c r="K239" s="30"/>
      <c r="L239" s="30"/>
      <c r="M239" s="31" t="str">
        <f t="shared" si="3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список'!A237:M237,0)),"")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>
        <f>'Общий список'!A237</f>
        <v>1982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список'!A237:N237,0)+1),"")</f>
        <v/>
      </c>
      <c r="K240" s="30"/>
      <c r="L240" s="30"/>
      <c r="M240" s="31" t="str">
        <f t="shared" si="3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список'!A238:M238,0)),"")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список'!A238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список'!A238:N238,0)+1),"")</f>
        <v/>
      </c>
      <c r="K241" s="30"/>
      <c r="L241" s="30"/>
      <c r="M241" s="31" t="str">
        <f t="shared" si="3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список'!A239:M239,0)),"")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список'!A239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список'!A239:N239,0)+1),"")</f>
        <v/>
      </c>
      <c r="K242" s="30"/>
      <c r="L242" s="30"/>
      <c r="M242" s="31" t="str">
        <f t="shared" si="3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список'!A240:M240,0)),"")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список'!A240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список'!A240:N240,0)+1),"")</f>
        <v/>
      </c>
      <c r="K243" s="30"/>
      <c r="L243" s="30"/>
      <c r="M243" s="31" t="str">
        <f t="shared" si="3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список'!A241:M241,0)),"")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список'!A241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список'!A241:N241,0)+1),"")</f>
        <v/>
      </c>
      <c r="K244" s="30"/>
      <c r="L244" s="30"/>
      <c r="M244" s="31" t="str">
        <f t="shared" si="3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список'!A242:M242,0)),"")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список'!A242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список'!A242:N242,0)+1),"")</f>
        <v/>
      </c>
      <c r="K245" s="30"/>
      <c r="L245" s="30"/>
      <c r="M245" s="31" t="str">
        <f t="shared" si="3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список'!A243:M243,0)),"")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список'!A243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список'!A243:N243,0)+1),"")</f>
        <v/>
      </c>
      <c r="K246" s="30"/>
      <c r="L246" s="30"/>
      <c r="M246" s="31" t="str">
        <f t="shared" si="3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список'!A244:M244,0)),"")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список'!A244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список'!A244:N244,0)+1),"")</f>
        <v/>
      </c>
      <c r="K247" s="30"/>
      <c r="L247" s="30"/>
      <c r="M247" s="31" t="str">
        <f t="shared" si="3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список'!A245:M245,0)),"")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список'!A245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список'!A245:N245,0)+1),"")</f>
        <v/>
      </c>
      <c r="K248" s="30"/>
      <c r="L248" s="30"/>
      <c r="M248" s="31" t="str">
        <f t="shared" si="3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список'!A246:M246,0)),"")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список'!A246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список'!A246:N246,0)+1),"")</f>
        <v/>
      </c>
      <c r="K249" s="30"/>
      <c r="L249" s="30"/>
      <c r="M249" s="31" t="str">
        <f t="shared" si="3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список'!A247:M247,0)),"")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список'!A247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список'!A247:N247,0)+1),"")</f>
        <v/>
      </c>
      <c r="K250" s="30"/>
      <c r="L250" s="30"/>
      <c r="M250" s="31" t="str">
        <f t="shared" si="3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список'!A248:M248,0)),"")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список'!A248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список'!A248:N248,0)+1),"")</f>
        <v/>
      </c>
      <c r="K251" s="30"/>
      <c r="L251" s="30"/>
      <c r="M251" s="31" t="str">
        <f t="shared" si="3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список'!A249:M249,0)),"")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список'!A249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список'!A249:N249,0)+1),"")</f>
        <v/>
      </c>
      <c r="K252" s="30"/>
      <c r="L252" s="30"/>
      <c r="M252" s="31" t="str">
        <f t="shared" si="3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список'!A250:M250,0)),"")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список'!A250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список'!A250:N250,0)+1),"")</f>
        <v/>
      </c>
      <c r="K253" s="30"/>
      <c r="L253" s="30"/>
      <c r="M253" s="31" t="str">
        <f t="shared" si="3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список'!A251:M251,0)),"")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список'!A251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список'!A251:N251,0)+1),"")</f>
        <v/>
      </c>
      <c r="K254" s="30"/>
      <c r="L254" s="30"/>
      <c r="M254" s="31" t="str">
        <f t="shared" si="3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список'!A252:M252,0)),"")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список'!A252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список'!A252:N252,0)+1),"")</f>
        <v/>
      </c>
      <c r="K255" s="30"/>
      <c r="L255" s="30"/>
      <c r="M255" s="31" t="str">
        <f t="shared" si="3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список'!A253:M253,0)),"")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список'!A253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список'!A253:N253,0)+1),"")</f>
        <v/>
      </c>
      <c r="K256" s="30"/>
      <c r="L256" s="30"/>
      <c r="M256" s="31" t="str">
        <f t="shared" si="3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список'!A254:M254,0)),"")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список'!A254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список'!A254:N254,0)+1),"")</f>
        <v/>
      </c>
      <c r="K257" s="30"/>
      <c r="L257" s="30"/>
      <c r="M257" s="31" t="str">
        <f t="shared" si="3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список'!A255:M255,0)),"")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список'!A255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список'!A255:N255,0)+1),"")</f>
        <v/>
      </c>
      <c r="K258" s="30"/>
      <c r="L258" s="30"/>
      <c r="M258" s="31" t="str">
        <f t="shared" si="3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список'!A256:M256,0)),"")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список'!A256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список'!A256:N256,0)+1),"")</f>
        <v/>
      </c>
      <c r="K259" s="30"/>
      <c r="L259" s="30"/>
      <c r="M259" s="31" t="str">
        <f t="shared" si="3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список'!A257:M257,0)),"")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список'!A257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список'!A257:N257,0)+1),"")</f>
        <v/>
      </c>
      <c r="K260" s="30"/>
      <c r="L260" s="30"/>
      <c r="M260" s="31" t="str">
        <f t="shared" si="3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список'!A258:M258,0)),"")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список'!A258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список'!A258:N258,0)+1),"")</f>
        <v/>
      </c>
      <c r="K261" s="30"/>
      <c r="L261" s="30"/>
      <c r="M261" s="31" t="str">
        <f t="shared" si="3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список'!A259:M259,0)),"")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список'!A259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список'!A259:N259,0)+1),"")</f>
        <v/>
      </c>
      <c r="K262" s="30"/>
      <c r="L262" s="30"/>
      <c r="M262" s="31" t="str">
        <f t="shared" si="3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список'!A260:M260,0)),"")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список'!A260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список'!A260:N260,0)+1),"")</f>
        <v/>
      </c>
      <c r="K263" s="30"/>
      <c r="L263" s="30"/>
      <c r="M263" s="31" t="str">
        <f t="shared" si="3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список'!A261:M261,0)),"")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список'!A261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список'!A261:N261,0)+1),"")</f>
        <v/>
      </c>
      <c r="K264" s="30"/>
      <c r="L264" s="30"/>
      <c r="M264" s="31" t="str">
        <f t="shared" si="3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список'!A262:M262,0)),"")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список'!A262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список'!A262:N262,0)+1),"")</f>
        <v/>
      </c>
      <c r="K265" s="30"/>
      <c r="L265" s="30"/>
      <c r="M265" s="31" t="str">
        <f t="shared" si="3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список'!A263:M263,0)),"")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список'!A263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список'!A263:N263,0)+1),"")</f>
        <v/>
      </c>
      <c r="K266" s="30"/>
      <c r="L266" s="30"/>
      <c r="M266" s="31" t="str">
        <f t="shared" si="3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список'!A264:M264,0)),"")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список'!A264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список'!A264:N264,0)+1),"")</f>
        <v/>
      </c>
      <c r="K267" s="30"/>
      <c r="L267" s="30"/>
      <c r="M267" s="31" t="str">
        <f t="shared" si="3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список'!A265:M265,0)),"")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список'!A265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список'!A265:N265,0)+1),"")</f>
        <v/>
      </c>
      <c r="K268" s="30"/>
      <c r="L268" s="30"/>
      <c r="M268" s="31" t="str">
        <f t="shared" si="3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список'!A266:M266,0)),"")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список'!A266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список'!A266:N266,0)+1),"")</f>
        <v/>
      </c>
      <c r="K269" s="30"/>
      <c r="L269" s="30"/>
      <c r="M269" s="31" t="str">
        <f t="shared" si="3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список'!A267:M267,0)),"")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список'!A267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список'!A267:N267,0)+1),"")</f>
        <v/>
      </c>
      <c r="K270" s="30"/>
      <c r="L270" s="30"/>
      <c r="M270" s="31" t="str">
        <f t="shared" si="3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список'!A268:M268,0)),"")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список'!A268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список'!A268:N268,0)+1),"")</f>
        <v/>
      </c>
      <c r="K271" s="30"/>
      <c r="L271" s="30"/>
      <c r="M271" s="31" t="str">
        <f t="shared" si="3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список'!A269:M269,0)),"")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список'!A269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список'!A269:N269,0)+1),"")</f>
        <v/>
      </c>
      <c r="K272" s="30"/>
      <c r="L272" s="30"/>
      <c r="M272" s="31" t="str">
        <f t="shared" si="3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список'!A270:M270,0)),"")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список'!A270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список'!A270:N270,0)+1),"")</f>
        <v/>
      </c>
      <c r="K273" s="30"/>
      <c r="L273" s="30"/>
      <c r="M273" s="31" t="str">
        <f t="shared" si="3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список'!A271:M271,0)),"")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список'!A271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список'!A271:N271,0)+1),"")</f>
        <v/>
      </c>
      <c r="K274" s="30"/>
      <c r="L274" s="30"/>
      <c r="M274" s="31" t="str">
        <f t="shared" si="3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список'!A272:M272,0)),"")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список'!A272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список'!A272:N272,0)+1),"")</f>
        <v/>
      </c>
      <c r="K275" s="30"/>
      <c r="L275" s="30"/>
      <c r="M275" s="31" t="str">
        <f t="shared" si="3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список'!A273:M273,0)),"")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список'!A273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список'!A273:N273,0)+1),"")</f>
        <v/>
      </c>
      <c r="K276" s="30"/>
      <c r="L276" s="30"/>
      <c r="M276" s="31" t="str">
        <f t="shared" si="3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список'!A274:M274,0)),"")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список'!A274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список'!A274:N274,0)+1),"")</f>
        <v/>
      </c>
      <c r="K277" s="30"/>
      <c r="L277" s="30"/>
      <c r="M277" s="31" t="str">
        <f t="shared" si="3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список'!A275:M275,0)),"")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список'!A275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список'!A275:N275,0)+1),"")</f>
        <v/>
      </c>
      <c r="K278" s="30"/>
      <c r="L278" s="30"/>
      <c r="M278" s="31" t="str">
        <f t="shared" si="3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список'!A276:M276,0)),"")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список'!A276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список'!A276:N276,0)+1),"")</f>
        <v/>
      </c>
      <c r="K279" s="30"/>
      <c r="L279" s="30"/>
      <c r="M279" s="31" t="str">
        <f t="shared" si="3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список'!A277:M277,0)),"")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список'!A277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список'!A277:N277,0)+1),"")</f>
        <v/>
      </c>
      <c r="K280" s="30"/>
      <c r="L280" s="30"/>
      <c r="M280" s="31" t="str">
        <f t="shared" si="3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список'!A278:M278,0)),"")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список'!A278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список'!A278:N278,0)+1),"")</f>
        <v/>
      </c>
      <c r="K281" s="30"/>
      <c r="L281" s="30"/>
      <c r="M281" s="31" t="str">
        <f t="shared" si="3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список'!A279:M279,0)),"")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список'!A279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список'!A279:N279,0)+1),"")</f>
        <v/>
      </c>
      <c r="K282" s="30"/>
      <c r="L282" s="30"/>
      <c r="M282" s="31" t="str">
        <f t="shared" si="3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список'!A280:M280,0)),"")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список'!A280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список'!A280:N280,0)+1),"")</f>
        <v/>
      </c>
      <c r="K283" s="30"/>
      <c r="L283" s="30"/>
      <c r="M283" s="31" t="str">
        <f t="shared" si="3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список'!A281:M281,0)),"")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список'!A281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список'!A281:N281,0)+1),"")</f>
        <v/>
      </c>
      <c r="K284" s="30"/>
      <c r="L284" s="30"/>
      <c r="M284" s="31" t="str">
        <f t="shared" si="3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список'!A282:M282,0)),"")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список'!A282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список'!A282:N282,0)+1),"")</f>
        <v/>
      </c>
      <c r="K285" s="30"/>
      <c r="L285" s="30"/>
      <c r="M285" s="31" t="str">
        <f t="shared" si="3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список'!A283:M283,0)),"")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список'!A283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список'!A283:N283,0)+1),"")</f>
        <v/>
      </c>
      <c r="K286" s="30"/>
      <c r="L286" s="30"/>
      <c r="M286" s="31" t="str">
        <f t="shared" si="3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список'!A284:M284,0)),"")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список'!A284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список'!A284:N284,0)+1),"")</f>
        <v/>
      </c>
      <c r="K287" s="30"/>
      <c r="L287" s="30"/>
      <c r="M287" s="31" t="str">
        <f t="shared" si="3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список'!A285:M285,0)),"")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список'!A285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список'!A285:N285,0)+1),"")</f>
        <v/>
      </c>
      <c r="K288" s="30"/>
      <c r="L288" s="30"/>
      <c r="M288" s="31" t="str">
        <f t="shared" si="3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список'!A286:M286,0)),"")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список'!A286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список'!A286:N286,0)+1),"")</f>
        <v/>
      </c>
      <c r="K289" s="30"/>
      <c r="L289" s="30"/>
      <c r="M289" s="31" t="str">
        <f t="shared" si="3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список'!A287:M287,0)),"")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список'!A287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список'!A287:N287,0)+1),"")</f>
        <v/>
      </c>
      <c r="K290" s="30"/>
      <c r="L290" s="30"/>
      <c r="M290" s="31" t="str">
        <f t="shared" si="3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список'!A288:M288,0)),"")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список'!A288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список'!A288:N288,0)+1),"")</f>
        <v/>
      </c>
      <c r="K291" s="30"/>
      <c r="L291" s="30"/>
      <c r="M291" s="31" t="str">
        <f t="shared" si="3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список'!A289:M289,0)),"")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список'!A289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список'!A289:N289,0)+1),"")</f>
        <v/>
      </c>
      <c r="K292" s="30"/>
      <c r="L292" s="30"/>
      <c r="M292" s="31" t="str">
        <f t="shared" si="3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список'!A290:M290,0)),"")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список'!A290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список'!A290:N290,0)+1),"")</f>
        <v/>
      </c>
      <c r="K293" s="30"/>
      <c r="L293" s="30"/>
      <c r="M293" s="31" t="str">
        <f t="shared" si="3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список'!A291:M291,0)),"")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список'!A291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список'!A291:N291,0)+1),"")</f>
        <v/>
      </c>
      <c r="K294" s="30"/>
      <c r="L294" s="30"/>
      <c r="M294" s="31" t="str">
        <f t="shared" si="3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список'!A292:M292,0)),"")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список'!A292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список'!A292:N292,0)+1),"")</f>
        <v/>
      </c>
      <c r="K295" s="30"/>
      <c r="L295" s="30"/>
      <c r="M295" s="31" t="str">
        <f t="shared" si="3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список'!A293:M293,0)),"")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список'!A293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список'!A293:N293,0)+1),"")</f>
        <v/>
      </c>
      <c r="K296" s="30"/>
      <c r="L296" s="30"/>
      <c r="M296" s="31" t="str">
        <f t="shared" si="3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список'!A294:M294,0)),"")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список'!A294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список'!A294:N294,0)+1),"")</f>
        <v/>
      </c>
      <c r="K297" s="30"/>
      <c r="L297" s="30"/>
      <c r="M297" s="31" t="str">
        <f t="shared" si="3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список'!A295:M295,0)),"")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список'!A295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список'!A295:N295,0)+1),"")</f>
        <v/>
      </c>
      <c r="K298" s="30"/>
      <c r="L298" s="30"/>
      <c r="M298" s="31" t="str">
        <f t="shared" si="3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список'!A296:M296,0)),"")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список'!A296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список'!A296:N296,0)+1),"")</f>
        <v/>
      </c>
      <c r="K299" s="30"/>
      <c r="L299" s="30"/>
      <c r="M299" s="31" t="str">
        <f t="shared" si="3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список'!A297:M297,0)),"")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список'!A297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список'!A297:N297,0)+1),"")</f>
        <v/>
      </c>
      <c r="K300" s="30"/>
      <c r="L300" s="30"/>
      <c r="M300" s="31" t="str">
        <f t="shared" si="3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список'!A298:M298,0)),"")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список'!A298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список'!A298:N298,0)+1),"")</f>
        <v/>
      </c>
      <c r="K301" s="30"/>
      <c r="L301" s="30"/>
      <c r="M301" s="31" t="str">
        <f t="shared" si="3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список'!A299:M299,0)),"")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список'!A299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список'!A299:N299,0)+1),"")</f>
        <v/>
      </c>
      <c r="K302" s="30"/>
      <c r="L302" s="30"/>
      <c r="M302" s="31" t="str">
        <f t="shared" si="3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список'!A300:M300,0)),"")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список'!A300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список'!A300:N300,0)+1),"")</f>
        <v/>
      </c>
      <c r="K303" s="30"/>
      <c r="L303" s="30"/>
      <c r="M303" s="31" t="str">
        <f t="shared" si="3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список'!A301:M301,0)),"")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список'!A301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список'!A301:N301,0)+1),"")</f>
        <v/>
      </c>
      <c r="K304" s="30"/>
      <c r="L304" s="30"/>
      <c r="M304" s="31" t="str">
        <f t="shared" si="3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список'!A302:M302,0)),"")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список'!A302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список'!A302:N302,0)+1),"")</f>
        <v/>
      </c>
      <c r="K305" s="30"/>
      <c r="L305" s="30"/>
      <c r="M305" s="31" t="str">
        <f t="shared" si="3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список'!A303:M303,0)),"")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список'!A303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список'!A303:N303,0)+1),"")</f>
        <v/>
      </c>
      <c r="K306" s="30"/>
      <c r="L306" s="30"/>
      <c r="M306" s="31" t="str">
        <f t="shared" si="3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список'!A304:M304,0)),"")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список'!A304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список'!A304:N304,0)+1),"")</f>
        <v/>
      </c>
      <c r="K307" s="30"/>
      <c r="L307" s="30"/>
      <c r="M307" s="31" t="str">
        <f t="shared" si="3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список'!A305:M305,0)),"")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список'!A305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список'!A305:N305,0)+1),"")</f>
        <v/>
      </c>
      <c r="K308" s="30"/>
      <c r="L308" s="30"/>
      <c r="M308" s="31" t="str">
        <f t="shared" si="3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список'!A306:M306,0)),"")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список'!A306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список'!A306:N306,0)+1),"")</f>
        <v/>
      </c>
      <c r="K309" s="30"/>
      <c r="L309" s="30"/>
      <c r="M309" s="31" t="str">
        <f t="shared" si="3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список'!A307:M307,0)),"")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список'!A307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список'!A307:N307,0)+1),"")</f>
        <v/>
      </c>
      <c r="K310" s="30"/>
      <c r="L310" s="30"/>
      <c r="M310" s="31" t="str">
        <f t="shared" si="3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список'!A308:M308,0)),"")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список'!A308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список'!A308:N308,0)+1),"")</f>
        <v/>
      </c>
      <c r="K311" s="30"/>
      <c r="L311" s="30"/>
      <c r="M311" s="31" t="str">
        <f t="shared" si="3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список'!A309:M309,0)),"")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список'!A309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список'!A309:N309,0)+1),"")</f>
        <v/>
      </c>
      <c r="K312" s="30"/>
      <c r="L312" s="30"/>
      <c r="M312" s="31" t="str">
        <f t="shared" si="3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список'!A310:M310,0)),"")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список'!A310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список'!A310:N310,0)+1),"")</f>
        <v/>
      </c>
      <c r="K313" s="30"/>
      <c r="L313" s="30"/>
      <c r="M313" s="31" t="str">
        <f t="shared" si="3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список'!A311:M311,0)),"")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список'!A311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список'!A311:N311,0)+1),"")</f>
        <v/>
      </c>
      <c r="K314" s="30"/>
      <c r="L314" s="30"/>
      <c r="M314" s="31" t="str">
        <f t="shared" si="3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список'!A312:M312,0)),"")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список'!A312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список'!A312:N312,0)+1),"")</f>
        <v/>
      </c>
      <c r="K315" s="30"/>
      <c r="L315" s="30"/>
      <c r="M315" s="31" t="str">
        <f t="shared" si="3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список'!A313:M313,0)),"")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список'!A313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список'!A313:N313,0)+1),"")</f>
        <v/>
      </c>
      <c r="K316" s="30"/>
      <c r="L316" s="30"/>
      <c r="M316" s="31" t="str">
        <f t="shared" si="3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список'!A314:M314,0)),"")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список'!A314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список'!A314:N314,0)+1),"")</f>
        <v/>
      </c>
      <c r="K317" s="30"/>
      <c r="L317" s="30"/>
      <c r="M317" s="31" t="str">
        <f t="shared" si="3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список'!A315:M315,0)),"")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список'!A315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список'!A315:N315,0)+1),"")</f>
        <v/>
      </c>
      <c r="K318" s="30"/>
      <c r="L318" s="30"/>
      <c r="M318" s="31" t="str">
        <f t="shared" si="3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список'!A316:M316,0)),"")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список'!A316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список'!A316:N316,0)+1),"")</f>
        <v/>
      </c>
      <c r="K319" s="30"/>
      <c r="L319" s="30"/>
      <c r="M319" s="31" t="str">
        <f t="shared" si="3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список'!A317:M317,0)),"")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список'!A317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список'!A317:N317,0)+1),"")</f>
        <v/>
      </c>
      <c r="K320" s="30"/>
      <c r="L320" s="30"/>
      <c r="M320" s="31" t="str">
        <f t="shared" si="3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список'!A318:M318,0)),"")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список'!A318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список'!A318:N318,0)+1),"")</f>
        <v/>
      </c>
      <c r="K321" s="30"/>
      <c r="L321" s="30"/>
      <c r="M321" s="31" t="str">
        <f t="shared" si="3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список'!A319:M319,0)),"")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список'!A319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список'!A319:N319,0)+1),"")</f>
        <v/>
      </c>
      <c r="K322" s="30"/>
      <c r="L322" s="30"/>
      <c r="M322" s="31" t="str">
        <f t="shared" si="3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список'!A320:M320,0)),"")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список'!A320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список'!A320:N320,0)+1),"")</f>
        <v/>
      </c>
      <c r="K323" s="30"/>
      <c r="L323" s="30"/>
      <c r="M323" s="31" t="str">
        <f t="shared" si="3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список'!A321:M321,0)),"")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список'!A321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список'!A321:N321,0)+1),"")</f>
        <v/>
      </c>
      <c r="K324" s="30"/>
      <c r="L324" s="30"/>
      <c r="M324" s="31" t="str">
        <f t="shared" si="3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список'!A322:M322,0)),"")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список'!A322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список'!A322:N322,0)+1),"")</f>
        <v/>
      </c>
      <c r="K325" s="30"/>
      <c r="L325" s="30"/>
      <c r="M325" s="31" t="str">
        <f t="shared" si="3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список'!A323:M323,0)),"")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список'!A323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список'!A323:N323,0)+1),"")</f>
        <v/>
      </c>
      <c r="K326" s="30"/>
      <c r="L326" s="30"/>
      <c r="M326" s="31" t="str">
        <f t="shared" si="3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список'!A324:M324,0)),"")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список'!A324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список'!A324:N324,0)+1),"")</f>
        <v/>
      </c>
      <c r="K327" s="30"/>
      <c r="L327" s="30"/>
      <c r="M327" s="31" t="str">
        <f t="shared" si="3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список'!A325:M325,0)),"")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список'!A325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список'!A325:N325,0)+1),"")</f>
        <v/>
      </c>
      <c r="K328" s="30"/>
      <c r="L328" s="30"/>
      <c r="M328" s="31" t="str">
        <f t="shared" si="3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список'!A326:M326,0)),"")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список'!A326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список'!A326:N326,0)+1),"")</f>
        <v/>
      </c>
      <c r="K329" s="30"/>
      <c r="L329" s="30"/>
      <c r="M329" s="31" t="str">
        <f t="shared" si="3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список'!A327:M327,0)),"")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список'!A327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список'!A327:N327,0)+1),"")</f>
        <v/>
      </c>
      <c r="K330" s="30"/>
      <c r="L330" s="30"/>
      <c r="M330" s="31" t="str">
        <f t="shared" si="3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список'!A328:M328,0)),"")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список'!A328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список'!A328:N328,0)+1),"")</f>
        <v/>
      </c>
      <c r="K331" s="30"/>
      <c r="L331" s="30"/>
      <c r="M331" s="31" t="str">
        <f t="shared" si="3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список'!A329:M329,0)),"")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список'!A329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список'!A329:N329,0)+1),"")</f>
        <v/>
      </c>
      <c r="K332" s="30"/>
      <c r="L332" s="30"/>
      <c r="M332" s="31" t="str">
        <f t="shared" si="3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список'!A330:M330,0)),"")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список'!A330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список'!A330:N330,0)+1),"")</f>
        <v/>
      </c>
      <c r="K333" s="30"/>
      <c r="L333" s="30"/>
      <c r="M333" s="31" t="str">
        <f t="shared" si="3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список'!A331:M331,0)),"")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список'!A331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список'!A331:N331,0)+1),"")</f>
        <v/>
      </c>
      <c r="K334" s="30"/>
      <c r="L334" s="30"/>
      <c r="M334" s="31" t="str">
        <f t="shared" si="3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список'!A332:M332,0)),"")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список'!A332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список'!A332:N332,0)+1),"")</f>
        <v/>
      </c>
      <c r="K335" s="30"/>
      <c r="L335" s="30"/>
      <c r="M335" s="31" t="str">
        <f t="shared" si="3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список'!A333:M333,0)),"")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список'!A333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список'!A333:N333,0)+1),"")</f>
        <v/>
      </c>
      <c r="K336" s="30"/>
      <c r="L336" s="30"/>
      <c r="M336" s="31" t="str">
        <f t="shared" si="3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список'!A334:M334,0)),"")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список'!A334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список'!A334:N334,0)+1),"")</f>
        <v/>
      </c>
      <c r="K337" s="30"/>
      <c r="L337" s="30"/>
      <c r="M337" s="31" t="str">
        <f t="shared" si="3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список'!A335:M335,0)),"")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список'!A335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список'!A335:N335,0)+1),"")</f>
        <v/>
      </c>
      <c r="K338" s="30"/>
      <c r="L338" s="30"/>
      <c r="M338" s="31" t="str">
        <f t="shared" si="3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список'!A336:M336,0)),"")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список'!A336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список'!A336:N336,0)+1),"")</f>
        <v/>
      </c>
      <c r="K339" s="30"/>
      <c r="L339" s="30"/>
      <c r="M339" s="31" t="str">
        <f t="shared" si="3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список'!A337:M337,0)),"")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список'!A337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список'!A337:N337,0)+1),"")</f>
        <v/>
      </c>
      <c r="K340" s="30"/>
      <c r="L340" s="30"/>
      <c r="M340" s="31" t="str">
        <f t="shared" si="3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список'!A338:M338,0)),"")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список'!A338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список'!A338:N338,0)+1),"")</f>
        <v/>
      </c>
      <c r="K341" s="30"/>
      <c r="L341" s="30"/>
      <c r="M341" s="31" t="str">
        <f t="shared" si="3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список'!A339:M339,0)),"")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список'!A339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список'!A339:N339,0)+1),"")</f>
        <v/>
      </c>
      <c r="K342" s="30"/>
      <c r="L342" s="30"/>
      <c r="M342" s="31" t="str">
        <f t="shared" si="3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список'!A340:M340,0)),"")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список'!A340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список'!A340:N340,0)+1),"")</f>
        <v/>
      </c>
      <c r="K343" s="30"/>
      <c r="L343" s="30"/>
      <c r="M343" s="31" t="str">
        <f t="shared" si="3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список'!A341:M341,0)),"")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список'!A341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список'!A341:N341,0)+1),"")</f>
        <v/>
      </c>
      <c r="K344" s="30"/>
      <c r="L344" s="30"/>
      <c r="M344" s="31" t="str">
        <f t="shared" si="3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список'!A342:M342,0)),"")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список'!A342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список'!A342:N342,0)+1),"")</f>
        <v/>
      </c>
      <c r="K345" s="30"/>
      <c r="L345" s="30"/>
      <c r="M345" s="31" t="str">
        <f t="shared" si="3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список'!A343:M343,0)),"")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список'!A343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список'!A343:N343,0)+1),"")</f>
        <v/>
      </c>
      <c r="K346" s="30"/>
      <c r="L346" s="30"/>
      <c r="M346" s="31" t="str">
        <f t="shared" si="3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список'!A344:M344,0)),"")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список'!A344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список'!A344:N344,0)+1),"")</f>
        <v/>
      </c>
      <c r="K347" s="30"/>
      <c r="L347" s="30"/>
      <c r="M347" s="31" t="str">
        <f t="shared" si="3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список'!A345:M345,0)),"")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список'!A345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список'!A345:N345,0)+1),"")</f>
        <v/>
      </c>
      <c r="K348" s="30"/>
      <c r="L348" s="30"/>
      <c r="M348" s="31" t="str">
        <f t="shared" si="3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список'!A346:M346,0)),"")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список'!A346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список'!A346:N346,0)+1),"")</f>
        <v/>
      </c>
      <c r="K349" s="30"/>
      <c r="L349" s="30"/>
      <c r="M349" s="31" t="str">
        <f t="shared" si="3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список'!A347:M347,0)),"")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список'!A347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список'!A347:N347,0)+1),"")</f>
        <v/>
      </c>
      <c r="K350" s="30"/>
      <c r="L350" s="30"/>
      <c r="M350" s="31" t="str">
        <f t="shared" si="3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список'!A348:M348,0)),"")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список'!A348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список'!A348:N348,0)+1),"")</f>
        <v/>
      </c>
      <c r="K351" s="30"/>
      <c r="L351" s="30"/>
      <c r="M351" s="31" t="str">
        <f t="shared" si="3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список'!A349:M349,0)),"")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список'!A349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список'!A349:N349,0)+1),"")</f>
        <v/>
      </c>
      <c r="K352" s="30"/>
      <c r="L352" s="30"/>
      <c r="M352" s="31" t="str">
        <f t="shared" si="3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список'!A350:M350,0)),"")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список'!A350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список'!A350:N350,0)+1),"")</f>
        <v/>
      </c>
      <c r="K353" s="30"/>
      <c r="L353" s="30"/>
      <c r="M353" s="31" t="str">
        <f t="shared" si="3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список'!A351:M351,0)),"")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список'!A351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список'!A351:N351,0)+1),"")</f>
        <v/>
      </c>
      <c r="K354" s="30"/>
      <c r="L354" s="30"/>
      <c r="M354" s="31" t="str">
        <f t="shared" si="3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список'!A352:M352,0)),"")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список'!A352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список'!A352:N352,0)+1),"")</f>
        <v/>
      </c>
      <c r="K355" s="30"/>
      <c r="L355" s="30"/>
      <c r="M355" s="31" t="str">
        <f t="shared" si="3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список'!A353:M353,0)),"")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список'!A353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список'!A353:N353,0)+1),"")</f>
        <v/>
      </c>
      <c r="K356" s="30"/>
      <c r="L356" s="30"/>
      <c r="M356" s="31" t="str">
        <f t="shared" si="3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список'!A354:M354,0)),"")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список'!A354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список'!A354:N354,0)+1),"")</f>
        <v/>
      </c>
      <c r="K357" s="30"/>
      <c r="L357" s="30"/>
      <c r="M357" s="31" t="str">
        <f t="shared" si="3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список'!A355:M355,0)),"")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список'!A355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список'!A355:N355,0)+1),"")</f>
        <v/>
      </c>
      <c r="K358" s="30"/>
      <c r="L358" s="30"/>
      <c r="M358" s="31" t="str">
        <f t="shared" si="3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список'!A356:M356,0)),"")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список'!A356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список'!A356:N356,0)+1),"")</f>
        <v/>
      </c>
      <c r="K359" s="30"/>
      <c r="L359" s="30"/>
      <c r="M359" s="31" t="str">
        <f t="shared" si="3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список'!A357:M357,0)),"")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список'!A357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список'!A357:N357,0)+1),"")</f>
        <v/>
      </c>
      <c r="K360" s="30"/>
      <c r="L360" s="30"/>
      <c r="M360" s="31" t="str">
        <f t="shared" si="3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список'!A358:M358,0)),"")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список'!A358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список'!A358:N358,0)+1),"")</f>
        <v/>
      </c>
      <c r="K361" s="30"/>
      <c r="L361" s="30"/>
      <c r="M361" s="31" t="str">
        <f t="shared" si="3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список'!A359:M359,0)),"")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список'!A359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список'!A359:N359,0)+1),"")</f>
        <v/>
      </c>
      <c r="K362" s="30"/>
      <c r="L362" s="30"/>
      <c r="M362" s="31" t="str">
        <f t="shared" si="3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список'!A360:M360,0)),"")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список'!A360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список'!A360:N360,0)+1),"")</f>
        <v/>
      </c>
      <c r="K363" s="30"/>
      <c r="L363" s="30"/>
      <c r="M363" s="31" t="str">
        <f t="shared" si="3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список'!A361:M361,0)),"")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список'!A361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список'!A361:N361,0)+1),"")</f>
        <v/>
      </c>
      <c r="K364" s="30"/>
      <c r="L364" s="30"/>
      <c r="M364" s="31" t="str">
        <f t="shared" si="3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список'!A362:M362,0)),"")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список'!A362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список'!A362:N362,0)+1),"")</f>
        <v/>
      </c>
      <c r="K365" s="30"/>
      <c r="L365" s="30"/>
      <c r="M365" s="31" t="str">
        <f t="shared" si="3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список'!A363:M363,0)),"")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список'!A363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список'!A363:N363,0)+1),"")</f>
        <v/>
      </c>
      <c r="K366" s="30"/>
      <c r="L366" s="30"/>
      <c r="M366" s="31" t="str">
        <f t="shared" si="3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список'!A364:M364,0)),"")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список'!A364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список'!A364:N364,0)+1),"")</f>
        <v/>
      </c>
      <c r="K367" s="30"/>
      <c r="L367" s="30"/>
      <c r="M367" s="31" t="str">
        <f t="shared" si="3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список'!A365:M365,0)),"")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список'!A365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список'!A365:N365,0)+1),"")</f>
        <v/>
      </c>
      <c r="K368" s="30"/>
      <c r="L368" s="30"/>
      <c r="M368" s="31" t="str">
        <f t="shared" si="3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список'!A366:M366,0)),"")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список'!A366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список'!A366:N366,0)+1),"")</f>
        <v/>
      </c>
      <c r="K369" s="30"/>
      <c r="L369" s="30"/>
      <c r="M369" s="31" t="str">
        <f t="shared" si="3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список'!A367:M367,0)),"")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список'!A367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список'!A367:N367,0)+1),"")</f>
        <v/>
      </c>
      <c r="K370" s="30"/>
      <c r="L370" s="30"/>
      <c r="M370" s="31" t="str">
        <f t="shared" si="3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список'!A368:M368,0)),"")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список'!A368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список'!A368:N368,0)+1),"")</f>
        <v/>
      </c>
      <c r="K371" s="30"/>
      <c r="L371" s="30"/>
      <c r="M371" s="31" t="str">
        <f t="shared" si="3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список'!A369:M369,0)),"")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список'!A369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список'!A369:N369,0)+1),"")</f>
        <v/>
      </c>
      <c r="K372" s="30"/>
      <c r="L372" s="30"/>
      <c r="M372" s="31" t="str">
        <f t="shared" si="3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список'!A370:M370,0)),"")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список'!A370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список'!A370:N370,0)+1),"")</f>
        <v/>
      </c>
      <c r="K373" s="30"/>
      <c r="L373" s="30"/>
      <c r="M373" s="31" t="str">
        <f t="shared" si="3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список'!A371:M371,0)),"")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список'!A371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список'!A371:N371,0)+1),"")</f>
        <v/>
      </c>
      <c r="K374" s="30"/>
      <c r="L374" s="30"/>
      <c r="M374" s="31" t="str">
        <f t="shared" si="3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список'!A372:M372,0)),"")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список'!A372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список'!A372:N372,0)+1),"")</f>
        <v/>
      </c>
      <c r="K375" s="30"/>
      <c r="L375" s="30"/>
      <c r="M375" s="31" t="str">
        <f t="shared" si="3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список'!A373:M373,0)),"")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список'!A373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список'!A373:N373,0)+1),"")</f>
        <v/>
      </c>
      <c r="K376" s="30"/>
      <c r="L376" s="30"/>
      <c r="M376" s="31" t="str">
        <f t="shared" si="3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список'!A374:M374,0)),"")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список'!A374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список'!A374:N374,0)+1),"")</f>
        <v/>
      </c>
      <c r="K377" s="30"/>
      <c r="L377" s="30"/>
      <c r="M377" s="31" t="str">
        <f t="shared" si="3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список'!A375:M375,0)),"")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список'!A375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список'!A375:N375,0)+1),"")</f>
        <v/>
      </c>
      <c r="K378" s="30"/>
      <c r="L378" s="30"/>
      <c r="M378" s="31" t="str">
        <f t="shared" si="3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список'!A376:M376,0)),"")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список'!A376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список'!A376:N376,0)+1),"")</f>
        <v/>
      </c>
      <c r="K379" s="30"/>
      <c r="L379" s="30"/>
      <c r="M379" s="31" t="str">
        <f t="shared" si="3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список'!A377:M377,0)),"")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список'!A377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список'!A377:N377,0)+1),"")</f>
        <v/>
      </c>
      <c r="K380" s="30"/>
      <c r="L380" s="30"/>
      <c r="M380" s="31" t="str">
        <f t="shared" si="3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список'!A378:M378,0)),"")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список'!A378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список'!A378:N378,0)+1),"")</f>
        <v/>
      </c>
      <c r="K381" s="30"/>
      <c r="L381" s="30"/>
      <c r="M381" s="31" t="str">
        <f t="shared" si="3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список'!A379:M379,0)),"")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список'!A379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список'!A379:N379,0)+1),"")</f>
        <v/>
      </c>
      <c r="K382" s="30"/>
      <c r="L382" s="30"/>
      <c r="M382" s="31" t="str">
        <f t="shared" si="3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список'!A380:M380,0)),"")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список'!A380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список'!A380:N380,0)+1),"")</f>
        <v/>
      </c>
      <c r="K383" s="30"/>
      <c r="L383" s="30"/>
      <c r="M383" s="31" t="str">
        <f t="shared" si="3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список'!A381:M381,0)),"")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список'!A381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список'!A381:N381,0)+1),"")</f>
        <v/>
      </c>
      <c r="K384" s="30"/>
      <c r="L384" s="30"/>
      <c r="M384" s="31" t="str">
        <f t="shared" si="3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список'!A382:M382,0)),"")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список'!A382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список'!A382:N382,0)+1),"")</f>
        <v/>
      </c>
      <c r="K385" s="30"/>
      <c r="L385" s="30"/>
      <c r="M385" s="31" t="str">
        <f t="shared" si="3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список'!A383:M383,0)),"")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список'!A383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список'!A383:N383,0)+1),"")</f>
        <v/>
      </c>
      <c r="K386" s="30"/>
      <c r="L386" s="30"/>
      <c r="M386" s="31" t="str">
        <f t="shared" si="3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список'!A384:M384,0)),"")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список'!A384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список'!A384:N384,0)+1),"")</f>
        <v/>
      </c>
      <c r="K387" s="30"/>
      <c r="L387" s="30"/>
      <c r="M387" s="31" t="str">
        <f t="shared" si="3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список'!A385:M385,0)),"")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список'!A385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список'!A385:N385,0)+1),"")</f>
        <v/>
      </c>
      <c r="K388" s="30"/>
      <c r="L388" s="30"/>
      <c r="M388" s="31" t="str">
        <f t="shared" si="3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список'!A386:M386,0)),"")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список'!A386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список'!A386:N386,0)+1),"")</f>
        <v/>
      </c>
      <c r="K389" s="30"/>
      <c r="L389" s="30"/>
      <c r="M389" s="31" t="str">
        <f t="shared" si="3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список'!A387:M387,0)),"")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список'!A387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список'!A387:N387,0)+1),"")</f>
        <v/>
      </c>
      <c r="K390" s="30"/>
      <c r="L390" s="30"/>
      <c r="M390" s="31" t="str">
        <f t="shared" si="3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список'!A388:M388,0)),"")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список'!A388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список'!A388:N388,0)+1),"")</f>
        <v/>
      </c>
      <c r="K391" s="30"/>
      <c r="L391" s="30"/>
      <c r="M391" s="31" t="str">
        <f t="shared" si="3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список'!A389:M389,0)),"")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список'!A389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список'!A389:N389,0)+1),"")</f>
        <v/>
      </c>
      <c r="K392" s="30"/>
      <c r="L392" s="30"/>
      <c r="M392" s="31" t="str">
        <f t="shared" si="3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список'!A390:M390,0)),"")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список'!A390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список'!A390:N390,0)+1),"")</f>
        <v/>
      </c>
      <c r="K393" s="30"/>
      <c r="L393" s="30"/>
      <c r="M393" s="31" t="str">
        <f t="shared" si="3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список'!A391:M391,0)),"")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список'!A391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список'!A391:N391,0)+1),"")</f>
        <v/>
      </c>
      <c r="K394" s="30"/>
      <c r="L394" s="30"/>
      <c r="M394" s="31" t="str">
        <f t="shared" si="3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список'!A392:M392,0)),"")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список'!A392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список'!A392:N392,0)+1),"")</f>
        <v/>
      </c>
      <c r="K395" s="30"/>
      <c r="L395" s="30"/>
      <c r="M395" s="31" t="str">
        <f t="shared" si="3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список'!A393:M393,0)),"")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список'!A393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список'!A393:N393,0)+1),"")</f>
        <v/>
      </c>
      <c r="K396" s="30"/>
      <c r="L396" s="30"/>
      <c r="M396" s="31" t="str">
        <f t="shared" si="3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список'!A394:M394,0)),"")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список'!A394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список'!A394:N394,0)+1),"")</f>
        <v/>
      </c>
      <c r="K397" s="30"/>
      <c r="L397" s="30"/>
      <c r="M397" s="31" t="str">
        <f t="shared" si="3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список'!A395:M395,0)),"")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список'!A395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список'!A395:N395,0)+1),"")</f>
        <v/>
      </c>
      <c r="K398" s="30"/>
      <c r="L398" s="30"/>
      <c r="M398" s="31" t="str">
        <f t="shared" si="3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список'!A396:M396,0)),"")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список'!A396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список'!A396:N396,0)+1),"")</f>
        <v/>
      </c>
      <c r="K399" s="30"/>
      <c r="L399" s="30"/>
      <c r="M399" s="31" t="str">
        <f t="shared" si="3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список'!A397:M397,0)),"")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список'!A397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список'!A397:N397,0)+1),"")</f>
        <v/>
      </c>
      <c r="K400" s="30"/>
      <c r="L400" s="30"/>
      <c r="M400" s="31" t="str">
        <f t="shared" si="3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список'!A398:M398,0)),"")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список'!A398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список'!A398:N398,0)+1),"")</f>
        <v/>
      </c>
      <c r="K401" s="30"/>
      <c r="L401" s="30"/>
      <c r="M401" s="31" t="str">
        <f t="shared" si="3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список'!A399:M399,0)),"")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список'!A399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список'!A399:N399,0)+1),"")</f>
        <v/>
      </c>
      <c r="K402" s="30"/>
      <c r="L402" s="30"/>
      <c r="M402" s="31" t="str">
        <f t="shared" si="3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список'!A400:M400,0)),"")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список'!A400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список'!A400:N400,0)+1),"")</f>
        <v/>
      </c>
      <c r="K403" s="30"/>
      <c r="L403" s="30"/>
      <c r="M403" s="31" t="str">
        <f t="shared" si="3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список'!A401:M401,0)),"")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список'!A401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список'!A401:N401,0)+1),"")</f>
        <v/>
      </c>
      <c r="K404" s="30"/>
      <c r="L404" s="30"/>
      <c r="M404" s="31" t="str">
        <f t="shared" si="3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список'!A402:M402,0)),"")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список'!A402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список'!A402:N402,0)+1),"")</f>
        <v/>
      </c>
      <c r="K405" s="30"/>
      <c r="L405" s="30"/>
      <c r="M405" s="31" t="str">
        <f t="shared" si="3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список'!A403:M403,0)),"")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список'!A403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список'!A403:N403,0)+1),"")</f>
        <v/>
      </c>
      <c r="K406" s="30"/>
      <c r="L406" s="30"/>
      <c r="M406" s="31" t="str">
        <f t="shared" si="3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список'!A404:M404,0)),"")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список'!A404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список'!A404:N404,0)+1),"")</f>
        <v/>
      </c>
      <c r="K407" s="30"/>
      <c r="L407" s="30"/>
      <c r="M407" s="31" t="str">
        <f t="shared" si="3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список'!A405:M405,0)),"")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список'!A405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список'!A405:N405,0)+1),"")</f>
        <v/>
      </c>
      <c r="K408" s="30"/>
      <c r="L408" s="30"/>
      <c r="M408" s="31" t="str">
        <f t="shared" si="3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список'!A406:M406,0)),"")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список'!A406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список'!A406:N406,0)+1),"")</f>
        <v/>
      </c>
      <c r="K409" s="30"/>
      <c r="L409" s="30"/>
      <c r="M409" s="31" t="str">
        <f t="shared" si="3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список'!A407:M407,0)),"")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список'!A407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список'!A407:N407,0)+1),"")</f>
        <v/>
      </c>
      <c r="K410" s="30"/>
      <c r="L410" s="30"/>
      <c r="M410" s="31" t="str">
        <f t="shared" si="3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список'!A408:M408,0)),"")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список'!A408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список'!A408:N408,0)+1),"")</f>
        <v/>
      </c>
      <c r="K411" s="30"/>
      <c r="L411" s="30"/>
      <c r="M411" s="31" t="str">
        <f t="shared" si="3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список'!A409:M409,0)),"")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список'!A409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список'!A409:N409,0)+1),"")</f>
        <v/>
      </c>
      <c r="K412" s="30"/>
      <c r="L412" s="30"/>
      <c r="M412" s="31" t="str">
        <f t="shared" si="3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список'!A410:M410,0)),"")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список'!A410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список'!A410:N410,0)+1),"")</f>
        <v/>
      </c>
      <c r="K413" s="30"/>
      <c r="L413" s="30"/>
      <c r="M413" s="31" t="str">
        <f t="shared" si="3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список'!A411:M411,0)),"")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список'!A411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список'!A411:N411,0)+1),"")</f>
        <v/>
      </c>
      <c r="K414" s="30"/>
      <c r="L414" s="30"/>
      <c r="M414" s="31" t="str">
        <f t="shared" si="3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список'!A412:M412,0)),"")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список'!A412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список'!A412:N412,0)+1),"")</f>
        <v/>
      </c>
      <c r="K415" s="30"/>
      <c r="L415" s="30"/>
      <c r="M415" s="31" t="str">
        <f t="shared" si="3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список'!A413:M413,0)),"")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список'!A413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список'!A413:N413,0)+1),"")</f>
        <v/>
      </c>
      <c r="K416" s="30"/>
      <c r="L416" s="30"/>
      <c r="M416" s="31" t="str">
        <f t="shared" si="3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список'!A414:M414,0)),"")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список'!A414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список'!A414:N414,0)+1),"")</f>
        <v/>
      </c>
      <c r="K417" s="30"/>
      <c r="L417" s="30"/>
      <c r="M417" s="31" t="str">
        <f t="shared" si="3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список'!A415:M415,0)),"")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список'!A415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список'!A415:N415,0)+1),"")</f>
        <v/>
      </c>
      <c r="K418" s="30"/>
      <c r="L418" s="30"/>
      <c r="M418" s="31" t="str">
        <f t="shared" si="3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список'!A416:M416,0)),"")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список'!A416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список'!A416:N416,0)+1),"")</f>
        <v/>
      </c>
      <c r="K419" s="30"/>
      <c r="L419" s="30"/>
      <c r="M419" s="31" t="str">
        <f t="shared" si="3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список'!A417:M417,0)),"")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список'!A417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список'!A417:N417,0)+1),"")</f>
        <v/>
      </c>
      <c r="K420" s="30"/>
      <c r="L420" s="30"/>
      <c r="M420" s="31" t="str">
        <f t="shared" si="3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список'!A418:M418,0)),"")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список'!A418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список'!A418:N418,0)+1),"")</f>
        <v/>
      </c>
      <c r="K421" s="30"/>
      <c r="L421" s="30"/>
      <c r="M421" s="31" t="str">
        <f t="shared" si="3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список'!A419:M419,0)),"")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список'!A419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список'!A419:N419,0)+1),"")</f>
        <v/>
      </c>
      <c r="K422" s="30"/>
      <c r="L422" s="30"/>
      <c r="M422" s="31" t="str">
        <f t="shared" si="3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список'!A420:M420,0)),"")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список'!A420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список'!A420:N420,0)+1),"")</f>
        <v/>
      </c>
      <c r="K423" s="30"/>
      <c r="L423" s="30"/>
      <c r="M423" s="31" t="str">
        <f t="shared" si="3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список'!A421:M421,0)),"")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список'!A421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список'!A421:N421,0)+1),"")</f>
        <v/>
      </c>
      <c r="K424" s="30"/>
      <c r="L424" s="30"/>
      <c r="M424" s="31" t="str">
        <f t="shared" si="3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список'!A422:M422,0)),"")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список'!A422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список'!A422:N422,0)+1),"")</f>
        <v/>
      </c>
      <c r="K425" s="30"/>
      <c r="L425" s="30"/>
      <c r="M425" s="31" t="str">
        <f t="shared" si="3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список'!A423:M423,0)),"")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список'!A423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список'!A423:N423,0)+1),"")</f>
        <v/>
      </c>
      <c r="K426" s="30"/>
      <c r="L426" s="30"/>
      <c r="M426" s="31" t="str">
        <f t="shared" si="3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список'!A424:M424,0)),"")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список'!A424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список'!A424:N424,0)+1),"")</f>
        <v/>
      </c>
      <c r="K427" s="30"/>
      <c r="L427" s="30"/>
      <c r="M427" s="31" t="str">
        <f t="shared" si="3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список'!A425:M425,0)),"")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список'!A425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список'!A425:N425,0)+1),"")</f>
        <v/>
      </c>
      <c r="K428" s="30"/>
      <c r="L428" s="30"/>
      <c r="M428" s="31" t="str">
        <f t="shared" si="3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список'!A426:M426,0)),"")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список'!A426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список'!A426:N426,0)+1),"")</f>
        <v/>
      </c>
      <c r="K429" s="30"/>
      <c r="L429" s="30"/>
      <c r="M429" s="31" t="str">
        <f t="shared" si="3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список'!A427:M427,0)),"")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список'!A427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список'!A427:N427,0)+1),"")</f>
        <v/>
      </c>
      <c r="K430" s="30"/>
      <c r="L430" s="30"/>
      <c r="M430" s="31" t="str">
        <f t="shared" si="3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список'!A428:M428,0)),"")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список'!A428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список'!A428:N428,0)+1),"")</f>
        <v/>
      </c>
      <c r="K431" s="30"/>
      <c r="L431" s="30"/>
      <c r="M431" s="31" t="str">
        <f t="shared" si="3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список'!A429:M429,0)),"")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список'!A429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список'!A429:N429,0)+1),"")</f>
        <v/>
      </c>
      <c r="K432" s="30"/>
      <c r="L432" s="30"/>
      <c r="M432" s="31" t="str">
        <f t="shared" si="3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список'!A430:M430,0)),"")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список'!A430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список'!A430:N430,0)+1),"")</f>
        <v/>
      </c>
      <c r="K433" s="30"/>
      <c r="L433" s="30"/>
      <c r="M433" s="31" t="str">
        <f t="shared" si="3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список'!A431:M431,0)),"")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список'!A431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список'!A431:N431,0)+1),"")</f>
        <v/>
      </c>
      <c r="K434" s="30"/>
      <c r="L434" s="30"/>
      <c r="M434" s="31" t="str">
        <f t="shared" si="3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список'!A432:M432,0)),"")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список'!A432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список'!A432:N432,0)+1),"")</f>
        <v/>
      </c>
      <c r="K435" s="30"/>
      <c r="L435" s="30"/>
      <c r="M435" s="31" t="str">
        <f t="shared" si="3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список'!A433:M433,0)),"")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список'!A433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список'!A433:N433,0)+1),"")</f>
        <v/>
      </c>
      <c r="K436" s="30"/>
      <c r="L436" s="30"/>
      <c r="M436" s="31" t="str">
        <f t="shared" si="3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список'!A434:M434,0)),"")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список'!A434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список'!A434:N434,0)+1),"")</f>
        <v/>
      </c>
      <c r="K437" s="30"/>
      <c r="L437" s="30"/>
      <c r="M437" s="31" t="str">
        <f t="shared" si="3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список'!A435:M435,0)),"")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список'!A435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список'!A435:N435,0)+1),"")</f>
        <v/>
      </c>
      <c r="K438" s="30"/>
      <c r="L438" s="30"/>
      <c r="M438" s="31" t="str">
        <f t="shared" si="3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список'!A436:M436,0)),"")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список'!A436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список'!A436:N436,0)+1),"")</f>
        <v/>
      </c>
      <c r="K439" s="30"/>
      <c r="L439" s="30"/>
      <c r="M439" s="31" t="str">
        <f t="shared" si="3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список'!A437:M437,0)),"")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список'!A437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список'!A437:N437,0)+1),"")</f>
        <v/>
      </c>
      <c r="K440" s="30"/>
      <c r="L440" s="30"/>
      <c r="M440" s="31" t="str">
        <f t="shared" si="3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список'!A438:M438,0)),"")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список'!A438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список'!A438:N438,0)+1),"")</f>
        <v/>
      </c>
      <c r="K441" s="30"/>
      <c r="L441" s="30"/>
      <c r="M441" s="31" t="str">
        <f t="shared" si="3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список'!A439:M439,0)),"")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список'!A439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список'!A439:N439,0)+1),"")</f>
        <v/>
      </c>
      <c r="K442" s="30"/>
      <c r="L442" s="30"/>
      <c r="M442" s="31" t="str">
        <f t="shared" si="3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список'!A440:M440,0)),"")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список'!A440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список'!A440:N440,0)+1),"")</f>
        <v/>
      </c>
      <c r="K443" s="30"/>
      <c r="L443" s="30"/>
      <c r="M443" s="31" t="str">
        <f t="shared" si="3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список'!A441:M441,0)),"")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список'!A441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список'!A441:N441,0)+1),"")</f>
        <v/>
      </c>
      <c r="K444" s="30"/>
      <c r="L444" s="30"/>
      <c r="M444" s="31" t="str">
        <f t="shared" si="3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список'!A442:M442,0)),"")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список'!A442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список'!A442:N442,0)+1),"")</f>
        <v/>
      </c>
      <c r="K445" s="30"/>
      <c r="L445" s="30"/>
      <c r="M445" s="31" t="str">
        <f t="shared" si="3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список'!A443:M443,0)),"")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список'!A443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список'!A443:N443,0)+1),"")</f>
        <v/>
      </c>
      <c r="K446" s="30"/>
      <c r="L446" s="30"/>
      <c r="M446" s="31" t="str">
        <f t="shared" si="3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список'!A444:M444,0)),"")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список'!A444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список'!A444:N444,0)+1),"")</f>
        <v/>
      </c>
      <c r="K447" s="30"/>
      <c r="L447" s="30"/>
      <c r="M447" s="31" t="str">
        <f t="shared" si="3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список'!A445:M445,0)),"")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список'!A445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список'!A445:N445,0)+1),"")</f>
        <v/>
      </c>
      <c r="K448" s="30"/>
      <c r="L448" s="30"/>
      <c r="M448" s="31" t="str">
        <f t="shared" si="3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список'!A446:M446,0)),"")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список'!A446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список'!A446:N446,0)+1),"")</f>
        <v/>
      </c>
      <c r="K449" s="30"/>
      <c r="L449" s="30"/>
      <c r="M449" s="31" t="str">
        <f t="shared" si="3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список'!A447:M447,0)),"")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список'!A447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список'!A447:N447,0)+1),"")</f>
        <v/>
      </c>
      <c r="K450" s="30"/>
      <c r="L450" s="30"/>
      <c r="M450" s="31" t="str">
        <f t="shared" si="3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список'!A448:M448,0)),"")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список'!A448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список'!A448:N448,0)+1),"")</f>
        <v/>
      </c>
      <c r="K451" s="30"/>
      <c r="L451" s="30"/>
      <c r="M451" s="31" t="str">
        <f t="shared" si="3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список'!A449:M449,0)),"")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список'!A449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список'!A449:N449,0)+1),"")</f>
        <v/>
      </c>
      <c r="K452" s="30"/>
      <c r="L452" s="30"/>
      <c r="M452" s="31" t="str">
        <f t="shared" si="3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список'!A450:M450,0)),"")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список'!A450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список'!A450:N450,0)+1),"")</f>
        <v/>
      </c>
      <c r="K453" s="30"/>
      <c r="L453" s="30"/>
      <c r="M453" s="31" t="str">
        <f t="shared" si="3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список'!A451:M451,0)),"")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список'!A451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список'!A451:N451,0)+1),"")</f>
        <v/>
      </c>
      <c r="K454" s="30"/>
      <c r="L454" s="30"/>
      <c r="M454" s="31" t="str">
        <f t="shared" si="3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список'!A452:M452,0)),"")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список'!A452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список'!A452:N452,0)+1),"")</f>
        <v/>
      </c>
      <c r="K455" s="30"/>
      <c r="L455" s="30"/>
      <c r="M455" s="31" t="str">
        <f t="shared" si="3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список'!A453:M453,0)),"")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список'!A453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список'!A453:N453,0)+1),"")</f>
        <v/>
      </c>
      <c r="K456" s="30"/>
      <c r="L456" s="30"/>
      <c r="M456" s="31" t="str">
        <f t="shared" si="3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список'!A454:M454,0)),"")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список'!A454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список'!A454:N454,0)+1),"")</f>
        <v/>
      </c>
      <c r="K457" s="30"/>
      <c r="L457" s="30"/>
      <c r="M457" s="31" t="str">
        <f t="shared" si="3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список'!A455:M455,0)),"")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список'!A455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список'!A455:N455,0)+1),"")</f>
        <v/>
      </c>
      <c r="K458" s="30"/>
      <c r="L458" s="30"/>
      <c r="M458" s="31" t="str">
        <f t="shared" si="3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список'!A456:M456,0)),"")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список'!A456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список'!A456:N456,0)+1),"")</f>
        <v/>
      </c>
      <c r="K459" s="30"/>
      <c r="L459" s="30"/>
      <c r="M459" s="31" t="str">
        <f t="shared" si="3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список'!A457:M457,0)),"")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список'!A457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список'!A457:N457,0)+1),"")</f>
        <v/>
      </c>
      <c r="K460" s="30"/>
      <c r="L460" s="30"/>
      <c r="M460" s="31" t="str">
        <f t="shared" si="3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список'!A458:M458,0)),"")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список'!A458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список'!A458:N458,0)+1),"")</f>
        <v/>
      </c>
      <c r="K461" s="30"/>
      <c r="L461" s="30"/>
      <c r="M461" s="31" t="str">
        <f t="shared" si="3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список'!A459:M459,0)),"")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список'!A459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список'!A459:N459,0)+1),"")</f>
        <v/>
      </c>
      <c r="K462" s="30"/>
      <c r="L462" s="30"/>
      <c r="M462" s="31" t="str">
        <f t="shared" si="3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список'!A460:M460,0)),"")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список'!A460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список'!A460:N460,0)+1),"")</f>
        <v/>
      </c>
      <c r="K463" s="30"/>
      <c r="L463" s="30"/>
      <c r="M463" s="31" t="str">
        <f t="shared" si="3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список'!A461:M461,0)),"")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список'!A461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список'!A461:N461,0)+1),"")</f>
        <v/>
      </c>
      <c r="K464" s="30"/>
      <c r="L464" s="30"/>
      <c r="M464" s="31" t="str">
        <f t="shared" si="3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список'!A462:M462,0)),"")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список'!A462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список'!A462:N462,0)+1),"")</f>
        <v/>
      </c>
      <c r="K465" s="30"/>
      <c r="L465" s="30"/>
      <c r="M465" s="31" t="str">
        <f t="shared" si="3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список'!A463:M463,0)),"")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список'!A463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список'!A463:N463,0)+1),"")</f>
        <v/>
      </c>
      <c r="K466" s="30"/>
      <c r="L466" s="30"/>
      <c r="M466" s="31" t="str">
        <f t="shared" si="3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список'!A464:M464,0)),"")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список'!A464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список'!A464:N464,0)+1),"")</f>
        <v/>
      </c>
      <c r="K467" s="30"/>
      <c r="L467" s="30"/>
      <c r="M467" s="31" t="str">
        <f t="shared" si="3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список'!A465:M465,0)),"")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список'!A465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список'!A465:N465,0)+1),"")</f>
        <v/>
      </c>
      <c r="K468" s="30"/>
      <c r="L468" s="30"/>
      <c r="M468" s="31" t="str">
        <f t="shared" si="3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список'!A466:M466,0)),"")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список'!A466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список'!A466:N466,0)+1),"")</f>
        <v/>
      </c>
      <c r="K469" s="30"/>
      <c r="L469" s="30"/>
      <c r="M469" s="31" t="str">
        <f t="shared" si="3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список'!A467:M467,0)),"")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список'!A467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список'!A467:N467,0)+1),"")</f>
        <v/>
      </c>
      <c r="K470" s="30"/>
      <c r="L470" s="30"/>
      <c r="M470" s="31" t="str">
        <f t="shared" si="3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список'!A468:M468,0)),"")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список'!A468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список'!A468:N468,0)+1),"")</f>
        <v/>
      </c>
      <c r="K471" s="30"/>
      <c r="L471" s="30"/>
      <c r="M471" s="31" t="str">
        <f t="shared" si="3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список'!A469:M469,0)),"")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список'!A469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список'!A469:N469,0)+1),"")</f>
        <v/>
      </c>
      <c r="K472" s="30"/>
      <c r="L472" s="30"/>
      <c r="M472" s="31" t="str">
        <f t="shared" si="3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список'!A470:M470,0)),"")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список'!A470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список'!A470:N470,0)+1),"")</f>
        <v/>
      </c>
      <c r="K473" s="30"/>
      <c r="L473" s="30"/>
      <c r="M473" s="31" t="str">
        <f t="shared" si="3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список'!A471:M471,0)),"")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список'!A471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список'!A471:N471,0)+1),"")</f>
        <v/>
      </c>
      <c r="K474" s="30"/>
      <c r="L474" s="30"/>
      <c r="M474" s="31" t="str">
        <f t="shared" si="3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список'!A472:M472,0)),"")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список'!A472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список'!A472:N472,0)+1),"")</f>
        <v/>
      </c>
      <c r="K475" s="30"/>
      <c r="L475" s="30"/>
      <c r="M475" s="31" t="str">
        <f t="shared" si="3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список'!A473:M473,0)),"")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список'!A473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список'!A473:N473,0)+1),"")</f>
        <v/>
      </c>
      <c r="K476" s="30"/>
      <c r="L476" s="30"/>
      <c r="M476" s="31" t="str">
        <f t="shared" si="3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список'!A474:M474,0)),"")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список'!A474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список'!A474:N474,0)+1),"")</f>
        <v/>
      </c>
      <c r="K477" s="30"/>
      <c r="L477" s="30"/>
      <c r="M477" s="31" t="str">
        <f t="shared" si="3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список'!A475:M475,0)),"")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список'!A475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список'!A475:N475,0)+1),"")</f>
        <v/>
      </c>
      <c r="K478" s="30"/>
      <c r="L478" s="30"/>
      <c r="M478" s="31" t="str">
        <f t="shared" si="3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список'!A476:M476,0)),"")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список'!A476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список'!A476:N476,0)+1),"")</f>
        <v/>
      </c>
      <c r="K479" s="30"/>
      <c r="L479" s="30"/>
      <c r="M479" s="31" t="str">
        <f t="shared" si="3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список'!A477:M477,0)),"")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список'!A477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список'!A477:N477,0)+1),"")</f>
        <v/>
      </c>
      <c r="K480" s="30"/>
      <c r="L480" s="30"/>
      <c r="M480" s="31" t="str">
        <f t="shared" si="3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список'!A478:M478,0)),"")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список'!A478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список'!A478:N478,0)+1),"")</f>
        <v/>
      </c>
      <c r="K481" s="30"/>
      <c r="L481" s="30"/>
      <c r="M481" s="31" t="str">
        <f t="shared" si="3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список'!A479:M479,0)),"")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список'!A479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список'!A479:N479,0)+1),"")</f>
        <v/>
      </c>
      <c r="K482" s="30"/>
      <c r="L482" s="30"/>
      <c r="M482" s="31" t="str">
        <f t="shared" si="3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список'!A480:M480,0)),"")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список'!A480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список'!A480:N480,0)+1),"")</f>
        <v/>
      </c>
      <c r="K483" s="30"/>
      <c r="L483" s="30"/>
      <c r="M483" s="31" t="str">
        <f t="shared" si="3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список'!A481:M481,0)),"")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список'!A481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список'!A481:N481,0)+1),"")</f>
        <v/>
      </c>
      <c r="K484" s="30"/>
      <c r="L484" s="30"/>
      <c r="M484" s="31" t="str">
        <f t="shared" si="3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список'!A482:M482,0)),"")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список'!A482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список'!A482:N482,0)+1),"")</f>
        <v/>
      </c>
      <c r="K485" s="30"/>
      <c r="L485" s="30"/>
      <c r="M485" s="31" t="str">
        <f t="shared" si="3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список'!A483:M483,0)),"")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список'!A483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список'!A483:N483,0)+1),"")</f>
        <v/>
      </c>
      <c r="K486" s="30"/>
      <c r="L486" s="30"/>
      <c r="M486" s="31" t="str">
        <f t="shared" si="3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список'!A484:M484,0)),"")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список'!A484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список'!A484:N484,0)+1),"")</f>
        <v/>
      </c>
      <c r="K487" s="30"/>
      <c r="L487" s="30"/>
      <c r="M487" s="31" t="str">
        <f t="shared" si="3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список'!A485:M485,0)),"")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список'!A485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список'!A485:N485,0)+1),"")</f>
        <v/>
      </c>
      <c r="K488" s="30"/>
      <c r="L488" s="30"/>
      <c r="M488" s="31" t="str">
        <f t="shared" si="3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список'!A486:M486,0)),"")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список'!A486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список'!A486:N486,0)+1),"")</f>
        <v/>
      </c>
      <c r="K489" s="30"/>
      <c r="L489" s="30"/>
      <c r="M489" s="31" t="str">
        <f t="shared" si="3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список'!A487:M487,0)),"")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список'!A487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список'!A487:N487,0)+1),"")</f>
        <v/>
      </c>
      <c r="K490" s="30"/>
      <c r="L490" s="30"/>
      <c r="M490" s="31" t="str">
        <f t="shared" si="3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список'!A488:M488,0)),"")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список'!A488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список'!A488:N488,0)+1),"")</f>
        <v/>
      </c>
      <c r="K491" s="30"/>
      <c r="L491" s="30"/>
      <c r="M491" s="31" t="str">
        <f t="shared" si="3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список'!A489:M489,0)),"")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список'!A489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список'!A489:N489,0)+1),"")</f>
        <v/>
      </c>
      <c r="K492" s="30"/>
      <c r="L492" s="30"/>
      <c r="M492" s="31" t="str">
        <f t="shared" si="3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список'!A490:M490,0)),"")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список'!A490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список'!A490:N490,0)+1),"")</f>
        <v/>
      </c>
      <c r="K493" s="30"/>
      <c r="L493" s="30"/>
      <c r="M493" s="31" t="str">
        <f t="shared" si="3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список'!A491:M491,0)),"")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список'!A491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список'!A491:N491,0)+1),"")</f>
        <v/>
      </c>
      <c r="K494" s="30"/>
      <c r="L494" s="30"/>
      <c r="M494" s="31" t="str">
        <f t="shared" si="3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список'!A492:M492,0)),"")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список'!A492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список'!A492:N492,0)+1),"")</f>
        <v/>
      </c>
      <c r="K495" s="30"/>
      <c r="L495" s="30"/>
      <c r="M495" s="31" t="str">
        <f t="shared" si="3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список'!A493:M493,0)),"")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список'!A493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список'!A493:N493,0)+1),"")</f>
        <v/>
      </c>
      <c r="K496" s="30"/>
      <c r="L496" s="30"/>
      <c r="M496" s="31" t="str">
        <f t="shared" si="3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список'!A494:M494,0)),"")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список'!A494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список'!A494:N494,0)+1),"")</f>
        <v/>
      </c>
      <c r="K497" s="30"/>
      <c r="L497" s="30"/>
      <c r="M497" s="31" t="str">
        <f t="shared" si="3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список'!A495:M495,0)),"")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список'!A495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список'!A495:N495,0)+1),"")</f>
        <v/>
      </c>
      <c r="K498" s="30"/>
      <c r="L498" s="30"/>
      <c r="M498" s="31" t="str">
        <f t="shared" si="3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список'!A496:M496,0)),"")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список'!A496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список'!A496:N496,0)+1),"")</f>
        <v/>
      </c>
      <c r="K499" s="30"/>
      <c r="L499" s="30"/>
      <c r="M499" s="31" t="str">
        <f t="shared" si="3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список'!A497:M497,0)),"")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список'!A497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список'!A497:N497,0)+1),"")</f>
        <v/>
      </c>
      <c r="K500" s="30"/>
      <c r="L500" s="30"/>
      <c r="M500" s="31" t="str">
        <f t="shared" si="3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список'!A498:M498,0)),"")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список'!A498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список'!A498:N498,0)+1),"")</f>
        <v/>
      </c>
      <c r="K501" s="30"/>
      <c r="L501" s="30"/>
      <c r="M501" s="31" t="str">
        <f t="shared" si="3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список'!A499:M499,0)),"")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список'!A499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список'!A499:N499,0)+1),"")</f>
        <v/>
      </c>
      <c r="K502" s="30"/>
      <c r="L502" s="30"/>
      <c r="M502" s="31" t="str">
        <f t="shared" si="3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список'!A500:M500,0)),"")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список'!A500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список'!A500:N500,0)+1),"")</f>
        <v/>
      </c>
      <c r="K503" s="30"/>
      <c r="L503" s="30"/>
      <c r="M503" s="31" t="str">
        <f t="shared" si="3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список'!A501:M501,0)),"")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список'!A501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список'!A501:N501,0)+1),"")</f>
        <v/>
      </c>
      <c r="K504" s="30"/>
      <c r="L504" s="30"/>
      <c r="M504" s="31" t="str">
        <f t="shared" si="3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список'!A502:M502,0)),"")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список'!A502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список'!A502:N502,0)+1),"")</f>
        <v/>
      </c>
      <c r="K505" s="30"/>
      <c r="L505" s="30"/>
      <c r="M505" s="31" t="str">
        <f t="shared" si="3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список'!A503:M503,0)),"")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список'!A503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список'!A503:N503,0)+1),"")</f>
        <v/>
      </c>
      <c r="K506" s="30"/>
      <c r="L506" s="30"/>
      <c r="M506" s="31" t="str">
        <f t="shared" si="3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список'!A504:M504,0)),"")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список'!A504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список'!A504:N504,0)+1),"")</f>
        <v/>
      </c>
      <c r="K507" s="30"/>
      <c r="L507" s="30"/>
      <c r="M507" s="31" t="str">
        <f t="shared" si="3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список'!A505:M505,0)),"")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список'!A505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список'!A505:N505,0)+1),"")</f>
        <v/>
      </c>
      <c r="K508" s="30"/>
      <c r="L508" s="30"/>
      <c r="M508" s="31" t="str">
        <f t="shared" si="3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список'!A506:M506,0)),"")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список'!A506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список'!A506:N506,0)+1),"")</f>
        <v/>
      </c>
      <c r="K509" s="30"/>
      <c r="L509" s="30"/>
      <c r="M509" s="31" t="str">
        <f t="shared" si="3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список'!A507:M507,0)),"")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список'!A507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список'!A507:N507,0)+1),"")</f>
        <v/>
      </c>
      <c r="K510" s="30"/>
      <c r="L510" s="30"/>
      <c r="M510" s="31" t="str">
        <f t="shared" si="3"/>
        <v/>
      </c>
      <c r="N510" s="28"/>
      <c r="O510" s="32"/>
      <c r="R510" s="33"/>
      <c r="S510" s="33"/>
      <c r="T510" s="33"/>
    </row>
  </sheetData>
  <autoFilter ref="$B$4:$O$510">
    <filterColumn colId="1">
      <filters>
        <filter val="М"/>
      </filters>
    </filterColumn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229 O231:O510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hidden="1" min="5" max="5" width="13.75"/>
    <col customWidth="1" min="6" max="6" width="17.88"/>
    <col customWidth="1" min="7" max="7" width="13.63"/>
    <col customWidth="1" min="8" max="8" width="24.88"/>
    <col customWidth="1" min="9" max="9" width="23.13"/>
    <col customWidth="1" hidden="1" min="10" max="10" width="15.25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278</v>
      </c>
      <c r="C1" s="3"/>
      <c r="D1" s="4"/>
      <c r="E1" s="5" t="s">
        <v>279</v>
      </c>
      <c r="K1" s="6"/>
      <c r="L1" s="7"/>
      <c r="M1" s="8"/>
      <c r="N1" s="9"/>
      <c r="O1" s="10"/>
    </row>
    <row r="2"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280</v>
      </c>
      <c r="K3" s="6"/>
      <c r="L3" s="7"/>
      <c r="M3" s="8"/>
      <c r="N3" s="9"/>
      <c r="O3" s="10"/>
    </row>
    <row r="4" ht="34.5" customHeight="1">
      <c r="A4" s="99"/>
      <c r="B4" s="18" t="s">
        <v>6</v>
      </c>
      <c r="C4" s="19" t="s">
        <v>7</v>
      </c>
      <c r="D4" s="19" t="s">
        <v>8</v>
      </c>
      <c r="E4" s="24" t="s">
        <v>9</v>
      </c>
      <c r="F4" s="21" t="s">
        <v>10</v>
      </c>
      <c r="G4" s="21" t="s">
        <v>11</v>
      </c>
      <c r="H4" s="21" t="s">
        <v>12</v>
      </c>
      <c r="I4" s="21" t="s">
        <v>13</v>
      </c>
      <c r="J4" s="24" t="s">
        <v>14</v>
      </c>
      <c r="K4" s="63" t="s">
        <v>15</v>
      </c>
      <c r="L4" s="63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39" t="str">
        <f t="array" ref="A5">IFERROR(INDEX('Общий список'!$A$3:$S$996,VLOOKUP(E510,'Общий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509" si="1">IF(L5=0,K5,L5)</f>
        <v/>
      </c>
      <c r="N5" s="28"/>
      <c r="O5" s="32"/>
      <c r="R5" s="33"/>
      <c r="S5" s="33"/>
      <c r="T5" s="33"/>
    </row>
    <row r="6" ht="15.0" hidden="1" customHeight="1">
      <c r="A6" s="39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39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39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39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39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39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39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39"/>
      <c r="B13" s="26" t="str">
        <f t="array" ref="B13">IFERROR(INDEX('Общий список'!$A$3:$S$996,VLOOKUP(E13,'Общий список'!$A$3:$S$996,19,FALSE),MATCH($B$1,'Общий список'!A11:M11,0)),"")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список'!A11:N11,0)+1),"")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customHeight="1">
      <c r="A14" s="39">
        <v>1.0</v>
      </c>
      <c r="B14" s="26" t="str">
        <f t="array" ref="B14">IFERROR(INDEX('Общий список'!$A$3:$S$996,VLOOKUP(E14,'Общий список'!$A$3:$S$996,19,FALSE),MATCH($B$1,'Общий список'!A77:M77,0)),"")</f>
        <v>прыжок в длину</v>
      </c>
      <c r="C14" s="27" t="str">
        <f>IF(B14="","", IFERROR(VLOOKUP(E14,'Общий список'!$A$3:$AG$996,3,FALSE),""))</f>
        <v>Ж</v>
      </c>
      <c r="D14" s="27" t="str">
        <f>IF(B14="","", IFERROR(VLOOKUP(E14,'Общий список'!$A$3:$AG$996,17,FALSE),""))</f>
        <v/>
      </c>
      <c r="E14" s="28">
        <f>'Общий список'!A77</f>
        <v>306</v>
      </c>
      <c r="F14" s="29" t="str">
        <f>IF(B14="","", IFERROR(VLOOKUP(E14,'Общий список'!$A$3:$AG$996,2,FALSE),""))</f>
        <v>Сорокина Ксения</v>
      </c>
      <c r="G14" s="27" t="str">
        <f>IF(B14="","", IFERROR(VLOOKUP(E14,'Общий список'!$A$3:$AG$996,4,FALSE),""))</f>
        <v>15.08.2005</v>
      </c>
      <c r="H14" s="29" t="str">
        <f>IF(B14="","", IFERROR(VLOOKUP(E14,'Общий список'!$A$3:$AG$996,6,FALSE),""))</f>
        <v>г. Пермь СШ "Спартак"</v>
      </c>
      <c r="I14" s="29" t="str">
        <f>IF(B14="","", IFERROR(VLOOKUP(E14,'Общий список'!$A$3:$AG$996,7,FALSE),""))</f>
        <v>Новожилов С.В.</v>
      </c>
      <c r="J14" s="27" t="str">
        <f t="array" ref="J14">IFERROR(INDEX('Общий список'!$A$3:$O$996,VLOOKUP(E14,'Общий список'!$A$3:$S$996,19,FALSE),MATCH(B14,'Общий список'!A77:N77,0)+1),"")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customHeight="1">
      <c r="A15" s="39">
        <v>2.0</v>
      </c>
      <c r="B15" s="26" t="str">
        <f t="array" ref="B15">IFERROR(INDEX('Общий список'!$A$3:$S$996,VLOOKUP(E15,'Общий список'!$A$3:$S$996,19,FALSE),MATCH($B$1,'Общий список'!A166:M166,0)),"")</f>
        <v>прыжок в длину</v>
      </c>
      <c r="C15" s="27" t="str">
        <f>IF(B15="","", IFERROR(VLOOKUP(E15,'Общий список'!$A$3:$AG$996,3,FALSE),""))</f>
        <v>Ж</v>
      </c>
      <c r="D15" s="27" t="str">
        <f>IF(B15="","", IFERROR(VLOOKUP(E15,'Общий список'!$A$3:$AG$996,17,FALSE),""))</f>
        <v/>
      </c>
      <c r="E15" s="28">
        <f>'Общий список'!A166</f>
        <v>658</v>
      </c>
      <c r="F15" s="29" t="str">
        <f>IF(B15="","", IFERROR(VLOOKUP(E15,'Общий список'!$A$3:$AG$996,2,FALSE),""))</f>
        <v>Мальцева Кира</v>
      </c>
      <c r="G15" s="27" t="str">
        <f>IF(B15="","", IFERROR(VLOOKUP(E15,'Общий список'!$A$3:$AG$996,4,FALSE),""))</f>
        <v>23.11.2006</v>
      </c>
      <c r="H15" s="29" t="str">
        <f>IF(B15="","", IFERROR(VLOOKUP(E15,'Общий список'!$A$3:$AG$996,6,FALSE),""))</f>
        <v>МАУ ДО СШОР "Олимпиец"</v>
      </c>
      <c r="I15" s="29" t="str">
        <f>IF(B15="","", IFERROR(VLOOKUP(E15,'Общий список'!$A$3:$AG$996,7,FALSE),""))</f>
        <v>Разжигаева О.Н.</v>
      </c>
      <c r="J15" s="27">
        <f t="array" ref="J15">IFERROR(INDEX('Общий список'!$A$3:$O$996,VLOOKUP(E15,'Общий список'!$A$3:$S$996,19,FALSE),MATCH(B15,'Общий список'!A166:N166,0)+1),"")</f>
        <v>4.7</v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customHeight="1">
      <c r="A16" s="39">
        <v>3.0</v>
      </c>
      <c r="B16" s="26" t="str">
        <f t="array" ref="B16">IFERROR(INDEX('Общий список'!$A$3:$S$996,VLOOKUP(E16,'Общий список'!$A$3:$S$996,19,FALSE),MATCH($B$1,'Общий список'!A12:M12,0)),"")</f>
        <v>прыжок в длину</v>
      </c>
      <c r="C16" s="27" t="str">
        <f>IF(B16="","", IFERROR(VLOOKUP(E16,'Общий список'!$A$3:$AG$996,3,FALSE),""))</f>
        <v>Ж</v>
      </c>
      <c r="D16" s="27" t="str">
        <f>IF(B16="","", IFERROR(VLOOKUP(E16,'Общий список'!$A$3:$AG$996,17,FALSE),""))</f>
        <v/>
      </c>
      <c r="E16" s="28">
        <f>'Общий список'!A12</f>
        <v>10</v>
      </c>
      <c r="F16" s="29" t="str">
        <f>IF(B16="","", IFERROR(VLOOKUP(E16,'Общий список'!$A$3:$AG$996,2,FALSE),""))</f>
        <v>Лебедева Варвара</v>
      </c>
      <c r="G16" s="27" t="str">
        <f>IF(B16="","", IFERROR(VLOOKUP(E16,'Общий список'!$A$3:$AG$996,4,FALSE),""))</f>
        <v>27.04.2008</v>
      </c>
      <c r="H16" s="29" t="str">
        <f>IF(B16="","", IFERROR(VLOOKUP(E16,'Общий список'!$A$3:$AG$996,6,FALSE),""))</f>
        <v>СШОР "ТЕМП" г. Березники</v>
      </c>
      <c r="I16" s="29" t="str">
        <f>IF(B16="","", IFERROR(VLOOKUP(E16,'Общий список'!$A$3:$AG$996,7,FALSE),""))</f>
        <v>Шураков В.И.,Стамиков С.М.</v>
      </c>
      <c r="J16" s="27">
        <f t="array" ref="J16">IFERROR(INDEX('Общий список'!$A$3:$O$996,VLOOKUP(E16,'Общий список'!$A$3:$S$996,19,FALSE),MATCH(B16,'Общий список'!A12:N12,0)+1),"")</f>
        <v>5.62</v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39"/>
      <c r="B17" s="26" t="str">
        <f t="array" ref="B17">IFERROR(INDEX('Общий список'!$A$3:$S$996,VLOOKUP(E17,'Общий список'!$A$3:$S$996,19,FALSE),MATCH($B$1,'Общий список'!A13:M13,0)),"")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список'!A13</f>
        <v>11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список'!A13:N13,0)+1),"")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39"/>
      <c r="B18" s="26" t="str">
        <f t="array" ref="B18">IFERROR(INDEX('Общий список'!$A$3:$S$996,VLOOKUP(E18,'Общий список'!$A$3:$S$996,19,FALSE),MATCH($B$1,'Общий список'!A14:M14,0)),"")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список'!A14</f>
        <v>13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список'!A14:N14,0)+1),"")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39"/>
      <c r="B19" s="26" t="str">
        <f t="array" ref="B19">IFERROR(INDEX('Общий список'!$A$3:$S$996,VLOOKUP(E19,'Общий список'!$A$3:$S$996,19,FALSE),MATCH($B$1,'Общий список'!A15:M15,0)),"")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список'!A15</f>
        <v>30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список'!A15:N15,0)+1),"")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39"/>
      <c r="B20" s="26" t="str">
        <f t="array" ref="B20">IFERROR(INDEX('Общий список'!$A$3:$S$996,VLOOKUP(E20,'Общий список'!$A$3:$S$996,19,FALSE),MATCH($B$1,'Общий список'!A16:M16,0)),"")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список'!A16</f>
        <v>31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список'!A16:N16,0)+1),"")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39"/>
      <c r="B21" s="26" t="str">
        <f t="array" ref="B21">IFERROR(INDEX('Общий список'!$A$3:$S$996,VLOOKUP(E21,'Общий список'!$A$3:$S$996,19,FALSE),MATCH($B$1,'Общий список'!A17:M17,0)),"")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список'!A17</f>
        <v>33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список'!A17:N17,0)+1),"")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39"/>
      <c r="B22" s="26" t="str">
        <f t="array" ref="B22">IFERROR(INDEX('Общий список'!$A$3:$S$996,VLOOKUP(E22,'Общий список'!$A$3:$S$996,19,FALSE),MATCH($B$1,'Общий список'!A18:M18,0)),"")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список'!A18</f>
        <v>39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список'!A18:N18,0)+1),"")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39"/>
      <c r="B23" s="26" t="str">
        <f t="array" ref="B23">IFERROR(INDEX('Общий список'!$A$3:$S$996,VLOOKUP(E23,'Общий список'!$A$3:$S$996,19,FALSE),MATCH($B$1,'Общий список'!A19:M19,0)),"")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список'!A19</f>
        <v>40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список'!A19:N19,0)+1),"")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39"/>
      <c r="B24" s="26" t="str">
        <f t="array" ref="B24">IFERROR(INDEX('Общий список'!$A$3:$S$996,VLOOKUP(E24,'Общий список'!$A$3:$S$996,19,FALSE),MATCH($B$1,'Общий список'!A20:M20,0)),"")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список'!A20</f>
        <v>45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список'!A20:N20,0)+1),"")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39"/>
      <c r="B25" s="26" t="str">
        <f t="array" ref="B25">IFERROR(INDEX('Общий список'!$A$3:$S$996,VLOOKUP(E25,'Общий список'!$A$3:$S$996,19,FALSE),MATCH($B$1,'Общий список'!A21:M21,0)),"")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список'!A21</f>
        <v>55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список'!A21:N21,0)+1),"")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39"/>
      <c r="B26" s="26" t="str">
        <f t="array" ref="B26">IFERROR(INDEX('Общий список'!$A$3:$S$996,VLOOKUP(E26,'Общий список'!$A$3:$S$996,19,FALSE),MATCH($B$1,'Общий список'!A22:M22,0)),"")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список'!A22</f>
        <v>59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список'!A22:N22,0)+1),"")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39"/>
      <c r="B27" s="26" t="str">
        <f t="array" ref="B27">IFERROR(INDEX('Общий список'!$A$3:$S$996,VLOOKUP(E27,'Общий список'!$A$3:$S$996,19,FALSE),MATCH($B$1,'Общий список'!A23:M23,0)),"")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список'!A23</f>
        <v>60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список'!A23:N23,0)+1),"")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39"/>
      <c r="B28" s="26" t="str">
        <f t="array" ref="B28">IFERROR(INDEX('Общий список'!$A$3:$S$996,VLOOKUP(E28,'Общий список'!$A$3:$S$996,19,FALSE),MATCH($B$1,'Общий список'!A24:M24,0)),"")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список'!A24</f>
        <v>73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список'!A24:N24,0)+1),"")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39"/>
      <c r="B29" s="26" t="str">
        <f t="array" ref="B29">IFERROR(INDEX('Общий список'!$A$3:$S$996,VLOOKUP(E29,'Общий список'!$A$3:$S$996,19,FALSE),MATCH($B$1,'Общий список'!A25:M25,0)),"")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список'!A25</f>
        <v>74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список'!A25:N25,0)+1),"")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39"/>
      <c r="B30" s="26" t="str">
        <f t="array" ref="B30">IFERROR(INDEX('Общий список'!$A$3:$S$996,VLOOKUP(E30,'Общий список'!$A$3:$S$996,19,FALSE),MATCH($B$1,'Общий список'!A26:M26,0)),"")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список'!A26</f>
        <v>233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список'!A26:N26,0)+1),"")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39"/>
      <c r="B31" s="26" t="str">
        <f t="array" ref="B31">IFERROR(INDEX('Общий список'!$A$3:$S$996,VLOOKUP(E31,'Общий список'!$A$3:$S$996,19,FALSE),MATCH($B$1,'Общий список'!A27:M27,0)),"")</f>
        <v>прыжок в длину</v>
      </c>
      <c r="C31" s="27" t="str">
        <f>IF(B31="","", IFERROR(VLOOKUP(E31,'Общий список'!$A$3:$AG$996,3,FALSE),""))</f>
        <v>М</v>
      </c>
      <c r="D31" s="27" t="str">
        <f>IF(B31="","", IFERROR(VLOOKUP(E31,'Общий список'!$A$3:$AG$996,17,FALSE),""))</f>
        <v/>
      </c>
      <c r="E31" s="28">
        <f>'Общий список'!A27</f>
        <v>103</v>
      </c>
      <c r="F31" s="29" t="str">
        <f>IF(B31="","", IFERROR(VLOOKUP(E31,'Общий список'!$A$3:$AG$996,2,FALSE),""))</f>
        <v>Попов Егор</v>
      </c>
      <c r="G31" s="27" t="str">
        <f>IF(B31="","", IFERROR(VLOOKUP(E31,'Общий список'!$A$3:$AG$996,4,FALSE),""))</f>
        <v>06.05.2008</v>
      </c>
      <c r="H31" s="27" t="str">
        <f>IF(B31="","", IFERROR(VLOOKUP(E31,'Общий список'!$A$3:$AG$996,6,FALSE),""))</f>
        <v>МАУ ДО СШОР Кировского р-на</v>
      </c>
      <c r="I31" s="27" t="str">
        <f>IF(B31="","", IFERROR(VLOOKUP(E31,'Общий список'!$A$3:$AG$996,7,FALSE),""))</f>
        <v>Пономарева Е.Ю., Пономарева О.Ю.</v>
      </c>
      <c r="J31" s="27">
        <f t="array" ref="J31">IFERROR(INDEX('Общий список'!$A$3:$O$996,VLOOKUP(E31,'Общий список'!$A$3:$S$996,19,FALSE),MATCH(B31,'Общий список'!A27:N27,0)+1),"")</f>
        <v>5.58</v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customHeight="1">
      <c r="A32" s="39">
        <v>4.0</v>
      </c>
      <c r="B32" s="26" t="str">
        <f t="array" ref="B32">IFERROR(INDEX('Общий список'!$A$3:$S$996,VLOOKUP(E32,'Общий список'!$A$3:$S$996,19,FALSE),MATCH($B$1,'Общий список'!A28:M28,0)),"")</f>
        <v>прыжок в длину</v>
      </c>
      <c r="C32" s="27" t="str">
        <f>IF(B32="","", IFERROR(VLOOKUP(E32,'Общий список'!$A$3:$AG$996,3,FALSE),""))</f>
        <v>Ж</v>
      </c>
      <c r="D32" s="27" t="str">
        <f>IF(B32="","", IFERROR(VLOOKUP(E32,'Общий список'!$A$3:$AG$996,17,FALSE),""))</f>
        <v/>
      </c>
      <c r="E32" s="28">
        <f>'Общий список'!A28</f>
        <v>104</v>
      </c>
      <c r="F32" s="29" t="str">
        <f>IF(B32="","", IFERROR(VLOOKUP(E32,'Общий список'!$A$3:$AG$996,2,FALSE),""))</f>
        <v>Пылаева Злата</v>
      </c>
      <c r="G32" s="27">
        <f>IF(B32="","", IFERROR(VLOOKUP(E32,'Общий список'!$A$3:$AG$996,4,FALSE),""))</f>
        <v>2009</v>
      </c>
      <c r="H32" s="34" t="str">
        <f>IF(B32="","", IFERROR(VLOOKUP(E32,'Общий список'!$A$3:$AG$996,6,FALSE),""))</f>
        <v>МАУ ДО СШОР Кировского р-на</v>
      </c>
      <c r="I32" s="29" t="str">
        <f>IF(B32="","", IFERROR(VLOOKUP(E32,'Общий список'!$A$3:$AG$996,7,FALSE),""))</f>
        <v>Пономарева Е.Ю.</v>
      </c>
      <c r="J32" s="27">
        <f t="array" ref="J32">IFERROR(INDEX('Общий список'!$A$3:$O$996,VLOOKUP(E32,'Общий список'!$A$3:$S$996,19,FALSE),MATCH(B32,'Общий список'!A28:N28,0)+1),"")</f>
        <v>4.97</v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39"/>
      <c r="B33" s="26" t="str">
        <f t="array" ref="B33">IFERROR(INDEX('Общий список'!$A$3:$S$996,VLOOKUP(E33,'Общий список'!$A$3:$S$996,19,FALSE),MATCH($B$1,'Общий список'!A29:M29,0)),"")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список'!A29</f>
        <v>108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список'!A29:N29,0)+1),"")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39"/>
      <c r="B34" s="26" t="str">
        <f t="array" ref="B34">IFERROR(INDEX('Общий список'!$A$3:$S$996,VLOOKUP(E34,'Общий список'!$A$3:$S$996,19,FALSE),MATCH($B$1,'Общий список'!A30:M30,0)),"")</f>
        <v>прыжок в длину</v>
      </c>
      <c r="C34" s="27" t="str">
        <f>IF(B34="","", IFERROR(VLOOKUP(E34,'Общий список'!$A$3:$AG$996,3,FALSE),""))</f>
        <v>М</v>
      </c>
      <c r="D34" s="27" t="str">
        <f>IF(B34="","", IFERROR(VLOOKUP(E34,'Общий список'!$A$3:$AG$996,17,FALSE),""))</f>
        <v/>
      </c>
      <c r="E34" s="28">
        <f>'Общий список'!A30</f>
        <v>110</v>
      </c>
      <c r="F34" s="29" t="str">
        <f>IF(B34="","", IFERROR(VLOOKUP(E34,'Общий список'!$A$3:$AG$996,2,FALSE),""))</f>
        <v>Черепанов Артем</v>
      </c>
      <c r="G34" s="27" t="str">
        <f>IF(B34="","", IFERROR(VLOOKUP(E34,'Общий список'!$A$3:$AG$996,4,FALSE),""))</f>
        <v>28.08.2008</v>
      </c>
      <c r="H34" s="27" t="str">
        <f>IF(B34="","", IFERROR(VLOOKUP(E34,'Общий список'!$A$3:$AG$996,6,FALSE),""))</f>
        <v>МАУ ДО СШОР Кировского р-на</v>
      </c>
      <c r="I34" s="27" t="str">
        <f>IF(B34="","", IFERROR(VLOOKUP(E34,'Общий список'!$A$3:$AG$996,7,FALSE),""))</f>
        <v>Пономарева О.Ю., Пономарева Е.Ю.</v>
      </c>
      <c r="J34" s="27">
        <f t="array" ref="J34">IFERROR(INDEX('Общий список'!$A$3:$O$996,VLOOKUP(E34,'Общий список'!$A$3:$S$996,19,FALSE),MATCH(B34,'Общий список'!A30:N30,0)+1),"")</f>
        <v>6.12</v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39"/>
      <c r="B35" s="26" t="str">
        <f t="array" ref="B35">IFERROR(INDEX('Общий список'!$A$3:$S$996,VLOOKUP(E35,'Общий список'!$A$3:$S$996,19,FALSE),MATCH($B$1,'Общий список'!A31:M31,0)),"")</f>
        <v>прыжок в длину</v>
      </c>
      <c r="C35" s="27" t="str">
        <f>IF(B35="","", IFERROR(VLOOKUP(E35,'Общий список'!$A$3:$AG$996,3,FALSE),""))</f>
        <v>М</v>
      </c>
      <c r="D35" s="27" t="str">
        <f>IF(B35="","", IFERROR(VLOOKUP(E35,'Общий список'!$A$3:$AG$996,17,FALSE),""))</f>
        <v/>
      </c>
      <c r="E35" s="28">
        <f>'Общий список'!A31</f>
        <v>114</v>
      </c>
      <c r="F35" s="29" t="str">
        <f>IF(B35="","", IFERROR(VLOOKUP(E35,'Общий список'!$A$3:$AG$996,2,FALSE),""))</f>
        <v>Нургалеев Аким</v>
      </c>
      <c r="G35" s="27" t="str">
        <f>IF(B35="","", IFERROR(VLOOKUP(E35,'Общий список'!$A$3:$AG$996,4,FALSE),""))</f>
        <v>04.02.2009</v>
      </c>
      <c r="H35" s="27" t="str">
        <f>IF(B35="","", IFERROR(VLOOKUP(E35,'Общий список'!$A$3:$AG$996,6,FALSE),""))</f>
        <v>МАУ ДО СШОР Кировского р-на</v>
      </c>
      <c r="I35" s="27" t="str">
        <f>IF(B35="","", IFERROR(VLOOKUP(E35,'Общий список'!$A$3:$AG$996,7,FALSE),""))</f>
        <v>Пономарева Е.Ю., Пономарева О.Ю.</v>
      </c>
      <c r="J35" s="27">
        <f t="array" ref="J35">IFERROR(INDEX('Общий список'!$A$3:$O$996,VLOOKUP(E35,'Общий список'!$A$3:$S$996,19,FALSE),MATCH(B35,'Общий список'!A31:N31,0)+1),"")</f>
        <v>5.75</v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39"/>
      <c r="B36" s="26" t="str">
        <f t="array" ref="B36">IFERROR(INDEX('Общий список'!$A$3:$S$996,VLOOKUP(E36,'Общий список'!$A$3:$S$996,19,FALSE),MATCH($B$1,'Общий список'!A32:M32,0)),"")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список'!A32</f>
        <v>115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список'!A32:N32,0)+1),"")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customHeight="1">
      <c r="A37" s="39">
        <v>5.0</v>
      </c>
      <c r="B37" s="26" t="str">
        <f t="array" ref="B37">IFERROR(INDEX('Общий список'!$A$3:$S$996,VLOOKUP(E37,'Общий список'!$A$3:$S$996,19,FALSE),MATCH($B$1,'Общий список'!A33:M33,0)),"")</f>
        <v>прыжок в длину</v>
      </c>
      <c r="C37" s="27" t="str">
        <f>IF(B37="","", IFERROR(VLOOKUP(E37,'Общий список'!$A$3:$AG$996,3,FALSE),""))</f>
        <v>Ж</v>
      </c>
      <c r="D37" s="27" t="str">
        <f>IF(B37="","", IFERROR(VLOOKUP(E37,'Общий список'!$A$3:$AG$996,17,FALSE),""))</f>
        <v/>
      </c>
      <c r="E37" s="28">
        <f>'Общий список'!A33</f>
        <v>116</v>
      </c>
      <c r="F37" s="29" t="str">
        <f>IF(B37="","", IFERROR(VLOOKUP(E37,'Общий список'!$A$3:$AG$996,2,FALSE),""))</f>
        <v>Носова Анастасия</v>
      </c>
      <c r="G37" s="27" t="str">
        <f>IF(B37="","", IFERROR(VLOOKUP(E37,'Общий список'!$A$3:$AG$996,4,FALSE),""))</f>
        <v>01.03.2008</v>
      </c>
      <c r="H37" s="34" t="str">
        <f>IF(B37="","", IFERROR(VLOOKUP(E37,'Общий список'!$A$3:$AG$996,6,FALSE),""))</f>
        <v>МАУ ДО СШОР Кировского р-на</v>
      </c>
      <c r="I37" s="34" t="str">
        <f>IF(B37="","", IFERROR(VLOOKUP(E37,'Общий список'!$A$3:$AG$996,7,FALSE),""))</f>
        <v>Пономарева О.Ю., Мальцева И.Б.</v>
      </c>
      <c r="J37" s="27">
        <f t="array" ref="J37">IFERROR(INDEX('Общий список'!$A$3:$O$996,VLOOKUP(E37,'Общий список'!$A$3:$S$996,19,FALSE),MATCH(B37,'Общий список'!A33:N33,0)+1),"")</f>
        <v>4.95</v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39"/>
      <c r="B38" s="26" t="str">
        <f t="array" ref="B38">IFERROR(INDEX('Общий список'!$A$3:$S$996,VLOOKUP(E38,'Общий список'!$A$3:$S$996,19,FALSE),MATCH($B$1,'Общий список'!A34:M34,0)),"")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список'!A34</f>
        <v>144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список'!A34:N34,0)+1),"")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39"/>
      <c r="B39" s="26" t="str">
        <f t="array" ref="B39">IFERROR(INDEX('Общий список'!$A$3:$S$996,VLOOKUP(E39,'Общий список'!$A$3:$S$996,19,FALSE),MATCH($B$1,'Общий список'!A35:M35,0)),"")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список'!A35</f>
        <v>150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список'!A35:N35,0)+1),"")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39"/>
      <c r="B40" s="26" t="str">
        <f t="array" ref="B40">IFERROR(INDEX('Общий список'!$A$3:$S$996,VLOOKUP(E40,'Общий список'!$A$3:$S$996,19,FALSE),MATCH($B$1,'Общий список'!A36:M36,0)),"")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список'!A36</f>
        <v>155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список'!A36:N36,0)+1),"")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39"/>
      <c r="B41" s="26" t="str">
        <f t="array" ref="B41">IFERROR(INDEX('Общий список'!$A$3:$S$996,VLOOKUP(E41,'Общий список'!$A$3:$S$996,19,FALSE),MATCH($B$1,'Общий список'!A37:M37,0)),"")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список'!A37</f>
        <v>156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список'!A37:N37,0)+1),"")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39"/>
      <c r="B42" s="26" t="str">
        <f t="array" ref="B42">IFERROR(INDEX('Общий список'!$A$3:$S$996,VLOOKUP(E42,'Общий список'!$A$3:$S$996,19,FALSE),MATCH($B$1,'Общий список'!A38:M38,0)),"")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список'!A38</f>
        <v>159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список'!A38:N38,0)+1),"")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customHeight="1">
      <c r="A43" s="39">
        <v>6.0</v>
      </c>
      <c r="B43" s="26" t="str">
        <f t="array" ref="B43">IFERROR(INDEX('Общий список'!$A$3:$S$996,VLOOKUP(E43,'Общий список'!$A$3:$S$996,19,FALSE),MATCH($B$1,'Общий список'!A39:M39,0)),"")</f>
        <v>прыжок в длину</v>
      </c>
      <c r="C43" s="27" t="str">
        <f>IF(B43="","", IFERROR(VLOOKUP(E43,'Общий список'!$A$3:$AG$996,3,FALSE),""))</f>
        <v>Ж</v>
      </c>
      <c r="D43" s="27" t="str">
        <f>IF(B43="","", IFERROR(VLOOKUP(E43,'Общий список'!$A$3:$AG$996,17,FALSE),""))</f>
        <v/>
      </c>
      <c r="E43" s="28">
        <f>'Общий список'!A39</f>
        <v>164</v>
      </c>
      <c r="F43" s="29" t="str">
        <f>IF(B43="","", IFERROR(VLOOKUP(E43,'Общий список'!$A$3:$AG$996,2,FALSE),""))</f>
        <v>Мерзлякова Полина </v>
      </c>
      <c r="G43" s="27" t="str">
        <f>IF(B43="","", IFERROR(VLOOKUP(E43,'Общий список'!$A$3:$AG$996,4,FALSE),""))</f>
        <v>22.05.2010</v>
      </c>
      <c r="H43" s="34" t="str">
        <f>IF(B43="","", IFERROR(VLOOKUP(E43,'Общий список'!$A$3:$AG$996,6,FALSE),""))</f>
        <v>МАУ ДО СШОР Кировского р-на</v>
      </c>
      <c r="I43" s="29" t="str">
        <f>IF(B43="","", IFERROR(VLOOKUP(E43,'Общий список'!$A$3:$AG$996,7,FALSE),""))</f>
        <v>Пономарева О.Ю.</v>
      </c>
      <c r="J43" s="27">
        <f t="array" ref="J43">IFERROR(INDEX('Общий список'!$A$3:$O$996,VLOOKUP(E43,'Общий список'!$A$3:$S$996,19,FALSE),MATCH(B43,'Общий список'!A39:N39,0)+1),"")</f>
        <v>4.89</v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39"/>
      <c r="B44" s="26" t="str">
        <f t="array" ref="B44">IFERROR(INDEX('Общий список'!$A$3:$S$996,VLOOKUP(E44,'Общий список'!$A$3:$S$996,19,FALSE),MATCH($B$1,'Общий список'!A40:M40,0)),"")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список'!A40</f>
        <v>172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список'!A40:N40,0)+1),"")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39"/>
      <c r="B45" s="26" t="str">
        <f t="array" ref="B45">IFERROR(INDEX('Общий список'!$A$3:$S$996,VLOOKUP(E45,'Общий список'!$A$3:$S$996,19,FALSE),MATCH($B$1,'Общий список'!A41:M41,0)),"")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список'!A41</f>
        <v>176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список'!A41:N41,0)+1),"")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39"/>
      <c r="B46" s="26" t="str">
        <f t="array" ref="B46">IFERROR(INDEX('Общий список'!$A$3:$S$996,VLOOKUP(E46,'Общий список'!$A$3:$S$996,19,FALSE),MATCH($B$1,'Общий список'!A42:M42,0)),"")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список'!A42</f>
        <v>181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список'!A42:N42,0)+1),"")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39"/>
      <c r="B47" s="26" t="str">
        <f t="array" ref="B47">IFERROR(INDEX('Общий список'!$A$3:$S$996,VLOOKUP(E47,'Общий список'!$A$3:$S$996,19,FALSE),MATCH($B$1,'Общий список'!A43:M43,0)),"")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список'!A43</f>
        <v>184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список'!A43:N43,0)+1),"")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39"/>
      <c r="B48" s="26" t="str">
        <f t="array" ref="B48">IFERROR(INDEX('Общий список'!$A$3:$S$996,VLOOKUP(E48,'Общий список'!$A$3:$S$996,19,FALSE),MATCH($B$1,'Общий список'!A44:M44,0)),"")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список'!A44</f>
        <v>188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список'!A44:N44,0)+1),"")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39"/>
      <c r="B49" s="26" t="str">
        <f t="array" ref="B49">IFERROR(INDEX('Общий список'!$A$3:$S$996,VLOOKUP(E49,'Общий список'!$A$3:$S$996,19,FALSE),MATCH($B$1,'Общий список'!A45:M45,0)),"")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список'!A45</f>
        <v>189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список'!A45:N45,0)+1),"")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39"/>
      <c r="B50" s="26" t="str">
        <f t="array" ref="B50">IFERROR(INDEX('Общий список'!$A$3:$S$996,VLOOKUP(E50,'Общий список'!$A$3:$S$996,19,FALSE),MATCH($B$1,'Общий список'!A46:M46,0)),"")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список'!A46</f>
        <v>197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список'!A46:N46,0)+1),"")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39"/>
      <c r="B51" s="26" t="str">
        <f t="array" ref="B51">IFERROR(INDEX('Общий список'!$A$3:$S$996,VLOOKUP(E51,'Общий список'!$A$3:$S$996,19,FALSE),MATCH($B$1,'Общий список'!A47:M47,0)),"")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список'!A47</f>
        <v>200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список'!A47:N47,0)+1),"")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39"/>
      <c r="B52" s="26" t="str">
        <f t="array" ref="B52">IFERROR(INDEX('Общий список'!$A$3:$S$996,VLOOKUP(E52,'Общий список'!$A$3:$S$996,19,FALSE),MATCH($B$1,'Общий список'!A48:M48,0)),"")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список'!A48</f>
        <v>211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список'!A48:N48,0)+1),"")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39"/>
      <c r="B53" s="26" t="str">
        <f t="array" ref="B53">IFERROR(INDEX('Общий список'!$A$3:$S$996,VLOOKUP(E53,'Общий список'!$A$3:$S$996,19,FALSE),MATCH($B$1,'Общий список'!A49:M49,0)),"")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список'!A49</f>
        <v>215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список'!A49:N49,0)+1),"")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39"/>
      <c r="B54" s="26" t="str">
        <f t="array" ref="B54">IFERROR(INDEX('Общий список'!$A$3:$S$996,VLOOKUP(E54,'Общий список'!$A$3:$S$996,19,FALSE),MATCH($B$1,'Общий список'!A50:M50,0)),"")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список'!A50</f>
        <v>216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список'!A50:N50,0)+1),"")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39"/>
      <c r="B55" s="26" t="str">
        <f t="array" ref="B55">IFERROR(INDEX('Общий список'!$A$3:$S$996,VLOOKUP(E55,'Общий список'!$A$3:$S$996,19,FALSE),MATCH($B$1,'Общий список'!A51:M51,0)),"")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список'!A51</f>
        <v>223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список'!A51:N51,0)+1),"")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39"/>
      <c r="B56" s="26" t="str">
        <f t="array" ref="B56">IFERROR(INDEX('Общий список'!$A$3:$S$996,VLOOKUP(E56,'Общий список'!$A$3:$S$996,19,FALSE),MATCH($B$1,'Общий список'!A52:M52,0)),"")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список'!A52</f>
        <v>229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список'!A52:N52,0)+1),"")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39"/>
      <c r="B57" s="26" t="str">
        <f t="array" ref="B57">IFERROR(INDEX('Общий список'!$A$3:$S$996,VLOOKUP(E57,'Общий список'!$A$3:$S$996,19,FALSE),MATCH($B$1,'Общий список'!A53:M53,0)),"")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список'!A53</f>
        <v>234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список'!A53:N53,0)+1),"")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39"/>
      <c r="B58" s="26" t="str">
        <f t="array" ref="B58">IFERROR(INDEX('Общий список'!$A$3:$S$996,VLOOKUP(E58,'Общий список'!$A$3:$S$996,19,FALSE),MATCH($B$1,'Общий список'!A54:M54,0)),"")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список'!A54</f>
        <v>235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список'!A54:N54,0)+1),"")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39"/>
      <c r="B59" s="26" t="str">
        <f t="array" ref="B59">IFERROR(INDEX('Общий список'!$A$3:$S$996,VLOOKUP(E59,'Общий список'!$A$3:$S$996,19,FALSE),MATCH($B$1,'Общий список'!A55:M55,0)),"")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список'!A55</f>
        <v>237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список'!A55:N55,0)+1),"")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39"/>
      <c r="B60" s="26" t="str">
        <f t="array" ref="B60">IFERROR(INDEX('Общий список'!$A$3:$S$996,VLOOKUP(E60,'Общий список'!$A$3:$S$996,19,FALSE),MATCH($B$1,'Общий список'!A56:M56,0)),"")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список'!A56</f>
        <v>239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список'!A56:N56,0)+1),"")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39"/>
      <c r="B61" s="26" t="str">
        <f t="array" ref="B61">IFERROR(INDEX('Общий список'!$A$3:$S$996,VLOOKUP(E61,'Общий список'!$A$3:$S$996,19,FALSE),MATCH($B$1,'Общий список'!A57:M57,0)),"")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список'!A57</f>
        <v>241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список'!A57:N57,0)+1),"")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39"/>
      <c r="B62" s="26" t="str">
        <f t="array" ref="B62">IFERROR(INDEX('Общий список'!$A$3:$S$996,VLOOKUP(E62,'Общий список'!$A$3:$S$996,19,FALSE),MATCH($B$1,'Общий список'!A58:M58,0)),"")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список'!A58</f>
        <v>242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список'!A58:N58,0)+1),"")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39"/>
      <c r="B63" s="26" t="str">
        <f t="array" ref="B63">IFERROR(INDEX('Общий список'!$A$3:$S$996,VLOOKUP(E63,'Общий список'!$A$3:$S$996,19,FALSE),MATCH($B$1,'Общий список'!A59:M59,0)),"")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список'!A59</f>
        <v>243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список'!A59:N59,0)+1),"")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39"/>
      <c r="B64" s="26" t="str">
        <f t="array" ref="B64">IFERROR(INDEX('Общий список'!$A$3:$S$996,VLOOKUP(E64,'Общий список'!$A$3:$S$996,19,FALSE),MATCH($B$1,'Общий список'!A60:M60,0)),"")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список'!A60</f>
        <v>250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список'!A60:N60,0)+1),"")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39"/>
      <c r="B65" s="26" t="str">
        <f t="array" ref="B65">IFERROR(INDEX('Общий список'!$A$3:$S$996,VLOOKUP(E65,'Общий список'!$A$3:$S$996,19,FALSE),MATCH($B$1,'Общий список'!A61:M61,0)),"")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список'!A61</f>
        <v>271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список'!A61:N61,0)+1),"")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39"/>
      <c r="B66" s="26" t="str">
        <f t="array" ref="B66">IFERROR(INDEX('Общий список'!$A$3:$S$996,VLOOKUP(E66,'Общий список'!$A$3:$S$996,19,FALSE),MATCH($B$1,'Общий список'!A62:M62,0)),"")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список'!A62</f>
        <v>272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список'!A62:N62,0)+1),"")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39"/>
      <c r="B67" s="26" t="str">
        <f t="array" ref="B67">IFERROR(INDEX('Общий список'!$A$3:$S$996,VLOOKUP(E67,'Общий список'!$A$3:$S$996,19,FALSE),MATCH($B$1,'Общий список'!A63:M63,0)),"")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список'!A63</f>
        <v>273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список'!A63:N63,0)+1),"")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39"/>
      <c r="B68" s="26" t="str">
        <f t="array" ref="B68">IFERROR(INDEX('Общий список'!$A$3:$S$996,VLOOKUP(E68,'Общий список'!$A$3:$S$996,19,FALSE),MATCH($B$1,'Общий список'!A64:M64,0)),"")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список'!A64</f>
        <v>274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список'!A64:N64,0)+1),"")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39"/>
      <c r="B69" s="26" t="str">
        <f t="array" ref="B69">IFERROR(INDEX('Общий список'!$A$3:$S$996,VLOOKUP(E69,'Общий список'!$A$3:$S$996,19,FALSE),MATCH($B$1,'Общий список'!A65:M65,0)),"")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список'!A65</f>
        <v>275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список'!A65:N65,0)+1),"")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39"/>
      <c r="B70" s="26" t="str">
        <f t="array" ref="B70">IFERROR(INDEX('Общий список'!$A$3:$S$996,VLOOKUP(E70,'Общий список'!$A$3:$S$996,19,FALSE),MATCH($B$1,'Общий список'!A66:M66,0)),"")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список'!A66</f>
        <v>276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список'!A66:N66,0)+1),"")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39"/>
      <c r="B71" s="26" t="str">
        <f t="array" ref="B71">IFERROR(INDEX('Общий список'!$A$3:$S$996,VLOOKUP(E71,'Общий список'!$A$3:$S$996,19,FALSE),MATCH($B$1,'Общий список'!A67:M67,0)),"")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список'!A67</f>
        <v>277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список'!A67:N67,0)+1),"")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39"/>
      <c r="B72" s="26" t="str">
        <f t="array" ref="B72">IFERROR(INDEX('Общий список'!$A$3:$S$996,VLOOKUP(E72,'Общий список'!$A$3:$S$996,19,FALSE),MATCH($B$1,'Общий список'!A68:M68,0)),"")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список'!A68</f>
        <v>278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список'!A68:N68,0)+1),"")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39"/>
      <c r="B73" s="26" t="str">
        <f t="array" ref="B73">IFERROR(INDEX('Общий список'!$A$3:$S$996,VLOOKUP(E73,'Общий список'!$A$3:$S$996,19,FALSE),MATCH($B$1,'Общий список'!A69:M69,0)),"")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список'!A69</f>
        <v>279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список'!A69:N69,0)+1),"")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39"/>
      <c r="B74" s="26" t="str">
        <f t="array" ref="B74">IFERROR(INDEX('Общий список'!$A$3:$S$996,VLOOKUP(E74,'Общий список'!$A$3:$S$996,19,FALSE),MATCH($B$1,'Общий список'!A70:M70,0)),"")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список'!A70</f>
        <v>282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список'!A70:N70,0)+1),"")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39"/>
      <c r="B75" s="26" t="str">
        <f t="array" ref="B75">IFERROR(INDEX('Общий список'!$A$3:$S$996,VLOOKUP(E75,'Общий список'!$A$3:$S$996,19,FALSE),MATCH($B$1,'Общий список'!A71:M71,0)),"")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список'!A71</f>
        <v>283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список'!A71:N71,0)+1),"")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39"/>
      <c r="B76" s="26" t="str">
        <f t="array" ref="B76">IFERROR(INDEX('Общий список'!$A$3:$S$996,VLOOKUP(E76,'Общий список'!$A$3:$S$996,19,FALSE),MATCH($B$1,'Общий список'!A72:M72,0)),"")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список'!A72</f>
        <v>301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список'!A72:N72,0)+1),"")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39"/>
      <c r="B77" s="26" t="str">
        <f t="array" ref="B77">IFERROR(INDEX('Общий список'!$A$3:$S$996,VLOOKUP(E77,'Общий список'!$A$3:$S$996,19,FALSE),MATCH($B$1,'Общий список'!A73:M73,0)),"")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список'!A73</f>
        <v>302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список'!A73:N73,0)+1),"")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39"/>
      <c r="B78" s="26" t="str">
        <f t="array" ref="B78">IFERROR(INDEX('Общий список'!$A$3:$S$996,VLOOKUP(E78,'Общий список'!$A$3:$S$996,19,FALSE),MATCH($B$1,'Общий список'!A74:M74,0)),"")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список'!A74</f>
        <v>303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список'!A74:N74,0)+1),"")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39"/>
      <c r="B79" s="26" t="str">
        <f t="array" ref="B79">IFERROR(INDEX('Общий список'!$A$3:$S$996,VLOOKUP(E79,'Общий список'!$A$3:$S$996,19,FALSE),MATCH($B$1,'Общий список'!A75:M75,0)),"")</f>
        <v>прыжок в длину</v>
      </c>
      <c r="C79" s="27" t="str">
        <f>IF(B79="","", IFERROR(VLOOKUP(E79,'Общий список'!$A$3:$AG$996,3,FALSE),""))</f>
        <v>М</v>
      </c>
      <c r="D79" s="27" t="str">
        <f>IF(B79="","", IFERROR(VLOOKUP(E79,'Общий список'!$A$3:$AG$996,17,FALSE),""))</f>
        <v/>
      </c>
      <c r="E79" s="28">
        <f>'Общий список'!A75</f>
        <v>304</v>
      </c>
      <c r="F79" s="29" t="str">
        <f>IF(B79="","", IFERROR(VLOOKUP(E79,'Общий список'!$A$3:$AG$996,2,FALSE),""))</f>
        <v>Турбин Владислав</v>
      </c>
      <c r="G79" s="27" t="str">
        <f>IF(B79="","", IFERROR(VLOOKUP(E79,'Общий список'!$A$3:$AG$996,4,FALSE),""))</f>
        <v>12.08.2003</v>
      </c>
      <c r="H79" s="27" t="str">
        <f>IF(B79="","", IFERROR(VLOOKUP(E79,'Общий список'!$A$3:$AG$996,6,FALSE),""))</f>
        <v>г. Пермь СШ "Спартак"</v>
      </c>
      <c r="I79" s="27" t="str">
        <f>IF(B79="","", IFERROR(VLOOKUP(E79,'Общий список'!$A$3:$AG$996,7,FALSE),""))</f>
        <v>Новожилов С.В., Галиев А.Ф.</v>
      </c>
      <c r="J79" s="27" t="str">
        <f t="array" ref="J79">IFERROR(INDEX('Общий список'!$A$3:$O$996,VLOOKUP(E79,'Общий список'!$A$3:$S$996,19,FALSE),MATCH(B79,'Общий список'!A75:N75,0)+1),"")</f>
        <v>6.69</v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39"/>
      <c r="B80" s="26" t="str">
        <f t="array" ref="B80">IFERROR(INDEX('Общий список'!$A$3:$S$996,VLOOKUP(E80,'Общий список'!$A$3:$S$996,19,FALSE),MATCH($B$1,'Общий список'!A76:M76,0)),"")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список'!A76</f>
        <v>305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список'!A76:N76,0)+1),"")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39"/>
      <c r="B81" s="26" t="str">
        <f t="array" ref="B81">IFERROR(INDEX('Общий список'!$A$3:$S$996,VLOOKUP(E81,'Общий список'!$A$3:$S$996,19,FALSE),MATCH($B$1,'Общий список'!A78:M78,0)),"")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список'!A78</f>
        <v>307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список'!A78:N78,0)+1),"")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customHeight="1">
      <c r="A82" s="39">
        <v>7.0</v>
      </c>
      <c r="B82" s="26" t="str">
        <f t="array" ref="B82">IFERROR(INDEX('Общий список'!$A$3:$S$996,VLOOKUP(E82,'Общий список'!$A$3:$S$996,19,FALSE),MATCH($B$1,'Общий список'!A79:M79,0)),"")</f>
        <v>прыжок в длину</v>
      </c>
      <c r="C82" s="27" t="str">
        <f>IF(B82="","", IFERROR(VLOOKUP(E82,'Общий список'!$A$3:$AG$996,3,FALSE),""))</f>
        <v>Ж</v>
      </c>
      <c r="D82" s="27" t="str">
        <f>IF(B82="","", IFERROR(VLOOKUP(E82,'Общий список'!$A$3:$AG$996,17,FALSE),""))</f>
        <v/>
      </c>
      <c r="E82" s="28">
        <f>'Общий список'!A79</f>
        <v>309</v>
      </c>
      <c r="F82" s="29" t="str">
        <f>IF(B82="","", IFERROR(VLOOKUP(E82,'Общий список'!$A$3:$AG$996,2,FALSE),""))</f>
        <v>Иванова Анастасия</v>
      </c>
      <c r="G82" s="27" t="str">
        <f>IF(B82="","", IFERROR(VLOOKUP(E82,'Общий список'!$A$3:$AG$996,4,FALSE),""))</f>
        <v>18.04.1998</v>
      </c>
      <c r="H82" s="29" t="str">
        <f>IF(B82="","", IFERROR(VLOOKUP(E82,'Общий список'!$A$3:$AG$996,6,FALSE),""))</f>
        <v>г. Пермь СШ "Спартак"</v>
      </c>
      <c r="I82" s="29" t="str">
        <f>IF(B82="","", IFERROR(VLOOKUP(E82,'Общий список'!$A$3:$AG$996,7,FALSE),""))</f>
        <v>Новожилов С.В.</v>
      </c>
      <c r="J82" s="27">
        <f t="array" ref="J82">IFERROR(INDEX('Общий список'!$A$3:$O$996,VLOOKUP(E82,'Общий список'!$A$3:$S$996,19,FALSE),MATCH(B82,'Общий список'!A79:N79,0)+1),"")</f>
        <v>587</v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customHeight="1">
      <c r="A83" s="39">
        <v>8.0</v>
      </c>
      <c r="B83" s="26" t="str">
        <f t="array" ref="B83">IFERROR(INDEX('Общий список'!$A$3:$S$996,VLOOKUP(E83,'Общий список'!$A$3:$S$996,19,FALSE),MATCH($B$1,'Общий список'!A80:M80,0)),"")</f>
        <v>прыжок в длину</v>
      </c>
      <c r="C83" s="27" t="str">
        <f>IF(B83="","", IFERROR(VLOOKUP(E83,'Общий список'!$A$3:$AG$996,3,FALSE),""))</f>
        <v>Ж</v>
      </c>
      <c r="D83" s="27" t="str">
        <f>IF(B83="","", IFERROR(VLOOKUP(E83,'Общий список'!$A$3:$AG$996,17,FALSE),""))</f>
        <v/>
      </c>
      <c r="E83" s="28">
        <f>'Общий список'!A80</f>
        <v>310</v>
      </c>
      <c r="F83" s="29" t="str">
        <f>IF(B83="","", IFERROR(VLOOKUP(E83,'Общий список'!$A$3:$AG$996,2,FALSE),""))</f>
        <v>Бушуева Валерия</v>
      </c>
      <c r="G83" s="35">
        <f>IF(B83="","", IFERROR(VLOOKUP(E83,'Общий список'!$A$3:$AG$996,4,FALSE),""))</f>
        <v>39824</v>
      </c>
      <c r="H83" s="29" t="str">
        <f>IF(B83="","", IFERROR(VLOOKUP(E83,'Общий список'!$A$3:$AG$996,6,FALSE),""))</f>
        <v>г. Пермь СШ "Спартак"</v>
      </c>
      <c r="I83" s="29" t="str">
        <f>IF(B83="","", IFERROR(VLOOKUP(E83,'Общий список'!$A$3:$AG$996,7,FALSE),""))</f>
        <v>Новожилов С.В.</v>
      </c>
      <c r="J83" s="27">
        <f t="array" ref="J83">IFERROR(INDEX('Общий список'!$A$3:$O$996,VLOOKUP(E83,'Общий список'!$A$3:$S$996,19,FALSE),MATCH(B83,'Общий список'!A80:N80,0)+1),"")</f>
        <v>4.95</v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hidden="1" customHeight="1">
      <c r="A84" s="39"/>
      <c r="B84" s="26" t="str">
        <f t="array" ref="B84">IFERROR(INDEX('Общий список'!$A$3:$S$996,VLOOKUP(E84,'Общий список'!$A$3:$S$996,19,FALSE),MATCH($B$1,'Общий список'!A81:M81,0)),"")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список'!A81</f>
        <v>341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список'!A81:N81,0)+1),"")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39"/>
      <c r="B85" s="26" t="str">
        <f t="array" ref="B85">IFERROR(INDEX('Общий список'!$A$3:$S$996,VLOOKUP(E85,'Общий список'!$A$3:$S$996,19,FALSE),MATCH($B$1,'Общий список'!A82:M82,0)),"")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список'!A82</f>
        <v>344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список'!A82:N82,0)+1),"")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39"/>
      <c r="B86" s="26" t="str">
        <f t="array" ref="B86">IFERROR(INDEX('Общий список'!$A$3:$S$996,VLOOKUP(E86,'Общий список'!$A$3:$S$996,19,FALSE),MATCH($B$1,'Общий список'!A83:M83,0)),"")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список'!A83</f>
        <v>358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список'!A83:N83,0)+1),"")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39"/>
      <c r="B87" s="26" t="str">
        <f t="array" ref="B87">IFERROR(INDEX('Общий список'!$A$3:$S$996,VLOOKUP(E87,'Общий список'!$A$3:$S$996,19,FALSE),MATCH($B$1,'Общий список'!A84:M84,0)),"")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список'!A84</f>
        <v>359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список'!A84:N84,0)+1),"")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39"/>
      <c r="B88" s="26" t="str">
        <f t="array" ref="B88">IFERROR(INDEX('Общий список'!$A$3:$S$996,VLOOKUP(E88,'Общий список'!$A$3:$S$996,19,FALSE),MATCH($B$1,'Общий список'!A85:M85,0)),"")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список'!A85</f>
        <v>362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список'!A85:N85,0)+1),"")</f>
        <v/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39"/>
      <c r="B89" s="26" t="str">
        <f t="array" ref="B89">IFERROR(INDEX('Общий список'!$A$3:$S$996,VLOOKUP(E89,'Общий список'!$A$3:$S$996,19,FALSE),MATCH($B$1,'Общий список'!A86:M86,0)),"")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список'!A86</f>
        <v>367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список'!A86:N86,0)+1),"")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39"/>
      <c r="B90" s="26" t="str">
        <f t="array" ref="B90">IFERROR(INDEX('Общий список'!$A$3:$S$996,VLOOKUP(E90,'Общий список'!$A$3:$S$996,19,FALSE),MATCH($B$1,'Общий список'!A87:M87,0)),"")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список'!A87</f>
        <v>369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список'!A87:N87,0)+1),"")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39"/>
      <c r="B91" s="26" t="str">
        <f t="array" ref="B91">IFERROR(INDEX('Общий список'!$A$3:$S$996,VLOOKUP(E91,'Общий список'!$A$3:$S$996,19,FALSE),MATCH($B$1,'Общий список'!A88:M88,0)),"")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список'!A88</f>
        <v>370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список'!A88:N88,0)+1),"")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39"/>
      <c r="B92" s="26" t="str">
        <f t="array" ref="B92">IFERROR(INDEX('Общий список'!$A$3:$S$996,VLOOKUP(E92,'Общий список'!$A$3:$S$996,19,FALSE),MATCH($B$1,'Общий список'!A89:M89,0)),"")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список'!A89</f>
        <v>371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список'!A89:N89,0)+1),"")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39"/>
      <c r="B93" s="26" t="str">
        <f t="array" ref="B93">IFERROR(INDEX('Общий список'!$A$3:$S$996,VLOOKUP(E93,'Общий список'!$A$3:$S$996,19,FALSE),MATCH($B$1,'Общий список'!A90:M90,0)),"")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список'!A90</f>
        <v>373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список'!A90:N90,0)+1),"")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39"/>
      <c r="B94" s="26" t="str">
        <f t="array" ref="B94">IFERROR(INDEX('Общий список'!$A$3:$S$996,VLOOKUP(E94,'Общий список'!$A$3:$S$996,19,FALSE),MATCH($B$1,'Общий список'!A91:M91,0)),"")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список'!A91</f>
        <v>374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список'!A91:N91,0)+1),"")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39"/>
      <c r="B95" s="26" t="str">
        <f t="array" ref="B95">IFERROR(INDEX('Общий список'!$A$3:$S$996,VLOOKUP(E95,'Общий список'!$A$3:$S$996,19,FALSE),MATCH($B$1,'Общий список'!A92:M92,0)),"")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список'!A92</f>
        <v>376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список'!A92:N92,0)+1),"")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39"/>
      <c r="B96" s="26" t="str">
        <f t="array" ref="B96">IFERROR(INDEX('Общий список'!$A$3:$S$996,VLOOKUP(E96,'Общий список'!$A$3:$S$996,19,FALSE),MATCH($B$1,'Общий список'!A93:M93,0)),"")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список'!A93</f>
        <v>378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список'!A93:N93,0)+1),"")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39"/>
      <c r="B97" s="26" t="str">
        <f t="array" ref="B97">IFERROR(INDEX('Общий список'!$A$3:$S$996,VLOOKUP(E97,'Общий список'!$A$3:$S$996,19,FALSE),MATCH($B$1,'Общий список'!A94:M94,0)),"")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список'!A94</f>
        <v>384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список'!A94:N94,0)+1),"")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39"/>
      <c r="B98" s="26" t="str">
        <f t="array" ref="B98">IFERROR(INDEX('Общий список'!$A$3:$S$996,VLOOKUP(E98,'Общий список'!$A$3:$S$996,19,FALSE),MATCH($B$1,'Общий список'!A95:M95,0)),"")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список'!A95</f>
        <v>388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список'!A95:N95,0)+1),"")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39"/>
      <c r="B99" s="26" t="str">
        <f t="array" ref="B99">IFERROR(INDEX('Общий список'!$A$3:$S$996,VLOOKUP(E99,'Общий список'!$A$3:$S$996,19,FALSE),MATCH($B$1,'Общий список'!A96:M96,0)),"")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список'!A96</f>
        <v>389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список'!A96:N96,0)+1),"")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39"/>
      <c r="B100" s="26" t="str">
        <f t="array" ref="B100">IFERROR(INDEX('Общий список'!$A$3:$S$996,VLOOKUP(E100,'Общий список'!$A$3:$S$996,19,FALSE),MATCH($B$1,'Общий список'!A97:M97,0)),"")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список'!A97</f>
        <v>395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список'!A97:N97,0)+1),"")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39"/>
      <c r="B101" s="26" t="str">
        <f t="array" ref="B101">IFERROR(INDEX('Общий список'!$A$3:$S$996,VLOOKUP(E101,'Общий список'!$A$3:$S$996,19,FALSE),MATCH($B$1,'Общий список'!A98:M98,0)),"")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список'!A98</f>
        <v>397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список'!A98:N98,0)+1),"")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39"/>
      <c r="B102" s="26" t="str">
        <f t="array" ref="B102">IFERROR(INDEX('Общий список'!$A$3:$S$996,VLOOKUP(E102,'Общий список'!$A$3:$S$996,19,FALSE),MATCH($B$1,'Общий список'!A99:M99,0)),"")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список'!A99</f>
        <v>399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список'!A99:N99,0)+1),"")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39"/>
      <c r="B103" s="26" t="str">
        <f t="array" ref="B103">IFERROR(INDEX('Общий список'!$A$3:$S$996,VLOOKUP(E103,'Общий список'!$A$3:$S$996,19,FALSE),MATCH($B$1,'Общий список'!A100:M100,0)),"")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список'!A100</f>
        <v>443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список'!A100:N100,0)+1),"")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39"/>
      <c r="B104" s="26" t="str">
        <f t="array" ref="B104">IFERROR(INDEX('Общий список'!$A$3:$S$996,VLOOKUP(E104,'Общий список'!$A$3:$S$996,19,FALSE),MATCH($B$1,'Общий список'!A101:M101,0)),"")</f>
        <v>прыжок в длину</v>
      </c>
      <c r="C104" s="27" t="str">
        <f>IF(B104="","", IFERROR(VLOOKUP(E104,'Общий список'!$A$3:$AG$996,3,FALSE),""))</f>
        <v>М</v>
      </c>
      <c r="D104" s="27" t="str">
        <f>IF(B104="","", IFERROR(VLOOKUP(E104,'Общий список'!$A$3:$AG$996,17,FALSE),""))</f>
        <v/>
      </c>
      <c r="E104" s="28">
        <f>'Общий список'!A101</f>
        <v>456</v>
      </c>
      <c r="F104" s="29" t="str">
        <f>IF(B104="","", IFERROR(VLOOKUP(E104,'Общий список'!$A$3:$AG$996,2,FALSE),""))</f>
        <v>Орос Роман</v>
      </c>
      <c r="G104" s="27" t="str">
        <f>IF(B104="","", IFERROR(VLOOKUP(E104,'Общий список'!$A$3:$AG$996,4,FALSE),""))</f>
        <v>11.05.2007</v>
      </c>
      <c r="H104" s="27" t="str">
        <f>IF(B104="","", IFERROR(VLOOKUP(E104,'Общий список'!$A$3:$AG$996,6,FALSE),""))</f>
        <v>СШОР "Старт" г. Краснокамск</v>
      </c>
      <c r="I104" s="27" t="str">
        <f>IF(B104="","", IFERROR(VLOOKUP(E104,'Общий список'!$A$3:$AG$996,7,FALSE),""))</f>
        <v>Окулов А.А.</v>
      </c>
      <c r="J104" s="27">
        <f t="array" ref="J104">IFERROR(INDEX('Общий список'!$A$3:$O$996,VLOOKUP(E104,'Общий список'!$A$3:$S$996,19,FALSE),MATCH(B104,'Общий список'!A101:N101,0)+1),"")</f>
        <v>6.78</v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customHeight="1">
      <c r="A105" s="39">
        <v>9.0</v>
      </c>
      <c r="B105" s="26" t="str">
        <f t="array" ref="B105">IFERROR(INDEX('Общий список'!$A$3:$S$996,VLOOKUP(E105,'Общий список'!$A$3:$S$996,19,FALSE),MATCH($B$1,'Общий список'!A102:M102,0)),"")</f>
        <v>прыжок в длину</v>
      </c>
      <c r="C105" s="27" t="str">
        <f>IF(B105="","", IFERROR(VLOOKUP(E105,'Общий список'!$A$3:$AG$996,3,FALSE),""))</f>
        <v>Ж</v>
      </c>
      <c r="D105" s="27" t="str">
        <f>IF(B105="","", IFERROR(VLOOKUP(E105,'Общий список'!$A$3:$AG$996,17,FALSE),""))</f>
        <v/>
      </c>
      <c r="E105" s="28">
        <f>'Общий список'!A102</f>
        <v>460</v>
      </c>
      <c r="F105" s="29" t="str">
        <f>IF(B105="","", IFERROR(VLOOKUP(E105,'Общий список'!$A$3:$AG$996,2,FALSE),""))</f>
        <v>Бояршинова Дарья</v>
      </c>
      <c r="G105" s="27" t="str">
        <f>IF(B105="","", IFERROR(VLOOKUP(E105,'Общий список'!$A$3:$AG$996,4,FALSE),""))</f>
        <v>24.11.2007</v>
      </c>
      <c r="H105" s="29" t="str">
        <f>IF(B105="","", IFERROR(VLOOKUP(E105,'Общий список'!$A$3:$AG$996,6,FALSE),""))</f>
        <v>СШОР "Старт" г. Краснокамск</v>
      </c>
      <c r="I105" s="29" t="str">
        <f>IF(B105="","", IFERROR(VLOOKUP(E105,'Общий список'!$A$3:$AG$996,7,FALSE),""))</f>
        <v>Окулов А.А.</v>
      </c>
      <c r="J105" s="27">
        <f t="array" ref="J105">IFERROR(INDEX('Общий список'!$A$3:$O$996,VLOOKUP(E105,'Общий список'!$A$3:$S$996,19,FALSE),MATCH(B105,'Общий список'!A102:N102,0)+1),"")</f>
        <v>5</v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39"/>
      <c r="B106" s="26" t="str">
        <f t="array" ref="B106">IFERROR(INDEX('Общий список'!$A$3:$S$996,VLOOKUP(E106,'Общий список'!$A$3:$S$996,19,FALSE),MATCH($B$1,'Общий список'!A103:M103,0)),"")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список'!A103</f>
        <v>465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список'!A103:N103,0)+1),"")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39"/>
      <c r="B107" s="26" t="str">
        <f t="array" ref="B107">IFERROR(INDEX('Общий список'!$A$3:$S$996,VLOOKUP(E107,'Общий список'!$A$3:$S$996,19,FALSE),MATCH($B$1,'Общий список'!A104:M104,0)),"")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список'!A104</f>
        <v>470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список'!A104:N104,0)+1),"")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39"/>
      <c r="B108" s="26" t="str">
        <f t="array" ref="B108">IFERROR(INDEX('Общий список'!$A$3:$S$996,VLOOKUP(E108,'Общий список'!$A$3:$S$996,19,FALSE),MATCH($B$1,'Общий список'!A105:M105,0)),"")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список'!A105</f>
        <v>471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список'!A105:N105,0)+1),"")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39"/>
      <c r="B109" s="26" t="str">
        <f t="array" ref="B109">IFERROR(INDEX('Общий список'!$A$3:$S$996,VLOOKUP(E109,'Общий список'!$A$3:$S$996,19,FALSE),MATCH($B$1,'Общий список'!A106:M106,0)),"")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список'!A106</f>
        <v>472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список'!A106:N106,0)+1),"")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39"/>
      <c r="B110" s="26" t="str">
        <f t="array" ref="B110">IFERROR(INDEX('Общий список'!$A$3:$S$996,VLOOKUP(E110,'Общий список'!$A$3:$S$996,19,FALSE),MATCH($B$1,'Общий список'!A107:M107,0)),"")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список'!A107</f>
        <v>474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список'!A107:N107,0)+1),"")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39"/>
      <c r="B111" s="26" t="str">
        <f t="array" ref="B111">IFERROR(INDEX('Общий список'!$A$3:$S$996,VLOOKUP(E111,'Общий список'!$A$3:$S$996,19,FALSE),MATCH($B$1,'Общий список'!A108:M108,0)),"")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список'!A108</f>
        <v>475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список'!A108:N108,0)+1),"")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hidden="1" customHeight="1">
      <c r="A112" s="39"/>
      <c r="B112" s="26" t="str">
        <f t="array" ref="B112">IFERROR(INDEX('Общий список'!$A$3:$S$996,VLOOKUP(E112,'Общий список'!$A$3:$S$996,19,FALSE),MATCH($B$1,'Общий список'!A109:M109,0)),"")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список'!A109</f>
        <v>477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список'!A109:N109,0)+1),"")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39"/>
      <c r="B113" s="26" t="str">
        <f t="array" ref="B113">IFERROR(INDEX('Общий список'!$A$3:$S$996,VLOOKUP(E113,'Общий список'!$A$3:$S$996,19,FALSE),MATCH($B$1,'Общий список'!A110:M110,0)),"")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список'!A110</f>
        <v>478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список'!A110:N110,0)+1),"")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39"/>
      <c r="B114" s="26" t="str">
        <f t="array" ref="B114">IFERROR(INDEX('Общий список'!$A$3:$S$996,VLOOKUP(E114,'Общий список'!$A$3:$S$996,19,FALSE),MATCH($B$1,'Общий список'!A111:M111,0)),"")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список'!A111</f>
        <v>479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список'!A111:N111,0)+1),"")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39"/>
      <c r="B115" s="26" t="str">
        <f t="array" ref="B115">IFERROR(INDEX('Общий список'!$A$3:$S$996,VLOOKUP(E115,'Общий список'!$A$3:$S$996,19,FALSE),MATCH($B$1,'Общий список'!A112:M112,0)),"")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список'!A112</f>
        <v>480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список'!A112:N112,0)+1),"")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39"/>
      <c r="B116" s="26" t="str">
        <f t="array" ref="B116">IFERROR(INDEX('Общий список'!$A$3:$S$996,VLOOKUP(E116,'Общий список'!$A$3:$S$996,19,FALSE),MATCH($B$1,'Общий список'!A113:M113,0)),"")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список'!A113</f>
        <v>483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список'!A113:N113,0)+1),"")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39"/>
      <c r="B117" s="26" t="str">
        <f t="array" ref="B117">IFERROR(INDEX('Общий список'!$A$3:$S$996,VLOOKUP(E117,'Общий список'!$A$3:$S$996,19,FALSE),MATCH($B$1,'Общий список'!A114:M114,0)),"")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список'!A114</f>
        <v>484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список'!A114:N114,0)+1),"")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39"/>
      <c r="B118" s="26" t="str">
        <f t="array" ref="B118">IFERROR(INDEX('Общий список'!$A$3:$S$996,VLOOKUP(E118,'Общий список'!$A$3:$S$996,19,FALSE),MATCH($B$1,'Общий список'!A115:M115,0)),"")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список'!A115</f>
        <v>488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список'!A115:N115,0)+1),"")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39"/>
      <c r="B119" s="26" t="str">
        <f t="array" ref="B119">IFERROR(INDEX('Общий список'!$A$3:$S$996,VLOOKUP(E119,'Общий список'!$A$3:$S$996,19,FALSE),MATCH($B$1,'Общий список'!A116:M116,0)),"")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список'!A116</f>
        <v>490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список'!A116:N116,0)+1),"")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39"/>
      <c r="B120" s="26" t="str">
        <f t="array" ref="B120">IFERROR(INDEX('Общий список'!$A$3:$S$996,VLOOKUP(E120,'Общий список'!$A$3:$S$996,19,FALSE),MATCH($B$1,'Общий список'!A117:M117,0)),"")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список'!A117</f>
        <v>491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список'!A117:N117,0)+1),"")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39"/>
      <c r="B121" s="26" t="str">
        <f t="array" ref="B121">IFERROR(INDEX('Общий список'!$A$3:$S$996,VLOOKUP(E121,'Общий список'!$A$3:$S$996,19,FALSE),MATCH($B$1,'Общий список'!A118:M118,0)),"")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список'!A118</f>
        <v>492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список'!A118:N118,0)+1),"")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39"/>
      <c r="B122" s="26" t="str">
        <f t="array" ref="B122">IFERROR(INDEX('Общий список'!$A$3:$S$996,VLOOKUP(E122,'Общий список'!$A$3:$S$996,19,FALSE),MATCH($B$1,'Общий список'!A119:M119,0)),"")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список'!A119</f>
        <v>493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список'!A119:N119,0)+1),"")</f>
        <v/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39"/>
      <c r="B123" s="26" t="str">
        <f t="array" ref="B123">IFERROR(INDEX('Общий список'!$A$3:$S$996,VLOOKUP(E123,'Общий список'!$A$3:$S$996,19,FALSE),MATCH($B$1,'Общий список'!A120:M120,0)),"")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список'!A120</f>
        <v>499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список'!A120:N120,0)+1),"")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39"/>
      <c r="B124" s="26" t="str">
        <f t="array" ref="B124">IFERROR(INDEX('Общий список'!$A$3:$S$996,VLOOKUP(E124,'Общий список'!$A$3:$S$996,19,FALSE),MATCH($B$1,'Общий список'!A121:M121,0)),"")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список'!A121</f>
        <v>500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список'!A121:N121,0)+1),"")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39"/>
      <c r="B125" s="26" t="str">
        <f t="array" ref="B125">IFERROR(INDEX('Общий список'!$A$3:$S$996,VLOOKUP(E125,'Общий список'!$A$3:$S$996,19,FALSE),MATCH($B$1,'Общий список'!A122:M122,0)),"")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список'!A122</f>
        <v>501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список'!A122:N122,0)+1),"")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39"/>
      <c r="B126" s="26" t="str">
        <f t="array" ref="B126">IFERROR(INDEX('Общий список'!$A$3:$S$996,VLOOKUP(E126,'Общий список'!$A$3:$S$996,19,FALSE),MATCH($B$1,'Общий список'!A123:M123,0)),"")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список'!A123</f>
        <v>502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список'!A123:N123,0)+1),"")</f>
        <v/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hidden="1" customHeight="1">
      <c r="A127" s="39"/>
      <c r="B127" s="26" t="str">
        <f t="array" ref="B127">IFERROR(INDEX('Общий список'!$A$3:$S$996,VLOOKUP(E127,'Общий список'!$A$3:$S$996,19,FALSE),MATCH($B$1,'Общий список'!A124:M124,0)),"")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список'!A124</f>
        <v>503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список'!A124:N124,0)+1),"")</f>
        <v/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hidden="1" customHeight="1">
      <c r="A128" s="39"/>
      <c r="B128" s="26" t="str">
        <f t="array" ref="B128">IFERROR(INDEX('Общий список'!$A$3:$S$996,VLOOKUP(E128,'Общий список'!$A$3:$S$996,19,FALSE),MATCH($B$1,'Общий список'!A125:M125,0)),"")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список'!A125</f>
        <v>505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список'!A125:N125,0)+1),"")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39"/>
      <c r="B129" s="26" t="str">
        <f t="array" ref="B129">IFERROR(INDEX('Общий список'!$A$3:$S$996,VLOOKUP(E129,'Общий список'!$A$3:$S$996,19,FALSE),MATCH($B$1,'Общий список'!A126:M126,0)),"")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список'!A126</f>
        <v>509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список'!A126:N126,0)+1),"")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39"/>
      <c r="B130" s="26" t="str">
        <f t="array" ref="B130">IFERROR(INDEX('Общий список'!$A$3:$S$996,VLOOKUP(E130,'Общий список'!$A$3:$S$996,19,FALSE),MATCH($B$1,'Общий список'!A127:M127,0)),"")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список'!A127</f>
        <v>511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список'!A127:N127,0)+1),"")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39"/>
      <c r="B131" s="26" t="str">
        <f t="array" ref="B131">IFERROR(INDEX('Общий список'!$A$3:$S$996,VLOOKUP(E131,'Общий список'!$A$3:$S$996,19,FALSE),MATCH($B$1,'Общий список'!A128:M128,0)),"")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список'!A128</f>
        <v>512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список'!A128:N128,0)+1),"")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39"/>
      <c r="B132" s="26" t="str">
        <f t="array" ref="B132">IFERROR(INDEX('Общий список'!$A$3:$S$996,VLOOKUP(E132,'Общий список'!$A$3:$S$996,19,FALSE),MATCH($B$1,'Общий список'!A129:M129,0)),"")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список'!A129</f>
        <v>513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список'!A129:N129,0)+1),"")</f>
        <v/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39"/>
      <c r="B133" s="26" t="str">
        <f t="array" ref="B133">IFERROR(INDEX('Общий список'!$A$3:$S$996,VLOOKUP(E133,'Общий список'!$A$3:$S$996,19,FALSE),MATCH($B$1,'Общий список'!A130:M130,0)),"")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список'!A130</f>
        <v>514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список'!A130:N130,0)+1),"")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39"/>
      <c r="B134" s="26" t="str">
        <f t="array" ref="B134">IFERROR(INDEX('Общий список'!$A$3:$S$996,VLOOKUP(E134,'Общий список'!$A$3:$S$996,19,FALSE),MATCH($B$1,'Общий список'!A131:M131,0)),"")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список'!A131</f>
        <v>515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список'!A131:N131,0)+1),"")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39"/>
      <c r="B135" s="26" t="str">
        <f t="array" ref="B135">IFERROR(INDEX('Общий список'!$A$3:$S$996,VLOOKUP(E135,'Общий список'!$A$3:$S$996,19,FALSE),MATCH($B$1,'Общий список'!A132:M132,0)),"")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список'!A132</f>
        <v>517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список'!A132:N132,0)+1),"")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39"/>
      <c r="B136" s="26" t="str">
        <f t="array" ref="B136">IFERROR(INDEX('Общий список'!$A$3:$S$996,VLOOKUP(E136,'Общий список'!$A$3:$S$996,19,FALSE),MATCH($B$1,'Общий список'!A133:M133,0)),"")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список'!A133</f>
        <v>519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список'!A133:N133,0)+1),"")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39"/>
      <c r="B137" s="26" t="str">
        <f t="array" ref="B137">IFERROR(INDEX('Общий список'!$A$3:$S$996,VLOOKUP(E137,'Общий список'!$A$3:$S$996,19,FALSE),MATCH($B$1,'Общий список'!A134:M134,0)),"")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список'!A134</f>
        <v>520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список'!A134:N134,0)+1),"")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39"/>
      <c r="B138" s="26" t="str">
        <f t="array" ref="B138">IFERROR(INDEX('Общий список'!$A$3:$S$996,VLOOKUP(E138,'Общий список'!$A$3:$S$996,19,FALSE),MATCH($B$1,'Общий список'!A135:M135,0)),"")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список'!A135</f>
        <v>522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список'!A135:N135,0)+1),"")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39"/>
      <c r="B139" s="26" t="str">
        <f t="array" ref="B139">IFERROR(INDEX('Общий список'!$A$3:$S$996,VLOOKUP(E139,'Общий список'!$A$3:$S$996,19,FALSE),MATCH($B$1,'Общий список'!A136:M136,0)),"")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список'!A136</f>
        <v>523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список'!A136:N136,0)+1),"")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39"/>
      <c r="B140" s="26" t="str">
        <f t="array" ref="B140">IFERROR(INDEX('Общий список'!$A$3:$S$996,VLOOKUP(E140,'Общий список'!$A$3:$S$996,19,FALSE),MATCH($B$1,'Общий список'!A137:M137,0)),"")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список'!A137</f>
        <v>525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список'!A137:N137,0)+1),"")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39"/>
      <c r="B141" s="26" t="str">
        <f t="array" ref="B141">IFERROR(INDEX('Общий список'!$A$3:$S$996,VLOOKUP(E141,'Общий список'!$A$3:$S$996,19,FALSE),MATCH($B$1,'Общий список'!A138:M138,0)),"")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список'!A138</f>
        <v>527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список'!A138:N138,0)+1),"")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39"/>
      <c r="B142" s="26" t="str">
        <f t="array" ref="B142">IFERROR(INDEX('Общий список'!$A$3:$S$996,VLOOKUP(E142,'Общий список'!$A$3:$S$996,19,FALSE),MATCH($B$1,'Общий список'!A139:M139,0)),"")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список'!A139</f>
        <v>528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список'!A139:N139,0)+1),"")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39"/>
      <c r="B143" s="26" t="str">
        <f t="array" ref="B143">IFERROR(INDEX('Общий список'!$A$3:$S$996,VLOOKUP(E143,'Общий список'!$A$3:$S$996,19,FALSE),MATCH($B$1,'Общий список'!A140:M140,0)),"")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список'!A140</f>
        <v>539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список'!A140:N140,0)+1),"")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39"/>
      <c r="B144" s="26" t="str">
        <f t="array" ref="B144">IFERROR(INDEX('Общий список'!$A$3:$S$996,VLOOKUP(E144,'Общий список'!$A$3:$S$996,19,FALSE),MATCH($B$1,'Общий список'!A141:M141,0)),"")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список'!A141</f>
        <v>545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список'!A141:N141,0)+1),"")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39"/>
      <c r="B145" s="26" t="str">
        <f t="array" ref="B145">IFERROR(INDEX('Общий список'!$A$3:$S$996,VLOOKUP(E145,'Общий список'!$A$3:$S$996,19,FALSE),MATCH($B$1,'Общий список'!A142:M142,0)),"")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список'!A142</f>
        <v>550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список'!A142:N142,0)+1),"")</f>
        <v/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39"/>
      <c r="B146" s="26" t="str">
        <f t="array" ref="B146">IFERROR(INDEX('Общий список'!$A$3:$S$996,VLOOKUP(E146,'Общий список'!$A$3:$S$996,19,FALSE),MATCH($B$1,'Общий список'!A143:M143,0)),"")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список'!A143</f>
        <v>582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список'!A143:N143,0)+1),"")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39"/>
      <c r="B147" s="26" t="str">
        <f t="array" ref="B147">IFERROR(INDEX('Общий список'!$A$3:$S$996,VLOOKUP(E147,'Общий список'!$A$3:$S$996,19,FALSE),MATCH($B$1,'Общий список'!A144:M144,0)),"")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список'!A144</f>
        <v>583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список'!A144:N144,0)+1),"")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39"/>
      <c r="B148" s="26" t="str">
        <f t="array" ref="B148">IFERROR(INDEX('Общий список'!$A$3:$S$996,VLOOKUP(E148,'Общий список'!$A$3:$S$996,19,FALSE),MATCH($B$1,'Общий список'!A145:M145,0)),"")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список'!A145</f>
        <v>584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список'!A145:N145,0)+1),"")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39"/>
      <c r="B149" s="26" t="str">
        <f t="array" ref="B149">IFERROR(INDEX('Общий список'!$A$3:$S$996,VLOOKUP(E149,'Общий список'!$A$3:$S$996,19,FALSE),MATCH($B$1,'Общий список'!A146:M146,0)),"")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список'!A146</f>
        <v>585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список'!A146:N146,0)+1),"")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39"/>
      <c r="B150" s="26" t="str">
        <f t="array" ref="B150">IFERROR(INDEX('Общий список'!$A$3:$S$996,VLOOKUP(E150,'Общий список'!$A$3:$S$996,19,FALSE),MATCH($B$1,'Общий список'!A147:M147,0)),"")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список'!A147</f>
        <v>586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список'!A147:N147,0)+1),"")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39"/>
      <c r="B151" s="26" t="str">
        <f t="array" ref="B151">IFERROR(INDEX('Общий список'!$A$3:$S$996,VLOOKUP(E151,'Общий список'!$A$3:$S$996,19,FALSE),MATCH($B$1,'Общий список'!A148:M148,0)),"")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список'!A148</f>
        <v>587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список'!A148:N148,0)+1),"")</f>
        <v/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39"/>
      <c r="B152" s="26" t="str">
        <f t="array" ref="B152">IFERROR(INDEX('Общий список'!$A$3:$S$996,VLOOKUP(E152,'Общий список'!$A$3:$S$996,19,FALSE),MATCH($B$1,'Общий список'!A149:M149,0)),"")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список'!A149</f>
        <v>588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список'!A149:N149,0)+1),"")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39"/>
      <c r="B153" s="26" t="str">
        <f t="array" ref="B153">IFERROR(INDEX('Общий список'!$A$3:$S$996,VLOOKUP(E153,'Общий список'!$A$3:$S$996,19,FALSE),MATCH($B$1,'Общий список'!A150:M150,0)),"")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список'!A150</f>
        <v>589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список'!A150:N150,0)+1),"")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39"/>
      <c r="B154" s="26" t="str">
        <f t="array" ref="B154">IFERROR(INDEX('Общий список'!$A$3:$S$996,VLOOKUP(E154,'Общий список'!$A$3:$S$996,19,FALSE),MATCH($B$1,'Общий список'!A151:M151,0)),"")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список'!A151</f>
        <v>590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список'!A151:N151,0)+1),"")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39"/>
      <c r="B155" s="26" t="str">
        <f t="array" ref="B155">IFERROR(INDEX('Общий список'!$A$3:$S$996,VLOOKUP(E155,'Общий список'!$A$3:$S$996,19,FALSE),MATCH($B$1,'Общий список'!A152:M152,0)),"")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список'!A152</f>
        <v>594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список'!A152:N152,0)+1),"")</f>
        <v/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hidden="1" customHeight="1">
      <c r="A156" s="39"/>
      <c r="B156" s="26" t="str">
        <f t="array" ref="B156">IFERROR(INDEX('Общий список'!$A$3:$S$996,VLOOKUP(E156,'Общий список'!$A$3:$S$996,19,FALSE),MATCH($B$1,'Общий список'!A153:M153,0)),"")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список'!A153</f>
        <v>595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список'!A153:N153,0)+1),"")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39"/>
      <c r="B157" s="26" t="str">
        <f t="array" ref="B157">IFERROR(INDEX('Общий список'!$A$3:$S$996,VLOOKUP(E157,'Общий список'!$A$3:$S$996,19,FALSE),MATCH($B$1,'Общий список'!A154:M154,0)),"")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список'!A154</f>
        <v>597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список'!A154:N154,0)+1),"")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39"/>
      <c r="B158" s="26" t="str">
        <f t="array" ref="B158">IFERROR(INDEX('Общий список'!$A$3:$S$996,VLOOKUP(E158,'Общий список'!$A$3:$S$996,19,FALSE),MATCH($B$1,'Общий список'!A155:M155,0)),"")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список'!A155</f>
        <v>598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список'!A155:N155,0)+1),"")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39"/>
      <c r="B159" s="26" t="str">
        <f t="array" ref="B159">IFERROR(INDEX('Общий список'!$A$3:$S$996,VLOOKUP(E159,'Общий список'!$A$3:$S$996,19,FALSE),MATCH($B$1,'Общий список'!A156:M156,0)),"")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список'!A156</f>
        <v>599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список'!A156:N156,0)+1),"")</f>
        <v/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hidden="1" customHeight="1">
      <c r="A160" s="39"/>
      <c r="B160" s="26" t="str">
        <f t="array" ref="B160">IFERROR(INDEX('Общий список'!$A$3:$S$996,VLOOKUP(E160,'Общий список'!$A$3:$S$996,19,FALSE),MATCH($B$1,'Общий список'!A157:M157,0)),"")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список'!A157</f>
        <v>600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список'!A157:N157,0)+1),"")</f>
        <v/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39"/>
      <c r="B161" s="26" t="str">
        <f t="array" ref="B161">IFERROR(INDEX('Общий список'!$A$3:$S$996,VLOOKUP(E161,'Общий список'!$A$3:$S$996,19,FALSE),MATCH($B$1,'Общий список'!A158:M158,0)),"")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список'!A158</f>
        <v>611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список'!A158:N158,0)+1),"")</f>
        <v/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hidden="1" customHeight="1">
      <c r="A162" s="39"/>
      <c r="B162" s="26" t="str">
        <f t="array" ref="B162">IFERROR(INDEX('Общий список'!$A$3:$S$996,VLOOKUP(E162,'Общий список'!$A$3:$S$996,19,FALSE),MATCH($B$1,'Общий список'!A159:M159,0)),"")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список'!A159</f>
        <v>612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список'!A159:N159,0)+1),"")</f>
        <v/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hidden="1" customHeight="1">
      <c r="A163" s="39"/>
      <c r="B163" s="26" t="str">
        <f t="array" ref="B163">IFERROR(INDEX('Общий список'!$A$3:$S$996,VLOOKUP(E163,'Общий список'!$A$3:$S$996,19,FALSE),MATCH($B$1,'Общий список'!A160:M160,0)),"")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список'!A160</f>
        <v>613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список'!A160:N160,0)+1),"")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39"/>
      <c r="B164" s="26" t="str">
        <f t="array" ref="B164">IFERROR(INDEX('Общий список'!$A$3:$S$996,VLOOKUP(E164,'Общий список'!$A$3:$S$996,19,FALSE),MATCH($B$1,'Общий список'!A161:M161,0)),"")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список'!A161</f>
        <v>614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список'!A161:N161,0)+1),"")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39"/>
      <c r="B165" s="26" t="str">
        <f t="array" ref="B165">IFERROR(INDEX('Общий список'!$A$3:$S$996,VLOOKUP(E165,'Общий список'!$A$3:$S$996,19,FALSE),MATCH($B$1,'Общий список'!A162:M162,0)),"")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список'!A162</f>
        <v>615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список'!A162:N162,0)+1),"")</f>
        <v/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hidden="1" customHeight="1">
      <c r="A166" s="39"/>
      <c r="B166" s="26" t="str">
        <f t="array" ref="B166">IFERROR(INDEX('Общий список'!$A$3:$S$996,VLOOKUP(E166,'Общий список'!$A$3:$S$996,19,FALSE),MATCH($B$1,'Общий список'!A163:M163,0)),"")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список'!A163</f>
        <v>644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список'!A163:N163,0)+1),"")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hidden="1" customHeight="1">
      <c r="A167" s="39"/>
      <c r="B167" s="26" t="str">
        <f t="array" ref="B167">IFERROR(INDEX('Общий список'!$A$3:$S$996,VLOOKUP(E167,'Общий список'!$A$3:$S$996,19,FALSE),MATCH($B$1,'Общий список'!A164:M164,0)),"")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список'!A164</f>
        <v>656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список'!A164:N164,0)+1),"")</f>
        <v/>
      </c>
      <c r="K167" s="30"/>
      <c r="L167" s="30"/>
      <c r="M167" s="31" t="str">
        <f t="shared" si="1"/>
        <v/>
      </c>
      <c r="N167" s="28"/>
      <c r="O167" s="32"/>
      <c r="R167" s="33"/>
      <c r="S167" s="33"/>
      <c r="T167" s="33"/>
    </row>
    <row r="168" ht="15.0" customHeight="1">
      <c r="A168" s="39">
        <v>10.0</v>
      </c>
      <c r="B168" s="26" t="str">
        <f t="array" ref="B168">IFERROR(INDEX('Общий список'!$A$3:$S$996,VLOOKUP(E168,'Общий список'!$A$3:$S$996,19,FALSE),MATCH($B$1,'Общий список'!A165:M165,0)),"")</f>
        <v>прыжок в длину</v>
      </c>
      <c r="C168" s="27" t="str">
        <f>IF(B168="","", IFERROR(VLOOKUP(E168,'Общий список'!$A$3:$AG$996,3,FALSE),""))</f>
        <v>Ж</v>
      </c>
      <c r="D168" s="27" t="str">
        <f>IF(B168="","", IFERROR(VLOOKUP(E168,'Общий список'!$A$3:$AG$996,17,FALSE),""))</f>
        <v/>
      </c>
      <c r="E168" s="28">
        <f>'Общий список'!A165</f>
        <v>657</v>
      </c>
      <c r="F168" s="29" t="str">
        <f>IF(B168="","", IFERROR(VLOOKUP(E168,'Общий список'!$A$3:$AG$996,2,FALSE),""))</f>
        <v>Акиншина Елизавета </v>
      </c>
      <c r="G168" s="27" t="str">
        <f>IF(B168="","", IFERROR(VLOOKUP(E168,'Общий список'!$A$3:$AG$996,4,FALSE),""))</f>
        <v>13.02.2011</v>
      </c>
      <c r="H168" s="29" t="str">
        <f>IF(B168="","", IFERROR(VLOOKUP(E168,'Общий список'!$A$3:$AG$996,6,FALSE),""))</f>
        <v>МАУ ДО СШОР "Олимпиец"</v>
      </c>
      <c r="I168" s="29" t="str">
        <f>IF(B168="","", IFERROR(VLOOKUP(E168,'Общий список'!$A$3:$AG$996,7,FALSE),""))</f>
        <v>Разжигаева О.Н.</v>
      </c>
      <c r="J168" s="27">
        <f t="array" ref="J168">IFERROR(INDEX('Общий список'!$A$3:$O$996,VLOOKUP(E168,'Общий список'!$A$3:$S$996,19,FALSE),MATCH(B168,'Общий список'!A165:N165,0)+1),"")</f>
        <v>4.8</v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hidden="1" customHeight="1">
      <c r="A169" s="39"/>
      <c r="B169" s="26" t="str">
        <f t="array" ref="B169">IFERROR(INDEX('Общий список'!$A$3:$S$996,VLOOKUP(E169,'Общий список'!$A$3:$S$996,19,FALSE),MATCH($B$1,'Общий список'!A167:M167,0)),"")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список'!A167</f>
        <v>659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список'!A167:N167,0)+1),"")</f>
        <v/>
      </c>
      <c r="K169" s="30"/>
      <c r="L169" s="30"/>
      <c r="M169" s="31" t="str">
        <f t="shared" si="1"/>
        <v/>
      </c>
      <c r="N169" s="28"/>
      <c r="O169" s="32"/>
      <c r="R169" s="33"/>
      <c r="S169" s="33"/>
      <c r="T169" s="33"/>
    </row>
    <row r="170" ht="15.0" hidden="1" customHeight="1">
      <c r="A170" s="39"/>
      <c r="B170" s="26" t="str">
        <f t="array" ref="B170">IFERROR(INDEX('Общий список'!$A$3:$S$996,VLOOKUP(E170,'Общий список'!$A$3:$S$996,19,FALSE),MATCH($B$1,'Общий список'!A168:M168,0)),"")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список'!A168</f>
        <v>660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список'!A168:N168,0)+1),"")</f>
        <v/>
      </c>
      <c r="K170" s="30"/>
      <c r="L170" s="30"/>
      <c r="M170" s="31" t="str">
        <f t="shared" si="1"/>
        <v/>
      </c>
      <c r="N170" s="28"/>
      <c r="O170" s="32"/>
      <c r="R170" s="33"/>
      <c r="S170" s="33"/>
      <c r="T170" s="33"/>
    </row>
    <row r="171" ht="15.0" hidden="1" customHeight="1">
      <c r="A171" s="39"/>
      <c r="B171" s="26" t="str">
        <f t="array" ref="B171">IFERROR(INDEX('Общий список'!$A$3:$S$996,VLOOKUP(E171,'Общий список'!$A$3:$S$996,19,FALSE),MATCH($B$1,'Общий список'!A169:M169,0)),"")</f>
        <v>прыжок в длину</v>
      </c>
      <c r="C171" s="27" t="str">
        <f>IF(B171="","", IFERROR(VLOOKUP(E171,'Общий список'!$A$3:$AG$996,3,FALSE),""))</f>
        <v>М</v>
      </c>
      <c r="D171" s="27" t="str">
        <f>IF(B171="","", IFERROR(VLOOKUP(E171,'Общий список'!$A$3:$AG$996,17,FALSE),""))</f>
        <v/>
      </c>
      <c r="E171" s="28">
        <f>'Общий список'!A169</f>
        <v>661</v>
      </c>
      <c r="F171" s="29" t="str">
        <f>IF(B171="","", IFERROR(VLOOKUP(E171,'Общий список'!$A$3:$AG$996,2,FALSE),""))</f>
        <v>Никифоров Евгений </v>
      </c>
      <c r="G171" s="27" t="str">
        <f>IF(B171="","", IFERROR(VLOOKUP(E171,'Общий список'!$A$3:$AG$996,4,FALSE),""))</f>
        <v>19.05.2006</v>
      </c>
      <c r="H171" s="27" t="str">
        <f>IF(B171="","", IFERROR(VLOOKUP(E171,'Общий список'!$A$3:$AG$996,6,FALSE),""))</f>
        <v>СШОР "СТАРТ" г. Соликамск</v>
      </c>
      <c r="I171" s="27" t="str">
        <f>IF(B171="","", IFERROR(VLOOKUP(E171,'Общий список'!$A$3:$AG$996,7,FALSE),""))</f>
        <v>Разжигаева О.Н.</v>
      </c>
      <c r="J171" s="27">
        <f t="array" ref="J171">IFERROR(INDEX('Общий список'!$A$3:$O$996,VLOOKUP(E171,'Общий список'!$A$3:$S$996,19,FALSE),MATCH(B171,'Общий список'!A169:N169,0)+1),"")</f>
        <v>5.2</v>
      </c>
      <c r="K171" s="30"/>
      <c r="L171" s="30"/>
      <c r="M171" s="31" t="str">
        <f t="shared" si="1"/>
        <v/>
      </c>
      <c r="N171" s="28"/>
      <c r="O171" s="32"/>
      <c r="R171" s="33"/>
      <c r="S171" s="33"/>
      <c r="T171" s="33"/>
    </row>
    <row r="172" ht="15.0" hidden="1" customHeight="1">
      <c r="A172" s="39"/>
      <c r="B172" s="26" t="str">
        <f t="array" ref="B172">IFERROR(INDEX('Общий список'!$A$3:$S$996,VLOOKUP(E172,'Общий список'!$A$3:$S$996,19,FALSE),MATCH($B$1,'Общий список'!A170:M170,0)),"")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список'!A170</f>
        <v>662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список'!A170:N170,0)+1),"")</f>
        <v/>
      </c>
      <c r="K172" s="30"/>
      <c r="L172" s="30"/>
      <c r="M172" s="31" t="str">
        <f t="shared" si="1"/>
        <v/>
      </c>
      <c r="N172" s="28"/>
      <c r="O172" s="32"/>
      <c r="R172" s="33"/>
      <c r="S172" s="33"/>
      <c r="T172" s="33"/>
    </row>
    <row r="173" ht="15.0" hidden="1" customHeight="1">
      <c r="A173" s="39"/>
      <c r="B173" s="26" t="str">
        <f t="array" ref="B173">IFERROR(INDEX('Общий список'!$A$3:$S$996,VLOOKUP(E173,'Общий список'!$A$3:$S$996,19,FALSE),MATCH($B$1,'Общий список'!A171:M171,0)),"")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список'!A171</f>
        <v>663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список'!A171:N171,0)+1),"")</f>
        <v/>
      </c>
      <c r="K173" s="30"/>
      <c r="L173" s="30"/>
      <c r="M173" s="31" t="str">
        <f t="shared" si="1"/>
        <v/>
      </c>
      <c r="N173" s="28"/>
      <c r="O173" s="32"/>
      <c r="R173" s="33"/>
      <c r="S173" s="33"/>
      <c r="T173" s="33"/>
    </row>
    <row r="174" ht="15.0" hidden="1" customHeight="1">
      <c r="A174" s="39"/>
      <c r="B174" s="26" t="str">
        <f t="array" ref="B174">IFERROR(INDEX('Общий список'!$A$3:$S$996,VLOOKUP(E174,'Общий список'!$A$3:$S$996,19,FALSE),MATCH($B$1,'Общий список'!A172:M172,0)),"")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список'!A172</f>
        <v>670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список'!A172:N172,0)+1),"")</f>
        <v/>
      </c>
      <c r="K174" s="30"/>
      <c r="L174" s="30"/>
      <c r="M174" s="31" t="str">
        <f t="shared" si="1"/>
        <v/>
      </c>
      <c r="N174" s="28"/>
      <c r="O174" s="32"/>
      <c r="R174" s="33"/>
      <c r="S174" s="33"/>
      <c r="T174" s="33"/>
    </row>
    <row r="175" ht="15.0" hidden="1" customHeight="1">
      <c r="A175" s="39"/>
      <c r="B175" s="26" t="str">
        <f t="array" ref="B175">IFERROR(INDEX('Общий список'!$A$3:$S$996,VLOOKUP(E175,'Общий список'!$A$3:$S$996,19,FALSE),MATCH($B$1,'Общий список'!A173:M173,0)),"")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список'!A173</f>
        <v>679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список'!A173:N173,0)+1),"")</f>
        <v/>
      </c>
      <c r="K175" s="30"/>
      <c r="L175" s="30"/>
      <c r="M175" s="31" t="str">
        <f t="shared" si="1"/>
        <v/>
      </c>
      <c r="N175" s="28"/>
      <c r="O175" s="32"/>
      <c r="R175" s="33"/>
      <c r="S175" s="33"/>
      <c r="T175" s="33"/>
    </row>
    <row r="176" ht="15.0" hidden="1" customHeight="1">
      <c r="A176" s="39"/>
      <c r="B176" s="26" t="str">
        <f t="array" ref="B176">IFERROR(INDEX('Общий список'!$A$3:$S$996,VLOOKUP(E176,'Общий список'!$A$3:$S$996,19,FALSE),MATCH($B$1,'Общий список'!A174:M174,0)),"")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список'!A174</f>
        <v>681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список'!A174:N174,0)+1),"")</f>
        <v/>
      </c>
      <c r="K176" s="30"/>
      <c r="L176" s="30"/>
      <c r="M176" s="31" t="str">
        <f t="shared" si="1"/>
        <v/>
      </c>
      <c r="N176" s="28"/>
      <c r="O176" s="32"/>
      <c r="R176" s="33"/>
      <c r="S176" s="33"/>
      <c r="T176" s="33"/>
    </row>
    <row r="177" ht="15.0" hidden="1" customHeight="1">
      <c r="A177" s="39"/>
      <c r="B177" s="26" t="str">
        <f t="array" ref="B177">IFERROR(INDEX('Общий список'!$A$3:$S$996,VLOOKUP(E177,'Общий список'!$A$3:$S$996,19,FALSE),MATCH($B$1,'Общий список'!A175:M175,0)),"")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список'!A175</f>
        <v>682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список'!A175:N175,0)+1),"")</f>
        <v/>
      </c>
      <c r="K177" s="30"/>
      <c r="L177" s="30"/>
      <c r="M177" s="31" t="str">
        <f t="shared" si="1"/>
        <v/>
      </c>
      <c r="N177" s="28"/>
      <c r="O177" s="32"/>
      <c r="R177" s="33"/>
      <c r="S177" s="33"/>
      <c r="T177" s="33"/>
    </row>
    <row r="178" ht="15.0" hidden="1" customHeight="1">
      <c r="A178" s="39"/>
      <c r="B178" s="26" t="str">
        <f t="array" ref="B178">IFERROR(INDEX('Общий список'!$A$3:$S$996,VLOOKUP(E178,'Общий список'!$A$3:$S$996,19,FALSE),MATCH($B$1,'Общий список'!A176:M176,0)),"")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список'!A176</f>
        <v>683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список'!A176:N176,0)+1),"")</f>
        <v/>
      </c>
      <c r="K178" s="30"/>
      <c r="L178" s="30"/>
      <c r="M178" s="31" t="str">
        <f t="shared" si="1"/>
        <v/>
      </c>
      <c r="N178" s="28"/>
      <c r="O178" s="32"/>
      <c r="R178" s="33"/>
      <c r="S178" s="33"/>
      <c r="T178" s="33"/>
    </row>
    <row r="179" ht="15.0" hidden="1" customHeight="1">
      <c r="A179" s="39"/>
      <c r="B179" s="26" t="str">
        <f t="array" ref="B179">IFERROR(INDEX('Общий список'!$A$3:$S$996,VLOOKUP(E179,'Общий список'!$A$3:$S$996,19,FALSE),MATCH($B$1,'Общий список'!A177:M177,0)),"")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список'!A177</f>
        <v>684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список'!A177:N177,0)+1),"")</f>
        <v/>
      </c>
      <c r="K179" s="30"/>
      <c r="L179" s="30"/>
      <c r="M179" s="31" t="str">
        <f t="shared" si="1"/>
        <v/>
      </c>
      <c r="N179" s="28"/>
      <c r="O179" s="32"/>
      <c r="R179" s="33"/>
      <c r="S179" s="33"/>
      <c r="T179" s="33"/>
    </row>
    <row r="180" ht="15.0" hidden="1" customHeight="1">
      <c r="A180" s="39"/>
      <c r="B180" s="26" t="str">
        <f t="array" ref="B180">IFERROR(INDEX('Общий список'!$A$3:$S$996,VLOOKUP(E180,'Общий список'!$A$3:$S$996,19,FALSE),MATCH($B$1,'Общий список'!A178:M178,0)),"")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список'!A178</f>
        <v>689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список'!A178:N178,0)+1),"")</f>
        <v/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hidden="1" customHeight="1">
      <c r="A181" s="39"/>
      <c r="B181" s="26" t="str">
        <f t="array" ref="B181">IFERROR(INDEX('Общий список'!$A$3:$S$996,VLOOKUP(E181,'Общий список'!$A$3:$S$996,19,FALSE),MATCH($B$1,'Общий список'!A179:M179,0)),"")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список'!A179</f>
        <v>690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список'!A179:N179,0)+1),"")</f>
        <v/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hidden="1" customHeight="1">
      <c r="A182" s="39"/>
      <c r="B182" s="26" t="str">
        <f t="array" ref="B182">IFERROR(INDEX('Общий список'!$A$3:$S$996,VLOOKUP(E182,'Общий список'!$A$3:$S$996,19,FALSE),MATCH($B$1,'Общий список'!A180:M180,0)),"")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список'!A180</f>
        <v>691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список'!A180:N180,0)+1),"")</f>
        <v/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hidden="1" customHeight="1">
      <c r="A183" s="39"/>
      <c r="B183" s="26" t="str">
        <f t="array" ref="B183">IFERROR(INDEX('Общий список'!$A$3:$S$996,VLOOKUP(E183,'Общий список'!$A$3:$S$996,19,FALSE),MATCH($B$1,'Общий список'!A181:M181,0)),"")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список'!A181</f>
        <v>692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список'!A181:N181,0)+1),"")</f>
        <v/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hidden="1" customHeight="1">
      <c r="A184" s="39"/>
      <c r="B184" s="26" t="str">
        <f t="array" ref="B184">IFERROR(INDEX('Общий список'!$A$3:$S$996,VLOOKUP(E184,'Общий список'!$A$3:$S$996,19,FALSE),MATCH($B$1,'Общий список'!A182:M182,0)),"")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список'!A182</f>
        <v>693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список'!A182:N182,0)+1),"")</f>
        <v/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39"/>
      <c r="B185" s="26" t="str">
        <f t="array" ref="B185">IFERROR(INDEX('Общий список'!$A$3:$S$996,VLOOKUP(E185,'Общий список'!$A$3:$S$996,19,FALSE),MATCH($B$1,'Общий список'!A183:M183,0)),"")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список'!A183</f>
        <v>722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список'!A183:N183,0)+1),"")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39"/>
      <c r="B186" s="26" t="str">
        <f t="array" ref="B186">IFERROR(INDEX('Общий список'!$A$3:$S$996,VLOOKUP(E186,'Общий список'!$A$3:$S$996,19,FALSE),MATCH($B$1,'Общий список'!A184:M184,0)),"")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список'!A184</f>
        <v>774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список'!A184:N184,0)+1),"")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39"/>
      <c r="B187" s="26" t="str">
        <f t="array" ref="B187">IFERROR(INDEX('Общий список'!$A$3:$S$996,VLOOKUP(E187,'Общий список'!$A$3:$S$996,19,FALSE),MATCH($B$1,'Общий список'!A185:M185,0)),"")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список'!A185</f>
        <v>775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список'!A185:N185,0)+1),"")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39"/>
      <c r="B188" s="26" t="str">
        <f t="array" ref="B188">IFERROR(INDEX('Общий список'!$A$3:$S$996,VLOOKUP(E188,'Общий список'!$A$3:$S$996,19,FALSE),MATCH($B$1,'Общий список'!A186:M186,0)),"")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список'!A186</f>
        <v>776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список'!A186:N186,0)+1),"")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39"/>
      <c r="B189" s="26" t="str">
        <f t="array" ref="B189">IFERROR(INDEX('Общий список'!$A$3:$S$996,VLOOKUP(E189,'Общий список'!$A$3:$S$996,19,FALSE),MATCH($B$1,'Общий список'!A187:M187,0)),"")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список'!A187</f>
        <v>801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список'!A187:N187,0)+1),"")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hidden="1" customHeight="1">
      <c r="A190" s="39"/>
      <c r="B190" s="26" t="str">
        <f t="array" ref="B190">IFERROR(INDEX('Общий список'!$A$3:$S$996,VLOOKUP(E190,'Общий список'!$A$3:$S$996,19,FALSE),MATCH($B$1,'Общий список'!A188:M188,0)),"")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список'!A188</f>
        <v>802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список'!A188:N188,0)+1),"")</f>
        <v/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hidden="1" customHeight="1">
      <c r="A191" s="39"/>
      <c r="B191" s="26" t="str">
        <f t="array" ref="B191">IFERROR(INDEX('Общий список'!$A$3:$S$996,VLOOKUP(E191,'Общий список'!$A$3:$S$996,19,FALSE),MATCH($B$1,'Общий список'!A189:M189,0)),"")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список'!A189</f>
        <v>803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список'!A189:N189,0)+1),"")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hidden="1" customHeight="1">
      <c r="A192" s="39"/>
      <c r="B192" s="26" t="str">
        <f t="array" ref="B192">IFERROR(INDEX('Общий список'!$A$3:$S$996,VLOOKUP(E192,'Общий список'!$A$3:$S$996,19,FALSE),MATCH($B$1,'Общий список'!A190:M190,0)),"")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список'!A190</f>
        <v>804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список'!A190:N190,0)+1),"")</f>
        <v/>
      </c>
      <c r="K192" s="30"/>
      <c r="L192" s="30"/>
      <c r="M192" s="31" t="str">
        <f t="shared" si="1"/>
        <v/>
      </c>
      <c r="N192" s="28"/>
      <c r="O192" s="32"/>
      <c r="R192" s="33"/>
      <c r="S192" s="33"/>
      <c r="T192" s="33"/>
    </row>
    <row r="193" ht="15.0" hidden="1" customHeight="1">
      <c r="A193" s="39"/>
      <c r="B193" s="26" t="str">
        <f t="array" ref="B193">IFERROR(INDEX('Общий список'!$A$3:$S$996,VLOOKUP(E193,'Общий список'!$A$3:$S$996,19,FALSE),MATCH($B$1,'Общий список'!A191:M191,0)),"")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список'!A191</f>
        <v>805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список'!A191:N191,0)+1),"")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hidden="1" customHeight="1">
      <c r="A194" s="39"/>
      <c r="B194" s="26" t="str">
        <f t="array" ref="B194">IFERROR(INDEX('Общий список'!$A$3:$S$996,VLOOKUP(E194,'Общий список'!$A$3:$S$996,19,FALSE),MATCH($B$1,'Общий список'!A192:M192,0)),"")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список'!A192</f>
        <v>806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список'!A192:N192,0)+1),"")</f>
        <v/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hidden="1" customHeight="1">
      <c r="A195" s="39"/>
      <c r="B195" s="26" t="str">
        <f t="array" ref="B195">IFERROR(INDEX('Общий список'!$A$3:$S$996,VLOOKUP(E195,'Общий список'!$A$3:$S$996,19,FALSE),MATCH($B$1,'Общий список'!A193:M193,0)),"")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список'!A193</f>
        <v>807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список'!A193:N193,0)+1),"")</f>
        <v/>
      </c>
      <c r="K195" s="30"/>
      <c r="L195" s="30"/>
      <c r="M195" s="31" t="str">
        <f t="shared" si="1"/>
        <v/>
      </c>
      <c r="N195" s="28"/>
      <c r="O195" s="32"/>
      <c r="R195" s="33"/>
      <c r="S195" s="33"/>
      <c r="T195" s="33"/>
    </row>
    <row r="196" ht="15.0" hidden="1" customHeight="1">
      <c r="A196" s="39"/>
      <c r="B196" s="26" t="str">
        <f t="array" ref="B196">IFERROR(INDEX('Общий список'!$A$3:$S$996,VLOOKUP(E196,'Общий список'!$A$3:$S$996,19,FALSE),MATCH($B$1,'Общий список'!A194:M194,0)),"")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список'!A194</f>
        <v>809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список'!A194:N194,0)+1),"")</f>
        <v/>
      </c>
      <c r="K196" s="30"/>
      <c r="L196" s="30"/>
      <c r="M196" s="31" t="str">
        <f t="shared" si="1"/>
        <v/>
      </c>
      <c r="N196" s="28"/>
      <c r="O196" s="32"/>
      <c r="R196" s="33"/>
      <c r="S196" s="33"/>
      <c r="T196" s="33"/>
    </row>
    <row r="197" ht="15.0" hidden="1" customHeight="1">
      <c r="A197" s="39"/>
      <c r="B197" s="26" t="str">
        <f t="array" ref="B197">IFERROR(INDEX('Общий список'!$A$3:$S$996,VLOOKUP(E197,'Общий список'!$A$3:$S$996,19,FALSE),MATCH($B$1,'Общий список'!A195:M195,0)),"")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список'!A195</f>
        <v>810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список'!A195:N195,0)+1),"")</f>
        <v/>
      </c>
      <c r="K197" s="30"/>
      <c r="L197" s="30"/>
      <c r="M197" s="31" t="str">
        <f t="shared" si="1"/>
        <v/>
      </c>
      <c r="N197" s="28"/>
      <c r="O197" s="32"/>
      <c r="R197" s="33"/>
      <c r="S197" s="33"/>
      <c r="T197" s="33"/>
    </row>
    <row r="198" ht="15.0" hidden="1" customHeight="1">
      <c r="A198" s="39"/>
      <c r="B198" s="26" t="str">
        <f t="array" ref="B198">IFERROR(INDEX('Общий список'!$A$3:$S$996,VLOOKUP(E198,'Общий список'!$A$3:$S$996,19,FALSE),MATCH($B$1,'Общий список'!A196:M196,0)),"")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список'!A196</f>
        <v>811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список'!A196:N196,0)+1),"")</f>
        <v/>
      </c>
      <c r="K198" s="30"/>
      <c r="L198" s="30"/>
      <c r="M198" s="31" t="str">
        <f t="shared" si="1"/>
        <v/>
      </c>
      <c r="N198" s="28"/>
      <c r="O198" s="32"/>
      <c r="R198" s="33"/>
      <c r="S198" s="33"/>
      <c r="T198" s="33"/>
    </row>
    <row r="199" ht="15.0" hidden="1" customHeight="1">
      <c r="A199" s="39"/>
      <c r="B199" s="26" t="str">
        <f t="array" ref="B199">IFERROR(INDEX('Общий список'!$A$3:$S$996,VLOOKUP(E199,'Общий список'!$A$3:$S$996,19,FALSE),MATCH($B$1,'Общий список'!A197:M197,0)),"")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список'!A197</f>
        <v>812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список'!A197:N197,0)+1),"")</f>
        <v/>
      </c>
      <c r="K199" s="30"/>
      <c r="L199" s="30"/>
      <c r="M199" s="31" t="str">
        <f t="shared" si="1"/>
        <v/>
      </c>
      <c r="N199" s="28"/>
      <c r="O199" s="32"/>
      <c r="R199" s="33"/>
      <c r="S199" s="33"/>
      <c r="T199" s="33"/>
    </row>
    <row r="200" ht="15.0" hidden="1" customHeight="1">
      <c r="A200" s="39"/>
      <c r="B200" s="26" t="str">
        <f t="array" ref="B200">IFERROR(INDEX('Общий список'!$A$3:$S$996,VLOOKUP(E200,'Общий список'!$A$3:$S$996,19,FALSE),MATCH($B$1,'Общий список'!A198:M198,0)),"")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список'!A198</f>
        <v>813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список'!A198:N198,0)+1),"")</f>
        <v/>
      </c>
      <c r="K200" s="30"/>
      <c r="L200" s="30"/>
      <c r="M200" s="31" t="str">
        <f t="shared" si="1"/>
        <v/>
      </c>
      <c r="N200" s="28"/>
      <c r="O200" s="32"/>
      <c r="R200" s="33"/>
      <c r="S200" s="33"/>
      <c r="T200" s="33"/>
    </row>
    <row r="201" ht="15.0" hidden="1" customHeight="1">
      <c r="A201" s="39"/>
      <c r="B201" s="26" t="str">
        <f t="array" ref="B201">IFERROR(INDEX('Общий список'!$A$3:$S$996,VLOOKUP(E201,'Общий список'!$A$3:$S$996,19,FALSE),MATCH($B$1,'Общий список'!A199:M199,0)),"")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список'!A199</f>
        <v>815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список'!A199:N199,0)+1),"")</f>
        <v/>
      </c>
      <c r="K201" s="30"/>
      <c r="L201" s="30"/>
      <c r="M201" s="31" t="str">
        <f t="shared" si="1"/>
        <v/>
      </c>
      <c r="N201" s="28"/>
      <c r="O201" s="32"/>
      <c r="R201" s="33"/>
      <c r="S201" s="33"/>
      <c r="T201" s="33"/>
    </row>
    <row r="202" ht="15.0" hidden="1" customHeight="1">
      <c r="A202" s="39"/>
      <c r="B202" s="26" t="str">
        <f t="array" ref="B202">IFERROR(INDEX('Общий список'!$A$3:$S$996,VLOOKUP(E202,'Общий список'!$A$3:$S$996,19,FALSE),MATCH($B$1,'Общий список'!A200:M200,0)),"")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список'!A200</f>
        <v>858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список'!A200:N200,0)+1),"")</f>
        <v/>
      </c>
      <c r="K202" s="30"/>
      <c r="L202" s="30"/>
      <c r="M202" s="31" t="str">
        <f t="shared" si="1"/>
        <v/>
      </c>
      <c r="N202" s="28"/>
      <c r="O202" s="32"/>
      <c r="R202" s="33"/>
      <c r="S202" s="33"/>
      <c r="T202" s="33"/>
    </row>
    <row r="203" ht="15.0" hidden="1" customHeight="1">
      <c r="A203" s="39"/>
      <c r="B203" s="26" t="str">
        <f t="array" ref="B203">IFERROR(INDEX('Общий список'!$A$3:$S$996,VLOOKUP(E203,'Общий список'!$A$3:$S$996,19,FALSE),MATCH($B$1,'Общий список'!A201:M201,0)),"")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список'!A201</f>
        <v>885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список'!A201:N201,0)+1),"")</f>
        <v/>
      </c>
      <c r="K203" s="30"/>
      <c r="L203" s="30"/>
      <c r="M203" s="31" t="str">
        <f t="shared" si="1"/>
        <v/>
      </c>
      <c r="N203" s="28"/>
      <c r="O203" s="32"/>
      <c r="R203" s="33"/>
      <c r="S203" s="33"/>
      <c r="T203" s="33"/>
    </row>
    <row r="204" ht="15.0" hidden="1" customHeight="1">
      <c r="A204" s="39"/>
      <c r="B204" s="26" t="str">
        <f t="array" ref="B204">IFERROR(INDEX('Общий список'!$A$3:$S$996,VLOOKUP(E204,'Общий список'!$A$3:$S$996,19,FALSE),MATCH($B$1,'Общий список'!A202:M202,0)),"")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список'!A202</f>
        <v>886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список'!A202:N202,0)+1),"")</f>
        <v/>
      </c>
      <c r="K204" s="30"/>
      <c r="L204" s="30"/>
      <c r="M204" s="31" t="str">
        <f t="shared" si="1"/>
        <v/>
      </c>
      <c r="N204" s="28"/>
      <c r="O204" s="32"/>
      <c r="R204" s="33"/>
      <c r="S204" s="33"/>
      <c r="T204" s="33"/>
    </row>
    <row r="205" ht="15.0" hidden="1" customHeight="1">
      <c r="A205" s="39"/>
      <c r="B205" s="26" t="str">
        <f t="array" ref="B205">IFERROR(INDEX('Общий список'!$A$3:$S$996,VLOOKUP(E205,'Общий список'!$A$3:$S$996,19,FALSE),MATCH($B$1,'Общий список'!A203:M203,0)),"")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список'!A203</f>
        <v>887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список'!A203:N203,0)+1),"")</f>
        <v/>
      </c>
      <c r="K205" s="30"/>
      <c r="L205" s="30"/>
      <c r="M205" s="31" t="str">
        <f t="shared" si="1"/>
        <v/>
      </c>
      <c r="N205" s="28"/>
      <c r="O205" s="32"/>
      <c r="R205" s="33"/>
      <c r="S205" s="33"/>
      <c r="T205" s="33"/>
    </row>
    <row r="206" ht="15.0" hidden="1" customHeight="1">
      <c r="A206" s="39"/>
      <c r="B206" s="26" t="str">
        <f t="array" ref="B206">IFERROR(INDEX('Общий список'!$A$3:$S$996,VLOOKUP(E206,'Общий список'!$A$3:$S$996,19,FALSE),MATCH($B$1,'Общий список'!A204:M204,0)),"")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список'!A204</f>
        <v>888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список'!A204:N204,0)+1),"")</f>
        <v/>
      </c>
      <c r="K206" s="30"/>
      <c r="L206" s="30"/>
      <c r="M206" s="31" t="str">
        <f t="shared" si="1"/>
        <v/>
      </c>
      <c r="N206" s="28"/>
      <c r="O206" s="32"/>
      <c r="R206" s="33"/>
      <c r="S206" s="33"/>
      <c r="T206" s="33"/>
    </row>
    <row r="207" ht="15.0" hidden="1" customHeight="1">
      <c r="A207" s="39"/>
      <c r="B207" s="26" t="str">
        <f t="array" ref="B207">IFERROR(INDEX('Общий список'!$A$3:$S$996,VLOOKUP(E207,'Общий список'!$A$3:$S$996,19,FALSE),MATCH($B$1,'Общий список'!A205:M205,0)),"")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список'!A205</f>
        <v>899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список'!A205:N205,0)+1),"")</f>
        <v/>
      </c>
      <c r="K207" s="30"/>
      <c r="L207" s="30"/>
      <c r="M207" s="31" t="str">
        <f t="shared" si="1"/>
        <v/>
      </c>
      <c r="N207" s="28"/>
      <c r="O207" s="32"/>
      <c r="R207" s="33"/>
      <c r="S207" s="33"/>
      <c r="T207" s="33"/>
    </row>
    <row r="208" ht="15.0" hidden="1" customHeight="1">
      <c r="A208" s="39"/>
      <c r="B208" s="26" t="str">
        <f t="array" ref="B208">IFERROR(INDEX('Общий список'!$A$3:$S$996,VLOOKUP(E208,'Общий список'!$A$3:$S$996,19,FALSE),MATCH($B$1,'Общий список'!A206:M206,0)),"")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список'!A206</f>
        <v>907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список'!A206:N206,0)+1),"")</f>
        <v/>
      </c>
      <c r="K208" s="30"/>
      <c r="L208" s="30"/>
      <c r="M208" s="31" t="str">
        <f t="shared" si="1"/>
        <v/>
      </c>
      <c r="N208" s="28"/>
      <c r="O208" s="32"/>
      <c r="R208" s="33"/>
      <c r="S208" s="33"/>
      <c r="T208" s="33"/>
    </row>
    <row r="209" ht="15.0" hidden="1" customHeight="1">
      <c r="A209" s="39"/>
      <c r="B209" s="26" t="str">
        <f t="array" ref="B209">IFERROR(INDEX('Общий список'!$A$3:$S$996,VLOOKUP(E209,'Общий список'!$A$3:$S$996,19,FALSE),MATCH($B$1,'Общий список'!A207:M207,0)),"")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список'!A207</f>
        <v>908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список'!A207:N207,0)+1),"")</f>
        <v/>
      </c>
      <c r="K209" s="30"/>
      <c r="L209" s="30"/>
      <c r="M209" s="31" t="str">
        <f t="shared" si="1"/>
        <v/>
      </c>
      <c r="N209" s="28"/>
      <c r="O209" s="32"/>
      <c r="R209" s="33"/>
      <c r="S209" s="33"/>
      <c r="T209" s="33"/>
    </row>
    <row r="210" ht="15.0" hidden="1" customHeight="1">
      <c r="A210" s="39"/>
      <c r="B210" s="26" t="str">
        <f t="array" ref="B210">IFERROR(INDEX('Общий список'!$A$3:$S$996,VLOOKUP(E210,'Общий список'!$A$3:$S$996,19,FALSE),MATCH($B$1,'Общий список'!A208:M208,0)),"")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список'!A208</f>
        <v>910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список'!A208:N208,0)+1),"")</f>
        <v/>
      </c>
      <c r="K210" s="30"/>
      <c r="L210" s="30"/>
      <c r="M210" s="31" t="str">
        <f t="shared" si="1"/>
        <v/>
      </c>
      <c r="N210" s="28"/>
      <c r="O210" s="32"/>
      <c r="R210" s="33"/>
      <c r="S210" s="33"/>
      <c r="T210" s="33"/>
    </row>
    <row r="211" ht="15.0" hidden="1" customHeight="1">
      <c r="A211" s="39"/>
      <c r="B211" s="26" t="str">
        <f t="array" ref="B211">IFERROR(INDEX('Общий список'!$A$3:$S$996,VLOOKUP(E211,'Общий список'!$A$3:$S$996,19,FALSE),MATCH($B$1,'Общий список'!A209:M209,0)),"")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список'!A209</f>
        <v>952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список'!A209:N209,0)+1),"")</f>
        <v/>
      </c>
      <c r="K211" s="30"/>
      <c r="L211" s="30"/>
      <c r="M211" s="31" t="str">
        <f t="shared" si="1"/>
        <v/>
      </c>
      <c r="N211" s="28"/>
      <c r="O211" s="32"/>
      <c r="R211" s="33"/>
      <c r="S211" s="33"/>
      <c r="T211" s="33"/>
    </row>
    <row r="212" ht="15.0" hidden="1" customHeight="1">
      <c r="A212" s="39"/>
      <c r="B212" s="26" t="str">
        <f t="array" ref="B212">IFERROR(INDEX('Общий список'!$A$3:$S$996,VLOOKUP(E212,'Общий список'!$A$3:$S$996,19,FALSE),MATCH($B$1,'Общий список'!A210:M210,0)),"")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список'!A210</f>
        <v>961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список'!A210:N210,0)+1),"")</f>
        <v/>
      </c>
      <c r="K212" s="30"/>
      <c r="L212" s="30"/>
      <c r="M212" s="31" t="str">
        <f t="shared" si="1"/>
        <v/>
      </c>
      <c r="N212" s="28"/>
      <c r="O212" s="32"/>
      <c r="R212" s="33"/>
      <c r="S212" s="33"/>
      <c r="T212" s="33"/>
    </row>
    <row r="213" ht="15.0" hidden="1" customHeight="1">
      <c r="A213" s="39"/>
      <c r="B213" s="26" t="str">
        <f t="array" ref="B213">IFERROR(INDEX('Общий список'!$A$3:$S$996,VLOOKUP(E213,'Общий список'!$A$3:$S$996,19,FALSE),MATCH($B$1,'Общий список'!A211:M211,0)),"")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список'!A211</f>
        <v>966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список'!A211:N211,0)+1),"")</f>
        <v/>
      </c>
      <c r="K213" s="30"/>
      <c r="L213" s="30"/>
      <c r="M213" s="31" t="str">
        <f t="shared" si="1"/>
        <v/>
      </c>
      <c r="N213" s="28"/>
      <c r="O213" s="32"/>
      <c r="R213" s="33"/>
      <c r="S213" s="33"/>
      <c r="T213" s="33"/>
    </row>
    <row r="214" ht="15.0" hidden="1" customHeight="1">
      <c r="A214" s="39"/>
      <c r="B214" s="26" t="str">
        <f t="array" ref="B214">IFERROR(INDEX('Общий список'!$A$3:$S$996,VLOOKUP(E214,'Общий список'!$A$3:$S$996,19,FALSE),MATCH($B$1,'Общий список'!A212:M212,0)),"")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список'!A212</f>
        <v>1013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список'!A212:N212,0)+1),"")</f>
        <v/>
      </c>
      <c r="K214" s="30"/>
      <c r="L214" s="30"/>
      <c r="M214" s="31" t="str">
        <f t="shared" si="1"/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список'!A213:M213,0)),"")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список'!A213</f>
        <v>1040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список'!A213:N213,0)+1),"")</f>
        <v/>
      </c>
      <c r="K215" s="30"/>
      <c r="L215" s="30"/>
      <c r="M215" s="31" t="str">
        <f t="shared" si="1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список'!A214:M214,0)),"")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список'!A214</f>
        <v>1107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список'!A214:N214,0)+1),"")</f>
        <v/>
      </c>
      <c r="K216" s="30"/>
      <c r="L216" s="30"/>
      <c r="M216" s="31" t="str">
        <f t="shared" si="1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список'!A215:M215,0)),"")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список'!A215</f>
        <v>1657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список'!A215:N215,0)+1),"")</f>
        <v/>
      </c>
      <c r="K217" s="30"/>
      <c r="L217" s="30"/>
      <c r="M217" s="31" t="str">
        <f t="shared" si="1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список'!A216:M216,0)),"")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список'!A216</f>
        <v>1838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список'!A216:N216,0)+1),"")</f>
        <v/>
      </c>
      <c r="K218" s="30"/>
      <c r="L218" s="30"/>
      <c r="M218" s="31" t="str">
        <f t="shared" si="1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список'!A217:M217,0)),"")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список'!A217</f>
        <v>1961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список'!A217:N217,0)+1),"")</f>
        <v/>
      </c>
      <c r="K219" s="30"/>
      <c r="L219" s="30"/>
      <c r="M219" s="31" t="str">
        <f t="shared" si="1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список'!A218:M218,0)),"")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список'!A218</f>
        <v>2039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список'!A218:N218,0)+1),"")</f>
        <v/>
      </c>
      <c r="K220" s="30"/>
      <c r="L220" s="30"/>
      <c r="M220" s="31" t="str">
        <f t="shared" si="1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список'!A219:M219,0)),"")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список'!A219</f>
        <v>2282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список'!A219:N219,0)+1),"")</f>
        <v/>
      </c>
      <c r="K221" s="30"/>
      <c r="L221" s="30"/>
      <c r="M221" s="31" t="str">
        <f t="shared" si="1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список'!A220:M220,0)),"")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список'!A220</f>
        <v>2328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список'!A220:N220,0)+1),"")</f>
        <v/>
      </c>
      <c r="K222" s="30"/>
      <c r="L222" s="30"/>
      <c r="M222" s="31" t="str">
        <f t="shared" si="1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список'!A221:M221,0)),"")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список'!A221</f>
        <v>3069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список'!A221:N221,0)+1),"")</f>
        <v/>
      </c>
      <c r="K223" s="30"/>
      <c r="L223" s="30"/>
      <c r="M223" s="31" t="str">
        <f t="shared" si="1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список'!A222:M222,0)),"")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список'!A222</f>
        <v>3993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список'!A222:N222,0)+1),"")</f>
        <v/>
      </c>
      <c r="K224" s="30"/>
      <c r="L224" s="30"/>
      <c r="M224" s="31" t="str">
        <f t="shared" si="1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список'!A223:M223,0)),"")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список'!A223</f>
        <v>5158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список'!A223:N223,0)+1),"")</f>
        <v/>
      </c>
      <c r="K225" s="30"/>
      <c r="L225" s="30"/>
      <c r="M225" s="31" t="str">
        <f t="shared" si="1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список'!A224:M224,0)),"")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список'!A224</f>
        <v>5530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список'!A224:N224,0)+1),"")</f>
        <v/>
      </c>
      <c r="K226" s="30"/>
      <c r="L226" s="30"/>
      <c r="M226" s="31" t="str">
        <f t="shared" si="1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список'!A225:M225,0)),"")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список'!A225</f>
        <v>6349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список'!A225:N225,0)+1),"")</f>
        <v/>
      </c>
      <c r="K227" s="30"/>
      <c r="L227" s="30"/>
      <c r="M227" s="31" t="str">
        <f t="shared" si="1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список'!A226:M226,0)),"")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список'!A226</f>
        <v>7506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список'!A226:N226,0)+1),"")</f>
        <v/>
      </c>
      <c r="K228" s="30"/>
      <c r="L228" s="30"/>
      <c r="M228" s="31" t="str">
        <f t="shared" si="1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список'!A227:M227,0)),"")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список'!A227</f>
        <v>7777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список'!A227:N227,0)+1),"")</f>
        <v/>
      </c>
      <c r="K229" s="30"/>
      <c r="L229" s="30"/>
      <c r="M229" s="31" t="str">
        <f t="shared" si="1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список'!A228:M228,0)),"")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список'!A228</f>
        <v>7837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список'!A228:N228,0)+1),"")</f>
        <v/>
      </c>
      <c r="K230" s="30"/>
      <c r="L230" s="30"/>
      <c r="M230" s="31" t="str">
        <f t="shared" si="1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список'!A229:M229,0)),"")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 t="str">
        <f>'Общий список'!A229</f>
        <v>887а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список'!A229:N229,0)+1),"")</f>
        <v/>
      </c>
      <c r="K231" s="30"/>
      <c r="L231" s="30"/>
      <c r="M231" s="31" t="str">
        <f t="shared" si="1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список'!A230:M230,0)),"")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 t="str">
        <f>'Общий список'!A230</f>
        <v>306а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список'!A230:N230,0)+1),"")</f>
        <v/>
      </c>
      <c r="K232" s="30"/>
      <c r="L232" s="30"/>
      <c r="M232" s="31" t="str">
        <f t="shared" si="1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список'!A231:M231,0)),"")</f>
        <v>прыжок в длину</v>
      </c>
      <c r="C233" s="27" t="str">
        <f>IF(B233="","", IFERROR(VLOOKUP(E233,'Общий список'!$A$3:$AG$996,3,FALSE),""))</f>
        <v>М</v>
      </c>
      <c r="D233" s="27" t="str">
        <f>IF(B233="","", IFERROR(VLOOKUP(E233,'Общий список'!$A$3:$AG$996,17,FALSE),""))</f>
        <v/>
      </c>
      <c r="E233" s="28" t="str">
        <f>'Общий список'!A231</f>
        <v>306в</v>
      </c>
      <c r="F233" s="29" t="str">
        <f>IF(B233="","", IFERROR(VLOOKUP(E233,'Общий список'!$A$3:$AG$996,2,FALSE),""))</f>
        <v>Черников Иван</v>
      </c>
      <c r="G233" s="27" t="str">
        <f>IF(B233="","", IFERROR(VLOOKUP(E233,'Общий список'!$A$3:$AG$996,4,FALSE),""))</f>
        <v>04.01.2008</v>
      </c>
      <c r="H233" s="27" t="str">
        <f>IF(B233="","", IFERROR(VLOOKUP(E233,'Общий список'!$A$3:$AG$996,6,FALSE),""))</f>
        <v>ФГКОУ"ПСВУ"</v>
      </c>
      <c r="I233" s="27" t="str">
        <f>IF(B233="","", IFERROR(VLOOKUP(E233,'Общий список'!$A$3:$AG$996,7,FALSE),""))</f>
        <v>Кирсанова У.А.</v>
      </c>
      <c r="J233" s="27">
        <f t="array" ref="J233">IFERROR(INDEX('Общий список'!$A$3:$O$996,VLOOKUP(E233,'Общий список'!$A$3:$S$996,19,FALSE),MATCH(B233,'Общий список'!A231:N231,0)+1),"")</f>
        <v>5.7</v>
      </c>
      <c r="K233" s="30"/>
      <c r="L233" s="30"/>
      <c r="M233" s="31" t="str">
        <f t="shared" si="1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список'!A232:M232,0)),"")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список'!A232</f>
        <v>304а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список'!A232:N232,0)+1),"")</f>
        <v/>
      </c>
      <c r="K234" s="30"/>
      <c r="L234" s="30"/>
      <c r="M234" s="31" t="str">
        <f t="shared" si="1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список'!A233:M233,0)),"")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список'!A233</f>
        <v>307а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список'!A233:N233,0)+1),"")</f>
        <v/>
      </c>
      <c r="K235" s="30"/>
      <c r="L235" s="30"/>
      <c r="M235" s="31" t="str">
        <f t="shared" si="1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список'!A234:M234,0)),"")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список'!A234</f>
        <v>309а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список'!A234:N234,0)+1),"")</f>
        <v/>
      </c>
      <c r="K236" s="30"/>
      <c r="L236" s="30"/>
      <c r="M236" s="31" t="str">
        <f t="shared" si="1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список'!A235:M235,0)),"")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список'!A235</f>
        <v>197а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список'!A235:N235,0)+1),"")</f>
        <v/>
      </c>
      <c r="K237" s="30"/>
      <c r="L237" s="30"/>
      <c r="M237" s="31" t="str">
        <f t="shared" si="1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список'!A236:M236,0)),"")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список'!A236</f>
        <v>150а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список'!A236:N236,0)+1),"")</f>
        <v/>
      </c>
      <c r="K238" s="30"/>
      <c r="L238" s="30"/>
      <c r="M238" s="31" t="str">
        <f t="shared" si="1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список'!A237:M237,0)),"")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>
        <f>'Общий список'!A237</f>
        <v>1982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список'!A237:N237,0)+1),"")</f>
        <v/>
      </c>
      <c r="K239" s="30"/>
      <c r="L239" s="30"/>
      <c r="M239" s="31" t="str">
        <f t="shared" si="1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список'!A238:M238,0)),"")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список'!A238</f>
        <v/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список'!A238:N238,0)+1),"")</f>
        <v/>
      </c>
      <c r="K240" s="30"/>
      <c r="L240" s="30"/>
      <c r="M240" s="31" t="str">
        <f t="shared" si="1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список'!A239:M239,0)),"")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список'!A239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список'!A239:N239,0)+1),"")</f>
        <v/>
      </c>
      <c r="K241" s="30"/>
      <c r="L241" s="30"/>
      <c r="M241" s="31" t="str">
        <f t="shared" si="1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список'!A240:M240,0)),"")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список'!A240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список'!A240:N240,0)+1),"")</f>
        <v/>
      </c>
      <c r="K242" s="30"/>
      <c r="L242" s="30"/>
      <c r="M242" s="31" t="str">
        <f t="shared" si="1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список'!A241:M241,0)),"")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список'!A241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список'!A241:N241,0)+1),"")</f>
        <v/>
      </c>
      <c r="K243" s="30"/>
      <c r="L243" s="30"/>
      <c r="M243" s="31" t="str">
        <f t="shared" si="1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список'!A242:M242,0)),"")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список'!A242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список'!A242:N242,0)+1),"")</f>
        <v/>
      </c>
      <c r="K244" s="30"/>
      <c r="L244" s="30"/>
      <c r="M244" s="31" t="str">
        <f t="shared" si="1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список'!A243:M243,0)),"")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список'!A243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список'!A243:N243,0)+1),"")</f>
        <v/>
      </c>
      <c r="K245" s="30"/>
      <c r="L245" s="30"/>
      <c r="M245" s="31" t="str">
        <f t="shared" si="1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список'!A244:M244,0)),"")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список'!A244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список'!A244:N244,0)+1),"")</f>
        <v/>
      </c>
      <c r="K246" s="30"/>
      <c r="L246" s="30"/>
      <c r="M246" s="31" t="str">
        <f t="shared" si="1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список'!A245:M245,0)),"")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список'!A245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список'!A245:N245,0)+1),"")</f>
        <v/>
      </c>
      <c r="K247" s="30"/>
      <c r="L247" s="30"/>
      <c r="M247" s="31" t="str">
        <f t="shared" si="1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список'!A246:M246,0)),"")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список'!A246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список'!A246:N246,0)+1),"")</f>
        <v/>
      </c>
      <c r="K248" s="30"/>
      <c r="L248" s="30"/>
      <c r="M248" s="31" t="str">
        <f t="shared" si="1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список'!A247:M247,0)),"")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список'!A247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список'!A247:N247,0)+1),"")</f>
        <v/>
      </c>
      <c r="K249" s="30"/>
      <c r="L249" s="30"/>
      <c r="M249" s="31" t="str">
        <f t="shared" si="1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список'!A248:M248,0)),"")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список'!A248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список'!A248:N248,0)+1),"")</f>
        <v/>
      </c>
      <c r="K250" s="30"/>
      <c r="L250" s="30"/>
      <c r="M250" s="31" t="str">
        <f t="shared" si="1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список'!A249:M249,0)),"")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список'!A249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список'!A249:N249,0)+1),"")</f>
        <v/>
      </c>
      <c r="K251" s="30"/>
      <c r="L251" s="30"/>
      <c r="M251" s="31" t="str">
        <f t="shared" si="1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список'!A250:M250,0)),"")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список'!A250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список'!A250:N250,0)+1),"")</f>
        <v/>
      </c>
      <c r="K252" s="30"/>
      <c r="L252" s="30"/>
      <c r="M252" s="31" t="str">
        <f t="shared" si="1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список'!A251:M251,0)),"")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список'!A251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список'!A251:N251,0)+1),"")</f>
        <v/>
      </c>
      <c r="K253" s="30"/>
      <c r="L253" s="30"/>
      <c r="M253" s="31" t="str">
        <f t="shared" si="1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список'!A252:M252,0)),"")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список'!A252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список'!A252:N252,0)+1),"")</f>
        <v/>
      </c>
      <c r="K254" s="30"/>
      <c r="L254" s="30"/>
      <c r="M254" s="31" t="str">
        <f t="shared" si="1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список'!A253:M253,0)),"")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список'!A253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список'!A253:N253,0)+1),"")</f>
        <v/>
      </c>
      <c r="K255" s="30"/>
      <c r="L255" s="30"/>
      <c r="M255" s="31" t="str">
        <f t="shared" si="1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список'!A254:M254,0)),"")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список'!A254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список'!A254:N254,0)+1),"")</f>
        <v/>
      </c>
      <c r="K256" s="30"/>
      <c r="L256" s="30"/>
      <c r="M256" s="31" t="str">
        <f t="shared" si="1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список'!A255:M255,0)),"")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список'!A255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список'!A255:N255,0)+1),"")</f>
        <v/>
      </c>
      <c r="K257" s="30"/>
      <c r="L257" s="30"/>
      <c r="M257" s="31" t="str">
        <f t="shared" si="1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список'!A256:M256,0)),"")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список'!A256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список'!A256:N256,0)+1),"")</f>
        <v/>
      </c>
      <c r="K258" s="30"/>
      <c r="L258" s="30"/>
      <c r="M258" s="31" t="str">
        <f t="shared" si="1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список'!A257:M257,0)),"")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список'!A257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список'!A257:N257,0)+1),"")</f>
        <v/>
      </c>
      <c r="K259" s="30"/>
      <c r="L259" s="30"/>
      <c r="M259" s="31" t="str">
        <f t="shared" si="1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список'!A258:M258,0)),"")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список'!A258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список'!A258:N258,0)+1),"")</f>
        <v/>
      </c>
      <c r="K260" s="30"/>
      <c r="L260" s="30"/>
      <c r="M260" s="31" t="str">
        <f t="shared" si="1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список'!A259:M259,0)),"")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список'!A259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список'!A259:N259,0)+1),"")</f>
        <v/>
      </c>
      <c r="K261" s="30"/>
      <c r="L261" s="30"/>
      <c r="M261" s="31" t="str">
        <f t="shared" si="1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список'!A260:M260,0)),"")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список'!A260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список'!A260:N260,0)+1),"")</f>
        <v/>
      </c>
      <c r="K262" s="30"/>
      <c r="L262" s="30"/>
      <c r="M262" s="31" t="str">
        <f t="shared" si="1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список'!A261:M261,0)),"")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список'!A261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список'!A261:N261,0)+1),"")</f>
        <v/>
      </c>
      <c r="K263" s="30"/>
      <c r="L263" s="30"/>
      <c r="M263" s="31" t="str">
        <f t="shared" si="1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список'!A262:M262,0)),"")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список'!A262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список'!A262:N262,0)+1),"")</f>
        <v/>
      </c>
      <c r="K264" s="30"/>
      <c r="L264" s="30"/>
      <c r="M264" s="31" t="str">
        <f t="shared" si="1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список'!A263:M263,0)),"")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список'!A263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список'!A263:N263,0)+1),"")</f>
        <v/>
      </c>
      <c r="K265" s="30"/>
      <c r="L265" s="30"/>
      <c r="M265" s="31" t="str">
        <f t="shared" si="1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список'!A264:M264,0)),"")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список'!A264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список'!A264:N264,0)+1),"")</f>
        <v/>
      </c>
      <c r="K266" s="30"/>
      <c r="L266" s="30"/>
      <c r="M266" s="31" t="str">
        <f t="shared" si="1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список'!A265:M265,0)),"")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список'!A265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список'!A265:N265,0)+1),"")</f>
        <v/>
      </c>
      <c r="K267" s="30"/>
      <c r="L267" s="30"/>
      <c r="M267" s="31" t="str">
        <f t="shared" si="1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список'!A266:M266,0)),"")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список'!A266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список'!A266:N266,0)+1),"")</f>
        <v/>
      </c>
      <c r="K268" s="30"/>
      <c r="L268" s="30"/>
      <c r="M268" s="31" t="str">
        <f t="shared" si="1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список'!A267:M267,0)),"")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список'!A267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список'!A267:N267,0)+1),"")</f>
        <v/>
      </c>
      <c r="K269" s="30"/>
      <c r="L269" s="30"/>
      <c r="M269" s="31" t="str">
        <f t="shared" si="1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список'!A268:M268,0)),"")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список'!A268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список'!A268:N268,0)+1),"")</f>
        <v/>
      </c>
      <c r="K270" s="30"/>
      <c r="L270" s="30"/>
      <c r="M270" s="31" t="str">
        <f t="shared" si="1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список'!A269:M269,0)),"")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список'!A269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список'!A269:N269,0)+1),"")</f>
        <v/>
      </c>
      <c r="K271" s="30"/>
      <c r="L271" s="30"/>
      <c r="M271" s="31" t="str">
        <f t="shared" si="1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список'!A270:M270,0)),"")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список'!A270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список'!A270:N270,0)+1),"")</f>
        <v/>
      </c>
      <c r="K272" s="30"/>
      <c r="L272" s="30"/>
      <c r="M272" s="31" t="str">
        <f t="shared" si="1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список'!A271:M271,0)),"")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список'!A271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список'!A271:N271,0)+1),"")</f>
        <v/>
      </c>
      <c r="K273" s="30"/>
      <c r="L273" s="30"/>
      <c r="M273" s="31" t="str">
        <f t="shared" si="1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список'!A272:M272,0)),"")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список'!A272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список'!A272:N272,0)+1),"")</f>
        <v/>
      </c>
      <c r="K274" s="30"/>
      <c r="L274" s="30"/>
      <c r="M274" s="31" t="str">
        <f t="shared" si="1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список'!A273:M273,0)),"")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список'!A273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список'!A273:N273,0)+1),"")</f>
        <v/>
      </c>
      <c r="K275" s="30"/>
      <c r="L275" s="30"/>
      <c r="M275" s="31" t="str">
        <f t="shared" si="1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список'!A274:M274,0)),"")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список'!A274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список'!A274:N274,0)+1),"")</f>
        <v/>
      </c>
      <c r="K276" s="30"/>
      <c r="L276" s="30"/>
      <c r="M276" s="31" t="str">
        <f t="shared" si="1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список'!A275:M275,0)),"")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список'!A275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список'!A275:N275,0)+1),"")</f>
        <v/>
      </c>
      <c r="K277" s="30"/>
      <c r="L277" s="30"/>
      <c r="M277" s="31" t="str">
        <f t="shared" si="1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список'!A276:M276,0)),"")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список'!A276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список'!A276:N276,0)+1),"")</f>
        <v/>
      </c>
      <c r="K278" s="30"/>
      <c r="L278" s="30"/>
      <c r="M278" s="31" t="str">
        <f t="shared" si="1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список'!A277:M277,0)),"")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список'!A277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список'!A277:N277,0)+1),"")</f>
        <v/>
      </c>
      <c r="K279" s="30"/>
      <c r="L279" s="30"/>
      <c r="M279" s="31" t="str">
        <f t="shared" si="1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список'!A278:M278,0)),"")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список'!A278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список'!A278:N278,0)+1),"")</f>
        <v/>
      </c>
      <c r="K280" s="30"/>
      <c r="L280" s="30"/>
      <c r="M280" s="31" t="str">
        <f t="shared" si="1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список'!A279:M279,0)),"")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список'!A279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список'!A279:N279,0)+1),"")</f>
        <v/>
      </c>
      <c r="K281" s="30"/>
      <c r="L281" s="30"/>
      <c r="M281" s="31" t="str">
        <f t="shared" si="1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список'!A280:M280,0)),"")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список'!A280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список'!A280:N280,0)+1),"")</f>
        <v/>
      </c>
      <c r="K282" s="30"/>
      <c r="L282" s="30"/>
      <c r="M282" s="31" t="str">
        <f t="shared" si="1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список'!A281:M281,0)),"")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список'!A281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список'!A281:N281,0)+1),"")</f>
        <v/>
      </c>
      <c r="K283" s="30"/>
      <c r="L283" s="30"/>
      <c r="M283" s="31" t="str">
        <f t="shared" si="1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список'!A282:M282,0)),"")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список'!A282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список'!A282:N282,0)+1),"")</f>
        <v/>
      </c>
      <c r="K284" s="30"/>
      <c r="L284" s="30"/>
      <c r="M284" s="31" t="str">
        <f t="shared" si="1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список'!A283:M283,0)),"")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список'!A283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список'!A283:N283,0)+1),"")</f>
        <v/>
      </c>
      <c r="K285" s="30"/>
      <c r="L285" s="30"/>
      <c r="M285" s="31" t="str">
        <f t="shared" si="1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список'!A284:M284,0)),"")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список'!A284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список'!A284:N284,0)+1),"")</f>
        <v/>
      </c>
      <c r="K286" s="30"/>
      <c r="L286" s="30"/>
      <c r="M286" s="31" t="str">
        <f t="shared" si="1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список'!A285:M285,0)),"")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список'!A285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список'!A285:N285,0)+1),"")</f>
        <v/>
      </c>
      <c r="K287" s="30"/>
      <c r="L287" s="30"/>
      <c r="M287" s="31" t="str">
        <f t="shared" si="1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список'!A286:M286,0)),"")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список'!A286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список'!A286:N286,0)+1),"")</f>
        <v/>
      </c>
      <c r="K288" s="30"/>
      <c r="L288" s="30"/>
      <c r="M288" s="31" t="str">
        <f t="shared" si="1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список'!A287:M287,0)),"")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список'!A287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список'!A287:N287,0)+1),"")</f>
        <v/>
      </c>
      <c r="K289" s="30"/>
      <c r="L289" s="30"/>
      <c r="M289" s="31" t="str">
        <f t="shared" si="1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список'!A288:M288,0)),"")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список'!A288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список'!A288:N288,0)+1),"")</f>
        <v/>
      </c>
      <c r="K290" s="30"/>
      <c r="L290" s="30"/>
      <c r="M290" s="31" t="str">
        <f t="shared" si="1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список'!A289:M289,0)),"")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список'!A289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список'!A289:N289,0)+1),"")</f>
        <v/>
      </c>
      <c r="K291" s="30"/>
      <c r="L291" s="30"/>
      <c r="M291" s="31" t="str">
        <f t="shared" si="1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список'!A290:M290,0)),"")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список'!A290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список'!A290:N290,0)+1),"")</f>
        <v/>
      </c>
      <c r="K292" s="30"/>
      <c r="L292" s="30"/>
      <c r="M292" s="31" t="str">
        <f t="shared" si="1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список'!A291:M291,0)),"")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список'!A291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список'!A291:N291,0)+1),"")</f>
        <v/>
      </c>
      <c r="K293" s="30"/>
      <c r="L293" s="30"/>
      <c r="M293" s="31" t="str">
        <f t="shared" si="1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список'!A292:M292,0)),"")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список'!A292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список'!A292:N292,0)+1),"")</f>
        <v/>
      </c>
      <c r="K294" s="30"/>
      <c r="L294" s="30"/>
      <c r="M294" s="31" t="str">
        <f t="shared" si="1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список'!A293:M293,0)),"")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список'!A293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список'!A293:N293,0)+1),"")</f>
        <v/>
      </c>
      <c r="K295" s="30"/>
      <c r="L295" s="30"/>
      <c r="M295" s="31" t="str">
        <f t="shared" si="1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список'!A294:M294,0)),"")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список'!A294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список'!A294:N294,0)+1),"")</f>
        <v/>
      </c>
      <c r="K296" s="30"/>
      <c r="L296" s="30"/>
      <c r="M296" s="31" t="str">
        <f t="shared" si="1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список'!A295:M295,0)),"")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список'!A295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список'!A295:N295,0)+1),"")</f>
        <v/>
      </c>
      <c r="K297" s="30"/>
      <c r="L297" s="30"/>
      <c r="M297" s="31" t="str">
        <f t="shared" si="1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список'!A296:M296,0)),"")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список'!A296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список'!A296:N296,0)+1),"")</f>
        <v/>
      </c>
      <c r="K298" s="30"/>
      <c r="L298" s="30"/>
      <c r="M298" s="31" t="str">
        <f t="shared" si="1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список'!A297:M297,0)),"")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список'!A297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список'!A297:N297,0)+1),"")</f>
        <v/>
      </c>
      <c r="K299" s="30"/>
      <c r="L299" s="30"/>
      <c r="M299" s="31" t="str">
        <f t="shared" si="1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список'!A298:M298,0)),"")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список'!A298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список'!A298:N298,0)+1),"")</f>
        <v/>
      </c>
      <c r="K300" s="30"/>
      <c r="L300" s="30"/>
      <c r="M300" s="31" t="str">
        <f t="shared" si="1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список'!A299:M299,0)),"")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список'!A299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список'!A299:N299,0)+1),"")</f>
        <v/>
      </c>
      <c r="K301" s="30"/>
      <c r="L301" s="30"/>
      <c r="M301" s="31" t="str">
        <f t="shared" si="1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список'!A300:M300,0)),"")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список'!A300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список'!A300:N300,0)+1),"")</f>
        <v/>
      </c>
      <c r="K302" s="30"/>
      <c r="L302" s="30"/>
      <c r="M302" s="31" t="str">
        <f t="shared" si="1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список'!A301:M301,0)),"")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список'!A301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список'!A301:N301,0)+1),"")</f>
        <v/>
      </c>
      <c r="K303" s="30"/>
      <c r="L303" s="30"/>
      <c r="M303" s="31" t="str">
        <f t="shared" si="1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список'!A302:M302,0)),"")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список'!A302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список'!A302:N302,0)+1),"")</f>
        <v/>
      </c>
      <c r="K304" s="30"/>
      <c r="L304" s="30"/>
      <c r="M304" s="31" t="str">
        <f t="shared" si="1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список'!A303:M303,0)),"")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список'!A303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список'!A303:N303,0)+1),"")</f>
        <v/>
      </c>
      <c r="K305" s="30"/>
      <c r="L305" s="30"/>
      <c r="M305" s="31" t="str">
        <f t="shared" si="1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список'!A304:M304,0)),"")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список'!A304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список'!A304:N304,0)+1),"")</f>
        <v/>
      </c>
      <c r="K306" s="30"/>
      <c r="L306" s="30"/>
      <c r="M306" s="31" t="str">
        <f t="shared" si="1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список'!A305:M305,0)),"")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список'!A305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список'!A305:N305,0)+1),"")</f>
        <v/>
      </c>
      <c r="K307" s="30"/>
      <c r="L307" s="30"/>
      <c r="M307" s="31" t="str">
        <f t="shared" si="1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список'!A306:M306,0)),"")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список'!A306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список'!A306:N306,0)+1),"")</f>
        <v/>
      </c>
      <c r="K308" s="30"/>
      <c r="L308" s="30"/>
      <c r="M308" s="31" t="str">
        <f t="shared" si="1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список'!A307:M307,0)),"")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список'!A307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список'!A307:N307,0)+1),"")</f>
        <v/>
      </c>
      <c r="K309" s="30"/>
      <c r="L309" s="30"/>
      <c r="M309" s="31" t="str">
        <f t="shared" si="1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список'!A308:M308,0)),"")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список'!A308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список'!A308:N308,0)+1),"")</f>
        <v/>
      </c>
      <c r="K310" s="30"/>
      <c r="L310" s="30"/>
      <c r="M310" s="31" t="str">
        <f t="shared" si="1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список'!A309:M309,0)),"")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список'!A309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список'!A309:N309,0)+1),"")</f>
        <v/>
      </c>
      <c r="K311" s="30"/>
      <c r="L311" s="30"/>
      <c r="M311" s="31" t="str">
        <f t="shared" si="1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список'!A310:M310,0)),"")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список'!A310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список'!A310:N310,0)+1),"")</f>
        <v/>
      </c>
      <c r="K312" s="30"/>
      <c r="L312" s="30"/>
      <c r="M312" s="31" t="str">
        <f t="shared" si="1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список'!A311:M311,0)),"")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список'!A311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список'!A311:N311,0)+1),"")</f>
        <v/>
      </c>
      <c r="K313" s="30"/>
      <c r="L313" s="30"/>
      <c r="M313" s="31" t="str">
        <f t="shared" si="1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список'!A312:M312,0)),"")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список'!A312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список'!A312:N312,0)+1),"")</f>
        <v/>
      </c>
      <c r="K314" s="30"/>
      <c r="L314" s="30"/>
      <c r="M314" s="31" t="str">
        <f t="shared" si="1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список'!A313:M313,0)),"")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список'!A313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список'!A313:N313,0)+1),"")</f>
        <v/>
      </c>
      <c r="K315" s="30"/>
      <c r="L315" s="30"/>
      <c r="M315" s="31" t="str">
        <f t="shared" si="1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список'!A314:M314,0)),"")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список'!A314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список'!A314:N314,0)+1),"")</f>
        <v/>
      </c>
      <c r="K316" s="30"/>
      <c r="L316" s="30"/>
      <c r="M316" s="31" t="str">
        <f t="shared" si="1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список'!A315:M315,0)),"")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список'!A315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список'!A315:N315,0)+1),"")</f>
        <v/>
      </c>
      <c r="K317" s="30"/>
      <c r="L317" s="30"/>
      <c r="M317" s="31" t="str">
        <f t="shared" si="1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список'!A316:M316,0)),"")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список'!A316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список'!A316:N316,0)+1),"")</f>
        <v/>
      </c>
      <c r="K318" s="30"/>
      <c r="L318" s="30"/>
      <c r="M318" s="31" t="str">
        <f t="shared" si="1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список'!A317:M317,0)),"")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список'!A317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список'!A317:N317,0)+1),"")</f>
        <v/>
      </c>
      <c r="K319" s="30"/>
      <c r="L319" s="30"/>
      <c r="M319" s="31" t="str">
        <f t="shared" si="1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список'!A318:M318,0)),"")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список'!A318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список'!A318:N318,0)+1),"")</f>
        <v/>
      </c>
      <c r="K320" s="30"/>
      <c r="L320" s="30"/>
      <c r="M320" s="31" t="str">
        <f t="shared" si="1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список'!A319:M319,0)),"")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список'!A319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список'!A319:N319,0)+1),"")</f>
        <v/>
      </c>
      <c r="K321" s="30"/>
      <c r="L321" s="30"/>
      <c r="M321" s="31" t="str">
        <f t="shared" si="1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список'!A320:M320,0)),"")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список'!A320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список'!A320:N320,0)+1),"")</f>
        <v/>
      </c>
      <c r="K322" s="30"/>
      <c r="L322" s="30"/>
      <c r="M322" s="31" t="str">
        <f t="shared" si="1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список'!A321:M321,0)),"")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список'!A321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список'!A321:N321,0)+1),"")</f>
        <v/>
      </c>
      <c r="K323" s="30"/>
      <c r="L323" s="30"/>
      <c r="M323" s="31" t="str">
        <f t="shared" si="1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список'!A322:M322,0)),"")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список'!A322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список'!A322:N322,0)+1),"")</f>
        <v/>
      </c>
      <c r="K324" s="30"/>
      <c r="L324" s="30"/>
      <c r="M324" s="31" t="str">
        <f t="shared" si="1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список'!A323:M323,0)),"")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список'!A323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список'!A323:N323,0)+1),"")</f>
        <v/>
      </c>
      <c r="K325" s="30"/>
      <c r="L325" s="30"/>
      <c r="M325" s="31" t="str">
        <f t="shared" si="1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список'!A324:M324,0)),"")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список'!A324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список'!A324:N324,0)+1),"")</f>
        <v/>
      </c>
      <c r="K326" s="30"/>
      <c r="L326" s="30"/>
      <c r="M326" s="31" t="str">
        <f t="shared" si="1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список'!A325:M325,0)),"")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список'!A325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список'!A325:N325,0)+1),"")</f>
        <v/>
      </c>
      <c r="K327" s="30"/>
      <c r="L327" s="30"/>
      <c r="M327" s="31" t="str">
        <f t="shared" si="1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список'!A326:M326,0)),"")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список'!A326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список'!A326:N326,0)+1),"")</f>
        <v/>
      </c>
      <c r="K328" s="30"/>
      <c r="L328" s="30"/>
      <c r="M328" s="31" t="str">
        <f t="shared" si="1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список'!A327:M327,0)),"")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список'!A327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список'!A327:N327,0)+1),"")</f>
        <v/>
      </c>
      <c r="K329" s="30"/>
      <c r="L329" s="30"/>
      <c r="M329" s="31" t="str">
        <f t="shared" si="1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список'!A328:M328,0)),"")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список'!A328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список'!A328:N328,0)+1),"")</f>
        <v/>
      </c>
      <c r="K330" s="30"/>
      <c r="L330" s="30"/>
      <c r="M330" s="31" t="str">
        <f t="shared" si="1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список'!A329:M329,0)),"")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список'!A329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список'!A329:N329,0)+1),"")</f>
        <v/>
      </c>
      <c r="K331" s="30"/>
      <c r="L331" s="30"/>
      <c r="M331" s="31" t="str">
        <f t="shared" si="1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список'!A330:M330,0)),"")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список'!A330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список'!A330:N330,0)+1),"")</f>
        <v/>
      </c>
      <c r="K332" s="30"/>
      <c r="L332" s="30"/>
      <c r="M332" s="31" t="str">
        <f t="shared" si="1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список'!A331:M331,0)),"")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список'!A331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список'!A331:N331,0)+1),"")</f>
        <v/>
      </c>
      <c r="K333" s="30"/>
      <c r="L333" s="30"/>
      <c r="M333" s="31" t="str">
        <f t="shared" si="1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список'!A332:M332,0)),"")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список'!A332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список'!A332:N332,0)+1),"")</f>
        <v/>
      </c>
      <c r="K334" s="30"/>
      <c r="L334" s="30"/>
      <c r="M334" s="31" t="str">
        <f t="shared" si="1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список'!A333:M333,0)),"")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список'!A333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список'!A333:N333,0)+1),"")</f>
        <v/>
      </c>
      <c r="K335" s="30"/>
      <c r="L335" s="30"/>
      <c r="M335" s="31" t="str">
        <f t="shared" si="1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список'!A334:M334,0)),"")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список'!A334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список'!A334:N334,0)+1),"")</f>
        <v/>
      </c>
      <c r="K336" s="30"/>
      <c r="L336" s="30"/>
      <c r="M336" s="31" t="str">
        <f t="shared" si="1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список'!A335:M335,0)),"")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список'!A335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список'!A335:N335,0)+1),"")</f>
        <v/>
      </c>
      <c r="K337" s="30"/>
      <c r="L337" s="30"/>
      <c r="M337" s="31" t="str">
        <f t="shared" si="1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список'!A336:M336,0)),"")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список'!A336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список'!A336:N336,0)+1),"")</f>
        <v/>
      </c>
      <c r="K338" s="30"/>
      <c r="L338" s="30"/>
      <c r="M338" s="31" t="str">
        <f t="shared" si="1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список'!A337:M337,0)),"")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список'!A337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список'!A337:N337,0)+1),"")</f>
        <v/>
      </c>
      <c r="K339" s="30"/>
      <c r="L339" s="30"/>
      <c r="M339" s="31" t="str">
        <f t="shared" si="1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список'!A338:M338,0)),"")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список'!A338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список'!A338:N338,0)+1),"")</f>
        <v/>
      </c>
      <c r="K340" s="30"/>
      <c r="L340" s="30"/>
      <c r="M340" s="31" t="str">
        <f t="shared" si="1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список'!A339:M339,0)),"")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список'!A339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список'!A339:N339,0)+1),"")</f>
        <v/>
      </c>
      <c r="K341" s="30"/>
      <c r="L341" s="30"/>
      <c r="M341" s="31" t="str">
        <f t="shared" si="1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список'!A340:M340,0)),"")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список'!A340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список'!A340:N340,0)+1),"")</f>
        <v/>
      </c>
      <c r="K342" s="30"/>
      <c r="L342" s="30"/>
      <c r="M342" s="31" t="str">
        <f t="shared" si="1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список'!A341:M341,0)),"")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список'!A341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список'!A341:N341,0)+1),"")</f>
        <v/>
      </c>
      <c r="K343" s="30"/>
      <c r="L343" s="30"/>
      <c r="M343" s="31" t="str">
        <f t="shared" si="1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список'!A342:M342,0)),"")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список'!A342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список'!A342:N342,0)+1),"")</f>
        <v/>
      </c>
      <c r="K344" s="30"/>
      <c r="L344" s="30"/>
      <c r="M344" s="31" t="str">
        <f t="shared" si="1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список'!A343:M343,0)),"")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список'!A343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список'!A343:N343,0)+1),"")</f>
        <v/>
      </c>
      <c r="K345" s="30"/>
      <c r="L345" s="30"/>
      <c r="M345" s="31" t="str">
        <f t="shared" si="1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список'!A344:M344,0)),"")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список'!A344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список'!A344:N344,0)+1),"")</f>
        <v/>
      </c>
      <c r="K346" s="30"/>
      <c r="L346" s="30"/>
      <c r="M346" s="31" t="str">
        <f t="shared" si="1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список'!A345:M345,0)),"")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список'!A345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список'!A345:N345,0)+1),"")</f>
        <v/>
      </c>
      <c r="K347" s="30"/>
      <c r="L347" s="30"/>
      <c r="M347" s="31" t="str">
        <f t="shared" si="1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список'!A346:M346,0)),"")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список'!A346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список'!A346:N346,0)+1),"")</f>
        <v/>
      </c>
      <c r="K348" s="30"/>
      <c r="L348" s="30"/>
      <c r="M348" s="31" t="str">
        <f t="shared" si="1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список'!A347:M347,0)),"")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список'!A347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список'!A347:N347,0)+1),"")</f>
        <v/>
      </c>
      <c r="K349" s="30"/>
      <c r="L349" s="30"/>
      <c r="M349" s="31" t="str">
        <f t="shared" si="1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список'!A348:M348,0)),"")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список'!A348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список'!A348:N348,0)+1),"")</f>
        <v/>
      </c>
      <c r="K350" s="30"/>
      <c r="L350" s="30"/>
      <c r="M350" s="31" t="str">
        <f t="shared" si="1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список'!A349:M349,0)),"")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список'!A349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список'!A349:N349,0)+1),"")</f>
        <v/>
      </c>
      <c r="K351" s="30"/>
      <c r="L351" s="30"/>
      <c r="M351" s="31" t="str">
        <f t="shared" si="1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список'!A350:M350,0)),"")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список'!A350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список'!A350:N350,0)+1),"")</f>
        <v/>
      </c>
      <c r="K352" s="30"/>
      <c r="L352" s="30"/>
      <c r="M352" s="31" t="str">
        <f t="shared" si="1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список'!A351:M351,0)),"")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список'!A351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список'!A351:N351,0)+1),"")</f>
        <v/>
      </c>
      <c r="K353" s="30"/>
      <c r="L353" s="30"/>
      <c r="M353" s="31" t="str">
        <f t="shared" si="1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список'!A352:M352,0)),"")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список'!A352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список'!A352:N352,0)+1),"")</f>
        <v/>
      </c>
      <c r="K354" s="30"/>
      <c r="L354" s="30"/>
      <c r="M354" s="31" t="str">
        <f t="shared" si="1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список'!A353:M353,0)),"")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список'!A353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список'!A353:N353,0)+1),"")</f>
        <v/>
      </c>
      <c r="K355" s="30"/>
      <c r="L355" s="30"/>
      <c r="M355" s="31" t="str">
        <f t="shared" si="1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список'!A354:M354,0)),"")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список'!A354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список'!A354:N354,0)+1),"")</f>
        <v/>
      </c>
      <c r="K356" s="30"/>
      <c r="L356" s="30"/>
      <c r="M356" s="31" t="str">
        <f t="shared" si="1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список'!A355:M355,0)),"")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список'!A355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список'!A355:N355,0)+1),"")</f>
        <v/>
      </c>
      <c r="K357" s="30"/>
      <c r="L357" s="30"/>
      <c r="M357" s="31" t="str">
        <f t="shared" si="1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список'!A356:M356,0)),"")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список'!A356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список'!A356:N356,0)+1),"")</f>
        <v/>
      </c>
      <c r="K358" s="30"/>
      <c r="L358" s="30"/>
      <c r="M358" s="31" t="str">
        <f t="shared" si="1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список'!A357:M357,0)),"")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список'!A357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список'!A357:N357,0)+1),"")</f>
        <v/>
      </c>
      <c r="K359" s="30"/>
      <c r="L359" s="30"/>
      <c r="M359" s="31" t="str">
        <f t="shared" si="1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список'!A358:M358,0)),"")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список'!A358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список'!A358:N358,0)+1),"")</f>
        <v/>
      </c>
      <c r="K360" s="30"/>
      <c r="L360" s="30"/>
      <c r="M360" s="31" t="str">
        <f t="shared" si="1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список'!A359:M359,0)),"")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список'!A359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список'!A359:N359,0)+1),"")</f>
        <v/>
      </c>
      <c r="K361" s="30"/>
      <c r="L361" s="30"/>
      <c r="M361" s="31" t="str">
        <f t="shared" si="1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список'!A360:M360,0)),"")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список'!A360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список'!A360:N360,0)+1),"")</f>
        <v/>
      </c>
      <c r="K362" s="30"/>
      <c r="L362" s="30"/>
      <c r="M362" s="31" t="str">
        <f t="shared" si="1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список'!A361:M361,0)),"")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список'!A361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список'!A361:N361,0)+1),"")</f>
        <v/>
      </c>
      <c r="K363" s="30"/>
      <c r="L363" s="30"/>
      <c r="M363" s="31" t="str">
        <f t="shared" si="1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список'!A362:M362,0)),"")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список'!A362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список'!A362:N362,0)+1),"")</f>
        <v/>
      </c>
      <c r="K364" s="30"/>
      <c r="L364" s="30"/>
      <c r="M364" s="31" t="str">
        <f t="shared" si="1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список'!A363:M363,0)),"")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список'!A363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список'!A363:N363,0)+1),"")</f>
        <v/>
      </c>
      <c r="K365" s="30"/>
      <c r="L365" s="30"/>
      <c r="M365" s="31" t="str">
        <f t="shared" si="1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список'!A364:M364,0)),"")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список'!A364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список'!A364:N364,0)+1),"")</f>
        <v/>
      </c>
      <c r="K366" s="30"/>
      <c r="L366" s="30"/>
      <c r="M366" s="31" t="str">
        <f t="shared" si="1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список'!A365:M365,0)),"")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список'!A365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список'!A365:N365,0)+1),"")</f>
        <v/>
      </c>
      <c r="K367" s="30"/>
      <c r="L367" s="30"/>
      <c r="M367" s="31" t="str">
        <f t="shared" si="1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список'!A366:M366,0)),"")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список'!A366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список'!A366:N366,0)+1),"")</f>
        <v/>
      </c>
      <c r="K368" s="30"/>
      <c r="L368" s="30"/>
      <c r="M368" s="31" t="str">
        <f t="shared" si="1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список'!A367:M367,0)),"")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список'!A367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список'!A367:N367,0)+1),"")</f>
        <v/>
      </c>
      <c r="K369" s="30"/>
      <c r="L369" s="30"/>
      <c r="M369" s="31" t="str">
        <f t="shared" si="1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список'!A368:M368,0)),"")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список'!A368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список'!A368:N368,0)+1),"")</f>
        <v/>
      </c>
      <c r="K370" s="30"/>
      <c r="L370" s="30"/>
      <c r="M370" s="31" t="str">
        <f t="shared" si="1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список'!A369:M369,0)),"")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список'!A369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список'!A369:N369,0)+1),"")</f>
        <v/>
      </c>
      <c r="K371" s="30"/>
      <c r="L371" s="30"/>
      <c r="M371" s="31" t="str">
        <f t="shared" si="1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список'!A370:M370,0)),"")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список'!A370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список'!A370:N370,0)+1),"")</f>
        <v/>
      </c>
      <c r="K372" s="30"/>
      <c r="L372" s="30"/>
      <c r="M372" s="31" t="str">
        <f t="shared" si="1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список'!A371:M371,0)),"")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список'!A371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список'!A371:N371,0)+1),"")</f>
        <v/>
      </c>
      <c r="K373" s="30"/>
      <c r="L373" s="30"/>
      <c r="M373" s="31" t="str">
        <f t="shared" si="1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список'!A372:M372,0)),"")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список'!A372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список'!A372:N372,0)+1),"")</f>
        <v/>
      </c>
      <c r="K374" s="30"/>
      <c r="L374" s="30"/>
      <c r="M374" s="31" t="str">
        <f t="shared" si="1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список'!A373:M373,0)),"")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список'!A373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список'!A373:N373,0)+1),"")</f>
        <v/>
      </c>
      <c r="K375" s="30"/>
      <c r="L375" s="30"/>
      <c r="M375" s="31" t="str">
        <f t="shared" si="1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список'!A374:M374,0)),"")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список'!A374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список'!A374:N374,0)+1),"")</f>
        <v/>
      </c>
      <c r="K376" s="30"/>
      <c r="L376" s="30"/>
      <c r="M376" s="31" t="str">
        <f t="shared" si="1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список'!A375:M375,0)),"")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список'!A375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список'!A375:N375,0)+1),"")</f>
        <v/>
      </c>
      <c r="K377" s="30"/>
      <c r="L377" s="30"/>
      <c r="M377" s="31" t="str">
        <f t="shared" si="1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список'!A376:M376,0)),"")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список'!A376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список'!A376:N376,0)+1),"")</f>
        <v/>
      </c>
      <c r="K378" s="30"/>
      <c r="L378" s="30"/>
      <c r="M378" s="31" t="str">
        <f t="shared" si="1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список'!A377:M377,0)),"")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список'!A377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список'!A377:N377,0)+1),"")</f>
        <v/>
      </c>
      <c r="K379" s="30"/>
      <c r="L379" s="30"/>
      <c r="M379" s="31" t="str">
        <f t="shared" si="1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список'!A378:M378,0)),"")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список'!A378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список'!A378:N378,0)+1),"")</f>
        <v/>
      </c>
      <c r="K380" s="30"/>
      <c r="L380" s="30"/>
      <c r="M380" s="31" t="str">
        <f t="shared" si="1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список'!A379:M379,0)),"")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список'!A379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список'!A379:N379,0)+1),"")</f>
        <v/>
      </c>
      <c r="K381" s="30"/>
      <c r="L381" s="30"/>
      <c r="M381" s="31" t="str">
        <f t="shared" si="1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список'!A380:M380,0)),"")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список'!A380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список'!A380:N380,0)+1),"")</f>
        <v/>
      </c>
      <c r="K382" s="30"/>
      <c r="L382" s="30"/>
      <c r="M382" s="31" t="str">
        <f t="shared" si="1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список'!A381:M381,0)),"")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список'!A381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список'!A381:N381,0)+1),"")</f>
        <v/>
      </c>
      <c r="K383" s="30"/>
      <c r="L383" s="30"/>
      <c r="M383" s="31" t="str">
        <f t="shared" si="1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список'!A382:M382,0)),"")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список'!A382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список'!A382:N382,0)+1),"")</f>
        <v/>
      </c>
      <c r="K384" s="30"/>
      <c r="L384" s="30"/>
      <c r="M384" s="31" t="str">
        <f t="shared" si="1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список'!A383:M383,0)),"")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список'!A383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список'!A383:N383,0)+1),"")</f>
        <v/>
      </c>
      <c r="K385" s="30"/>
      <c r="L385" s="30"/>
      <c r="M385" s="31" t="str">
        <f t="shared" si="1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список'!A384:M384,0)),"")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список'!A384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список'!A384:N384,0)+1),"")</f>
        <v/>
      </c>
      <c r="K386" s="30"/>
      <c r="L386" s="30"/>
      <c r="M386" s="31" t="str">
        <f t="shared" si="1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список'!A385:M385,0)),"")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список'!A385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список'!A385:N385,0)+1),"")</f>
        <v/>
      </c>
      <c r="K387" s="30"/>
      <c r="L387" s="30"/>
      <c r="M387" s="31" t="str">
        <f t="shared" si="1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список'!A386:M386,0)),"")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список'!A386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список'!A386:N386,0)+1),"")</f>
        <v/>
      </c>
      <c r="K388" s="30"/>
      <c r="L388" s="30"/>
      <c r="M388" s="31" t="str">
        <f t="shared" si="1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список'!A387:M387,0)),"")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список'!A387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список'!A387:N387,0)+1),"")</f>
        <v/>
      </c>
      <c r="K389" s="30"/>
      <c r="L389" s="30"/>
      <c r="M389" s="31" t="str">
        <f t="shared" si="1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список'!A388:M388,0)),"")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список'!A388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список'!A388:N388,0)+1),"")</f>
        <v/>
      </c>
      <c r="K390" s="30"/>
      <c r="L390" s="30"/>
      <c r="M390" s="31" t="str">
        <f t="shared" si="1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список'!A389:M389,0)),"")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список'!A389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список'!A389:N389,0)+1),"")</f>
        <v/>
      </c>
      <c r="K391" s="30"/>
      <c r="L391" s="30"/>
      <c r="M391" s="31" t="str">
        <f t="shared" si="1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список'!A390:M390,0)),"")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список'!A390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список'!A390:N390,0)+1),"")</f>
        <v/>
      </c>
      <c r="K392" s="30"/>
      <c r="L392" s="30"/>
      <c r="M392" s="31" t="str">
        <f t="shared" si="1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список'!A391:M391,0)),"")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список'!A391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список'!A391:N391,0)+1),"")</f>
        <v/>
      </c>
      <c r="K393" s="30"/>
      <c r="L393" s="30"/>
      <c r="M393" s="31" t="str">
        <f t="shared" si="1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список'!A392:M392,0)),"")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список'!A392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список'!A392:N392,0)+1),"")</f>
        <v/>
      </c>
      <c r="K394" s="30"/>
      <c r="L394" s="30"/>
      <c r="M394" s="31" t="str">
        <f t="shared" si="1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список'!A393:M393,0)),"")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список'!A393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список'!A393:N393,0)+1),"")</f>
        <v/>
      </c>
      <c r="K395" s="30"/>
      <c r="L395" s="30"/>
      <c r="M395" s="31" t="str">
        <f t="shared" si="1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список'!A394:M394,0)),"")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список'!A394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список'!A394:N394,0)+1),"")</f>
        <v/>
      </c>
      <c r="K396" s="30"/>
      <c r="L396" s="30"/>
      <c r="M396" s="31" t="str">
        <f t="shared" si="1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список'!A395:M395,0)),"")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список'!A395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список'!A395:N395,0)+1),"")</f>
        <v/>
      </c>
      <c r="K397" s="30"/>
      <c r="L397" s="30"/>
      <c r="M397" s="31" t="str">
        <f t="shared" si="1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список'!A396:M396,0)),"")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список'!A396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список'!A396:N396,0)+1),"")</f>
        <v/>
      </c>
      <c r="K398" s="30"/>
      <c r="L398" s="30"/>
      <c r="M398" s="31" t="str">
        <f t="shared" si="1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список'!A397:M397,0)),"")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список'!A397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список'!A397:N397,0)+1),"")</f>
        <v/>
      </c>
      <c r="K399" s="30"/>
      <c r="L399" s="30"/>
      <c r="M399" s="31" t="str">
        <f t="shared" si="1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список'!A398:M398,0)),"")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список'!A398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список'!A398:N398,0)+1),"")</f>
        <v/>
      </c>
      <c r="K400" s="30"/>
      <c r="L400" s="30"/>
      <c r="M400" s="31" t="str">
        <f t="shared" si="1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список'!A399:M399,0)),"")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список'!A399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список'!A399:N399,0)+1),"")</f>
        <v/>
      </c>
      <c r="K401" s="30"/>
      <c r="L401" s="30"/>
      <c r="M401" s="31" t="str">
        <f t="shared" si="1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список'!A400:M400,0)),"")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список'!A400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список'!A400:N400,0)+1),"")</f>
        <v/>
      </c>
      <c r="K402" s="30"/>
      <c r="L402" s="30"/>
      <c r="M402" s="31" t="str">
        <f t="shared" si="1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список'!A401:M401,0)),"")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список'!A401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список'!A401:N401,0)+1),"")</f>
        <v/>
      </c>
      <c r="K403" s="30"/>
      <c r="L403" s="30"/>
      <c r="M403" s="31" t="str">
        <f t="shared" si="1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список'!A402:M402,0)),"")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список'!A402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список'!A402:N402,0)+1),"")</f>
        <v/>
      </c>
      <c r="K404" s="30"/>
      <c r="L404" s="30"/>
      <c r="M404" s="31" t="str">
        <f t="shared" si="1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список'!A403:M403,0)),"")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список'!A403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список'!A403:N403,0)+1),"")</f>
        <v/>
      </c>
      <c r="K405" s="30"/>
      <c r="L405" s="30"/>
      <c r="M405" s="31" t="str">
        <f t="shared" si="1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список'!A404:M404,0)),"")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список'!A404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список'!A404:N404,0)+1),"")</f>
        <v/>
      </c>
      <c r="K406" s="30"/>
      <c r="L406" s="30"/>
      <c r="M406" s="31" t="str">
        <f t="shared" si="1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список'!A405:M405,0)),"")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список'!A405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список'!A405:N405,0)+1),"")</f>
        <v/>
      </c>
      <c r="K407" s="30"/>
      <c r="L407" s="30"/>
      <c r="M407" s="31" t="str">
        <f t="shared" si="1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список'!A406:M406,0)),"")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список'!A406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список'!A406:N406,0)+1),"")</f>
        <v/>
      </c>
      <c r="K408" s="30"/>
      <c r="L408" s="30"/>
      <c r="M408" s="31" t="str">
        <f t="shared" si="1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список'!A407:M407,0)),"")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список'!A407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список'!A407:N407,0)+1),"")</f>
        <v/>
      </c>
      <c r="K409" s="30"/>
      <c r="L409" s="30"/>
      <c r="M409" s="31" t="str">
        <f t="shared" si="1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список'!A408:M408,0)),"")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список'!A408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список'!A408:N408,0)+1),"")</f>
        <v/>
      </c>
      <c r="K410" s="30"/>
      <c r="L410" s="30"/>
      <c r="M410" s="31" t="str">
        <f t="shared" si="1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список'!A409:M409,0)),"")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список'!A409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список'!A409:N409,0)+1),"")</f>
        <v/>
      </c>
      <c r="K411" s="30"/>
      <c r="L411" s="30"/>
      <c r="M411" s="31" t="str">
        <f t="shared" si="1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список'!A410:M410,0)),"")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список'!A410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список'!A410:N410,0)+1),"")</f>
        <v/>
      </c>
      <c r="K412" s="30"/>
      <c r="L412" s="30"/>
      <c r="M412" s="31" t="str">
        <f t="shared" si="1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список'!A411:M411,0)),"")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список'!A411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список'!A411:N411,0)+1),"")</f>
        <v/>
      </c>
      <c r="K413" s="30"/>
      <c r="L413" s="30"/>
      <c r="M413" s="31" t="str">
        <f t="shared" si="1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список'!A412:M412,0)),"")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список'!A412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список'!A412:N412,0)+1),"")</f>
        <v/>
      </c>
      <c r="K414" s="30"/>
      <c r="L414" s="30"/>
      <c r="M414" s="31" t="str">
        <f t="shared" si="1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список'!A413:M413,0)),"")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список'!A413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список'!A413:N413,0)+1),"")</f>
        <v/>
      </c>
      <c r="K415" s="30"/>
      <c r="L415" s="30"/>
      <c r="M415" s="31" t="str">
        <f t="shared" si="1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список'!A414:M414,0)),"")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список'!A414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список'!A414:N414,0)+1),"")</f>
        <v/>
      </c>
      <c r="K416" s="30"/>
      <c r="L416" s="30"/>
      <c r="M416" s="31" t="str">
        <f t="shared" si="1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список'!A415:M415,0)),"")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список'!A415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список'!A415:N415,0)+1),"")</f>
        <v/>
      </c>
      <c r="K417" s="30"/>
      <c r="L417" s="30"/>
      <c r="M417" s="31" t="str">
        <f t="shared" si="1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список'!A416:M416,0)),"")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список'!A416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список'!A416:N416,0)+1),"")</f>
        <v/>
      </c>
      <c r="K418" s="30"/>
      <c r="L418" s="30"/>
      <c r="M418" s="31" t="str">
        <f t="shared" si="1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список'!A417:M417,0)),"")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список'!A417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список'!A417:N417,0)+1),"")</f>
        <v/>
      </c>
      <c r="K419" s="30"/>
      <c r="L419" s="30"/>
      <c r="M419" s="31" t="str">
        <f t="shared" si="1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список'!A418:M418,0)),"")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список'!A418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список'!A418:N418,0)+1),"")</f>
        <v/>
      </c>
      <c r="K420" s="30"/>
      <c r="L420" s="30"/>
      <c r="M420" s="31" t="str">
        <f t="shared" si="1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список'!A419:M419,0)),"")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список'!A419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список'!A419:N419,0)+1),"")</f>
        <v/>
      </c>
      <c r="K421" s="30"/>
      <c r="L421" s="30"/>
      <c r="M421" s="31" t="str">
        <f t="shared" si="1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список'!A420:M420,0)),"")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список'!A420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список'!A420:N420,0)+1),"")</f>
        <v/>
      </c>
      <c r="K422" s="30"/>
      <c r="L422" s="30"/>
      <c r="M422" s="31" t="str">
        <f t="shared" si="1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список'!A421:M421,0)),"")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список'!A421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список'!A421:N421,0)+1),"")</f>
        <v/>
      </c>
      <c r="K423" s="30"/>
      <c r="L423" s="30"/>
      <c r="M423" s="31" t="str">
        <f t="shared" si="1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список'!A422:M422,0)),"")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список'!A422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список'!A422:N422,0)+1),"")</f>
        <v/>
      </c>
      <c r="K424" s="30"/>
      <c r="L424" s="30"/>
      <c r="M424" s="31" t="str">
        <f t="shared" si="1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список'!A423:M423,0)),"")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список'!A423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список'!A423:N423,0)+1),"")</f>
        <v/>
      </c>
      <c r="K425" s="30"/>
      <c r="L425" s="30"/>
      <c r="M425" s="31" t="str">
        <f t="shared" si="1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список'!A424:M424,0)),"")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список'!A424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список'!A424:N424,0)+1),"")</f>
        <v/>
      </c>
      <c r="K426" s="30"/>
      <c r="L426" s="30"/>
      <c r="M426" s="31" t="str">
        <f t="shared" si="1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список'!A425:M425,0)),"")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список'!A425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список'!A425:N425,0)+1),"")</f>
        <v/>
      </c>
      <c r="K427" s="30"/>
      <c r="L427" s="30"/>
      <c r="M427" s="31" t="str">
        <f t="shared" si="1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список'!A426:M426,0)),"")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список'!A426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список'!A426:N426,0)+1),"")</f>
        <v/>
      </c>
      <c r="K428" s="30"/>
      <c r="L428" s="30"/>
      <c r="M428" s="31" t="str">
        <f t="shared" si="1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список'!A427:M427,0)),"")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список'!A427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список'!A427:N427,0)+1),"")</f>
        <v/>
      </c>
      <c r="K429" s="30"/>
      <c r="L429" s="30"/>
      <c r="M429" s="31" t="str">
        <f t="shared" si="1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список'!A428:M428,0)),"")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список'!A428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список'!A428:N428,0)+1),"")</f>
        <v/>
      </c>
      <c r="K430" s="30"/>
      <c r="L430" s="30"/>
      <c r="M430" s="31" t="str">
        <f t="shared" si="1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список'!A429:M429,0)),"")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список'!A429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список'!A429:N429,0)+1),"")</f>
        <v/>
      </c>
      <c r="K431" s="30"/>
      <c r="L431" s="30"/>
      <c r="M431" s="31" t="str">
        <f t="shared" si="1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список'!A430:M430,0)),"")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список'!A430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список'!A430:N430,0)+1),"")</f>
        <v/>
      </c>
      <c r="K432" s="30"/>
      <c r="L432" s="30"/>
      <c r="M432" s="31" t="str">
        <f t="shared" si="1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список'!A431:M431,0)),"")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список'!A431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список'!A431:N431,0)+1),"")</f>
        <v/>
      </c>
      <c r="K433" s="30"/>
      <c r="L433" s="30"/>
      <c r="M433" s="31" t="str">
        <f t="shared" si="1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список'!A432:M432,0)),"")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список'!A432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список'!A432:N432,0)+1),"")</f>
        <v/>
      </c>
      <c r="K434" s="30"/>
      <c r="L434" s="30"/>
      <c r="M434" s="31" t="str">
        <f t="shared" si="1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список'!A433:M433,0)),"")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список'!A433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список'!A433:N433,0)+1),"")</f>
        <v/>
      </c>
      <c r="K435" s="30"/>
      <c r="L435" s="30"/>
      <c r="M435" s="31" t="str">
        <f t="shared" si="1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список'!A434:M434,0)),"")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список'!A434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список'!A434:N434,0)+1),"")</f>
        <v/>
      </c>
      <c r="K436" s="30"/>
      <c r="L436" s="30"/>
      <c r="M436" s="31" t="str">
        <f t="shared" si="1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список'!A435:M435,0)),"")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список'!A435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список'!A435:N435,0)+1),"")</f>
        <v/>
      </c>
      <c r="K437" s="30"/>
      <c r="L437" s="30"/>
      <c r="M437" s="31" t="str">
        <f t="shared" si="1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список'!A436:M436,0)),"")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список'!A436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список'!A436:N436,0)+1),"")</f>
        <v/>
      </c>
      <c r="K438" s="30"/>
      <c r="L438" s="30"/>
      <c r="M438" s="31" t="str">
        <f t="shared" si="1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список'!A437:M437,0)),"")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список'!A437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список'!A437:N437,0)+1),"")</f>
        <v/>
      </c>
      <c r="K439" s="30"/>
      <c r="L439" s="30"/>
      <c r="M439" s="31" t="str">
        <f t="shared" si="1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список'!A438:M438,0)),"")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список'!A438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список'!A438:N438,0)+1),"")</f>
        <v/>
      </c>
      <c r="K440" s="30"/>
      <c r="L440" s="30"/>
      <c r="M440" s="31" t="str">
        <f t="shared" si="1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список'!A439:M439,0)),"")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список'!A439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список'!A439:N439,0)+1),"")</f>
        <v/>
      </c>
      <c r="K441" s="30"/>
      <c r="L441" s="30"/>
      <c r="M441" s="31" t="str">
        <f t="shared" si="1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список'!A440:M440,0)),"")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список'!A440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список'!A440:N440,0)+1),"")</f>
        <v/>
      </c>
      <c r="K442" s="30"/>
      <c r="L442" s="30"/>
      <c r="M442" s="31" t="str">
        <f t="shared" si="1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список'!A441:M441,0)),"")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список'!A441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список'!A441:N441,0)+1),"")</f>
        <v/>
      </c>
      <c r="K443" s="30"/>
      <c r="L443" s="30"/>
      <c r="M443" s="31" t="str">
        <f t="shared" si="1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список'!A442:M442,0)),"")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список'!A442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список'!A442:N442,0)+1),"")</f>
        <v/>
      </c>
      <c r="K444" s="30"/>
      <c r="L444" s="30"/>
      <c r="M444" s="31" t="str">
        <f t="shared" si="1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список'!A443:M443,0)),"")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список'!A443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список'!A443:N443,0)+1),"")</f>
        <v/>
      </c>
      <c r="K445" s="30"/>
      <c r="L445" s="30"/>
      <c r="M445" s="31" t="str">
        <f t="shared" si="1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список'!A444:M444,0)),"")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список'!A444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список'!A444:N444,0)+1),"")</f>
        <v/>
      </c>
      <c r="K446" s="30"/>
      <c r="L446" s="30"/>
      <c r="M446" s="31" t="str">
        <f t="shared" si="1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список'!A445:M445,0)),"")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список'!A445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список'!A445:N445,0)+1),"")</f>
        <v/>
      </c>
      <c r="K447" s="30"/>
      <c r="L447" s="30"/>
      <c r="M447" s="31" t="str">
        <f t="shared" si="1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список'!A446:M446,0)),"")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список'!A446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список'!A446:N446,0)+1),"")</f>
        <v/>
      </c>
      <c r="K448" s="30"/>
      <c r="L448" s="30"/>
      <c r="M448" s="31" t="str">
        <f t="shared" si="1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список'!A447:M447,0)),"")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список'!A447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список'!A447:N447,0)+1),"")</f>
        <v/>
      </c>
      <c r="K449" s="30"/>
      <c r="L449" s="30"/>
      <c r="M449" s="31" t="str">
        <f t="shared" si="1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список'!A448:M448,0)),"")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список'!A448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список'!A448:N448,0)+1),"")</f>
        <v/>
      </c>
      <c r="K450" s="30"/>
      <c r="L450" s="30"/>
      <c r="M450" s="31" t="str">
        <f t="shared" si="1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список'!A449:M449,0)),"")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список'!A449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список'!A449:N449,0)+1),"")</f>
        <v/>
      </c>
      <c r="K451" s="30"/>
      <c r="L451" s="30"/>
      <c r="M451" s="31" t="str">
        <f t="shared" si="1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список'!A450:M450,0)),"")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список'!A450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список'!A450:N450,0)+1),"")</f>
        <v/>
      </c>
      <c r="K452" s="30"/>
      <c r="L452" s="30"/>
      <c r="M452" s="31" t="str">
        <f t="shared" si="1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список'!A451:M451,0)),"")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список'!A451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список'!A451:N451,0)+1),"")</f>
        <v/>
      </c>
      <c r="K453" s="30"/>
      <c r="L453" s="30"/>
      <c r="M453" s="31" t="str">
        <f t="shared" si="1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список'!A452:M452,0)),"")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список'!A452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список'!A452:N452,0)+1),"")</f>
        <v/>
      </c>
      <c r="K454" s="30"/>
      <c r="L454" s="30"/>
      <c r="M454" s="31" t="str">
        <f t="shared" si="1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список'!A453:M453,0)),"")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список'!A453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список'!A453:N453,0)+1),"")</f>
        <v/>
      </c>
      <c r="K455" s="30"/>
      <c r="L455" s="30"/>
      <c r="M455" s="31" t="str">
        <f t="shared" si="1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список'!A454:M454,0)),"")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список'!A454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список'!A454:N454,0)+1),"")</f>
        <v/>
      </c>
      <c r="K456" s="30"/>
      <c r="L456" s="30"/>
      <c r="M456" s="31" t="str">
        <f t="shared" si="1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список'!A455:M455,0)),"")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список'!A455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список'!A455:N455,0)+1),"")</f>
        <v/>
      </c>
      <c r="K457" s="30"/>
      <c r="L457" s="30"/>
      <c r="M457" s="31" t="str">
        <f t="shared" si="1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список'!A456:M456,0)),"")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список'!A456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список'!A456:N456,0)+1),"")</f>
        <v/>
      </c>
      <c r="K458" s="30"/>
      <c r="L458" s="30"/>
      <c r="M458" s="31" t="str">
        <f t="shared" si="1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список'!A457:M457,0)),"")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список'!A457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список'!A457:N457,0)+1),"")</f>
        <v/>
      </c>
      <c r="K459" s="30"/>
      <c r="L459" s="30"/>
      <c r="M459" s="31" t="str">
        <f t="shared" si="1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список'!A458:M458,0)),"")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список'!A458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список'!A458:N458,0)+1),"")</f>
        <v/>
      </c>
      <c r="K460" s="30"/>
      <c r="L460" s="30"/>
      <c r="M460" s="31" t="str">
        <f t="shared" si="1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список'!A459:M459,0)),"")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список'!A459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список'!A459:N459,0)+1),"")</f>
        <v/>
      </c>
      <c r="K461" s="30"/>
      <c r="L461" s="30"/>
      <c r="M461" s="31" t="str">
        <f t="shared" si="1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список'!A460:M460,0)),"")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список'!A460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список'!A460:N460,0)+1),"")</f>
        <v/>
      </c>
      <c r="K462" s="30"/>
      <c r="L462" s="30"/>
      <c r="M462" s="31" t="str">
        <f t="shared" si="1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список'!A461:M461,0)),"")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список'!A461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список'!A461:N461,0)+1),"")</f>
        <v/>
      </c>
      <c r="K463" s="30"/>
      <c r="L463" s="30"/>
      <c r="M463" s="31" t="str">
        <f t="shared" si="1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список'!A462:M462,0)),"")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список'!A462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список'!A462:N462,0)+1),"")</f>
        <v/>
      </c>
      <c r="K464" s="30"/>
      <c r="L464" s="30"/>
      <c r="M464" s="31" t="str">
        <f t="shared" si="1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список'!A463:M463,0)),"")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список'!A463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список'!A463:N463,0)+1),"")</f>
        <v/>
      </c>
      <c r="K465" s="30"/>
      <c r="L465" s="30"/>
      <c r="M465" s="31" t="str">
        <f t="shared" si="1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список'!A464:M464,0)),"")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список'!A464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список'!A464:N464,0)+1),"")</f>
        <v/>
      </c>
      <c r="K466" s="30"/>
      <c r="L466" s="30"/>
      <c r="M466" s="31" t="str">
        <f t="shared" si="1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список'!A465:M465,0)),"")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список'!A465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список'!A465:N465,0)+1),"")</f>
        <v/>
      </c>
      <c r="K467" s="30"/>
      <c r="L467" s="30"/>
      <c r="M467" s="31" t="str">
        <f t="shared" si="1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список'!A466:M466,0)),"")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список'!A466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список'!A466:N466,0)+1),"")</f>
        <v/>
      </c>
      <c r="K468" s="30"/>
      <c r="L468" s="30"/>
      <c r="M468" s="31" t="str">
        <f t="shared" si="1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список'!A467:M467,0)),"")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список'!A467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список'!A467:N467,0)+1),"")</f>
        <v/>
      </c>
      <c r="K469" s="30"/>
      <c r="L469" s="30"/>
      <c r="M469" s="31" t="str">
        <f t="shared" si="1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список'!A468:M468,0)),"")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список'!A468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список'!A468:N468,0)+1),"")</f>
        <v/>
      </c>
      <c r="K470" s="30"/>
      <c r="L470" s="30"/>
      <c r="M470" s="31" t="str">
        <f t="shared" si="1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список'!A469:M469,0)),"")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список'!A469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список'!A469:N469,0)+1),"")</f>
        <v/>
      </c>
      <c r="K471" s="30"/>
      <c r="L471" s="30"/>
      <c r="M471" s="31" t="str">
        <f t="shared" si="1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список'!A470:M470,0)),"")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список'!A470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список'!A470:N470,0)+1),"")</f>
        <v/>
      </c>
      <c r="K472" s="30"/>
      <c r="L472" s="30"/>
      <c r="M472" s="31" t="str">
        <f t="shared" si="1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список'!A471:M471,0)),"")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список'!A471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список'!A471:N471,0)+1),"")</f>
        <v/>
      </c>
      <c r="K473" s="30"/>
      <c r="L473" s="30"/>
      <c r="M473" s="31" t="str">
        <f t="shared" si="1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список'!A472:M472,0)),"")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список'!A472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список'!A472:N472,0)+1),"")</f>
        <v/>
      </c>
      <c r="K474" s="30"/>
      <c r="L474" s="30"/>
      <c r="M474" s="31" t="str">
        <f t="shared" si="1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список'!A473:M473,0)),"")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список'!A473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список'!A473:N473,0)+1),"")</f>
        <v/>
      </c>
      <c r="K475" s="30"/>
      <c r="L475" s="30"/>
      <c r="M475" s="31" t="str">
        <f t="shared" si="1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список'!A474:M474,0)),"")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список'!A474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список'!A474:N474,0)+1),"")</f>
        <v/>
      </c>
      <c r="K476" s="30"/>
      <c r="L476" s="30"/>
      <c r="M476" s="31" t="str">
        <f t="shared" si="1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список'!A475:M475,0)),"")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список'!A475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список'!A475:N475,0)+1),"")</f>
        <v/>
      </c>
      <c r="K477" s="30"/>
      <c r="L477" s="30"/>
      <c r="M477" s="31" t="str">
        <f t="shared" si="1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список'!A476:M476,0)),"")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список'!A476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список'!A476:N476,0)+1),"")</f>
        <v/>
      </c>
      <c r="K478" s="30"/>
      <c r="L478" s="30"/>
      <c r="M478" s="31" t="str">
        <f t="shared" si="1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список'!A477:M477,0)),"")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список'!A477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список'!A477:N477,0)+1),"")</f>
        <v/>
      </c>
      <c r="K479" s="30"/>
      <c r="L479" s="30"/>
      <c r="M479" s="31" t="str">
        <f t="shared" si="1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список'!A478:M478,0)),"")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список'!A478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список'!A478:N478,0)+1),"")</f>
        <v/>
      </c>
      <c r="K480" s="30"/>
      <c r="L480" s="30"/>
      <c r="M480" s="31" t="str">
        <f t="shared" si="1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список'!A479:M479,0)),"")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список'!A479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список'!A479:N479,0)+1),"")</f>
        <v/>
      </c>
      <c r="K481" s="30"/>
      <c r="L481" s="30"/>
      <c r="M481" s="31" t="str">
        <f t="shared" si="1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список'!A480:M480,0)),"")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список'!A480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список'!A480:N480,0)+1),"")</f>
        <v/>
      </c>
      <c r="K482" s="30"/>
      <c r="L482" s="30"/>
      <c r="M482" s="31" t="str">
        <f t="shared" si="1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список'!A481:M481,0)),"")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список'!A481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список'!A481:N481,0)+1),"")</f>
        <v/>
      </c>
      <c r="K483" s="30"/>
      <c r="L483" s="30"/>
      <c r="M483" s="31" t="str">
        <f t="shared" si="1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список'!A482:M482,0)),"")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список'!A482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список'!A482:N482,0)+1),"")</f>
        <v/>
      </c>
      <c r="K484" s="30"/>
      <c r="L484" s="30"/>
      <c r="M484" s="31" t="str">
        <f t="shared" si="1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список'!A483:M483,0)),"")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список'!A483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список'!A483:N483,0)+1),"")</f>
        <v/>
      </c>
      <c r="K485" s="30"/>
      <c r="L485" s="30"/>
      <c r="M485" s="31" t="str">
        <f t="shared" si="1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список'!A484:M484,0)),"")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список'!A484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список'!A484:N484,0)+1),"")</f>
        <v/>
      </c>
      <c r="K486" s="30"/>
      <c r="L486" s="30"/>
      <c r="M486" s="31" t="str">
        <f t="shared" si="1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список'!A485:M485,0)),"")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список'!A485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список'!A485:N485,0)+1),"")</f>
        <v/>
      </c>
      <c r="K487" s="30"/>
      <c r="L487" s="30"/>
      <c r="M487" s="31" t="str">
        <f t="shared" si="1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список'!A486:M486,0)),"")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список'!A486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список'!A486:N486,0)+1),"")</f>
        <v/>
      </c>
      <c r="K488" s="30"/>
      <c r="L488" s="30"/>
      <c r="M488" s="31" t="str">
        <f t="shared" si="1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список'!A487:M487,0)),"")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список'!A487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список'!A487:N487,0)+1),"")</f>
        <v/>
      </c>
      <c r="K489" s="30"/>
      <c r="L489" s="30"/>
      <c r="M489" s="31" t="str">
        <f t="shared" si="1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список'!A488:M488,0)),"")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список'!A488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список'!A488:N488,0)+1),"")</f>
        <v/>
      </c>
      <c r="K490" s="30"/>
      <c r="L490" s="30"/>
      <c r="M490" s="31" t="str">
        <f t="shared" si="1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список'!A489:M489,0)),"")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список'!A489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список'!A489:N489,0)+1),"")</f>
        <v/>
      </c>
      <c r="K491" s="30"/>
      <c r="L491" s="30"/>
      <c r="M491" s="31" t="str">
        <f t="shared" si="1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список'!A490:M490,0)),"")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список'!A490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список'!A490:N490,0)+1),"")</f>
        <v/>
      </c>
      <c r="K492" s="30"/>
      <c r="L492" s="30"/>
      <c r="M492" s="31" t="str">
        <f t="shared" si="1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список'!A491:M491,0)),"")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список'!A491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список'!A491:N491,0)+1),"")</f>
        <v/>
      </c>
      <c r="K493" s="30"/>
      <c r="L493" s="30"/>
      <c r="M493" s="31" t="str">
        <f t="shared" si="1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список'!A492:M492,0)),"")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список'!A492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список'!A492:N492,0)+1),"")</f>
        <v/>
      </c>
      <c r="K494" s="30"/>
      <c r="L494" s="30"/>
      <c r="M494" s="31" t="str">
        <f t="shared" si="1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список'!A493:M493,0)),"")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список'!A493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список'!A493:N493,0)+1),"")</f>
        <v/>
      </c>
      <c r="K495" s="30"/>
      <c r="L495" s="30"/>
      <c r="M495" s="31" t="str">
        <f t="shared" si="1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список'!A494:M494,0)),"")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список'!A494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список'!A494:N494,0)+1),"")</f>
        <v/>
      </c>
      <c r="K496" s="30"/>
      <c r="L496" s="30"/>
      <c r="M496" s="31" t="str">
        <f t="shared" si="1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список'!A495:M495,0)),"")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список'!A495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список'!A495:N495,0)+1),"")</f>
        <v/>
      </c>
      <c r="K497" s="30"/>
      <c r="L497" s="30"/>
      <c r="M497" s="31" t="str">
        <f t="shared" si="1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список'!A496:M496,0)),"")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список'!A496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список'!A496:N496,0)+1),"")</f>
        <v/>
      </c>
      <c r="K498" s="30"/>
      <c r="L498" s="30"/>
      <c r="M498" s="31" t="str">
        <f t="shared" si="1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список'!A497:M497,0)),"")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список'!A497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список'!A497:N497,0)+1),"")</f>
        <v/>
      </c>
      <c r="K499" s="30"/>
      <c r="L499" s="30"/>
      <c r="M499" s="31" t="str">
        <f t="shared" si="1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список'!A498:M498,0)),"")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список'!A498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список'!A498:N498,0)+1),"")</f>
        <v/>
      </c>
      <c r="K500" s="30"/>
      <c r="L500" s="30"/>
      <c r="M500" s="31" t="str">
        <f t="shared" si="1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список'!A499:M499,0)),"")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список'!A499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список'!A499:N499,0)+1),"")</f>
        <v/>
      </c>
      <c r="K501" s="30"/>
      <c r="L501" s="30"/>
      <c r="M501" s="31" t="str">
        <f t="shared" si="1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список'!A500:M500,0)),"")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список'!A500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список'!A500:N500,0)+1),"")</f>
        <v/>
      </c>
      <c r="K502" s="30"/>
      <c r="L502" s="30"/>
      <c r="M502" s="31" t="str">
        <f t="shared" si="1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список'!A501:M501,0)),"")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список'!A501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список'!A501:N501,0)+1),"")</f>
        <v/>
      </c>
      <c r="K503" s="30"/>
      <c r="L503" s="30"/>
      <c r="M503" s="31" t="str">
        <f t="shared" si="1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список'!A502:M502,0)),"")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список'!A502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список'!A502:N502,0)+1),"")</f>
        <v/>
      </c>
      <c r="K504" s="30"/>
      <c r="L504" s="30"/>
      <c r="M504" s="31" t="str">
        <f t="shared" si="1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список'!A503:M503,0)),"")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список'!A503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список'!A503:N503,0)+1),"")</f>
        <v/>
      </c>
      <c r="K505" s="30"/>
      <c r="L505" s="30"/>
      <c r="M505" s="31" t="str">
        <f t="shared" si="1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список'!A504:M504,0)),"")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список'!A504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список'!A504:N504,0)+1),"")</f>
        <v/>
      </c>
      <c r="K506" s="30"/>
      <c r="L506" s="30"/>
      <c r="M506" s="31" t="str">
        <f t="shared" si="1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список'!A505:M505,0)),"")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список'!A505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список'!A505:N505,0)+1),"")</f>
        <v/>
      </c>
      <c r="K507" s="30"/>
      <c r="L507" s="30"/>
      <c r="M507" s="31" t="str">
        <f t="shared" si="1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список'!A506:M506,0)),"")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список'!A506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список'!A506:N506,0)+1),"")</f>
        <v/>
      </c>
      <c r="K508" s="30"/>
      <c r="L508" s="30"/>
      <c r="M508" s="31" t="str">
        <f t="shared" si="1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список'!A507:M507,0)),"")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список'!A507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список'!A507:N507,0)+1),"")</f>
        <v/>
      </c>
      <c r="K509" s="30"/>
      <c r="L509" s="30"/>
      <c r="M509" s="31" t="str">
        <f t="shared" si="1"/>
        <v/>
      </c>
      <c r="N509" s="28"/>
      <c r="O509" s="32"/>
      <c r="R509" s="33"/>
      <c r="S509" s="33"/>
      <c r="T509" s="33"/>
    </row>
  </sheetData>
  <autoFilter ref="$B$4:$O$509">
    <filterColumn colId="1">
      <filters>
        <filter val="Ж"/>
      </filters>
    </filterColumn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509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min="5" max="5" width="13.75"/>
    <col customWidth="1" min="6" max="6" width="17.88"/>
    <col customWidth="1" min="7" max="7" width="13.63"/>
    <col customWidth="1" min="8" max="8" width="24.38"/>
    <col customWidth="1" min="9" max="9" width="25.13"/>
    <col customWidth="1" hidden="1" min="10" max="10" width="15.25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278</v>
      </c>
      <c r="C1" s="3"/>
      <c r="D1" s="4"/>
      <c r="E1" s="5" t="s">
        <v>279</v>
      </c>
      <c r="K1" s="6"/>
      <c r="L1" s="7"/>
      <c r="M1" s="8"/>
      <c r="N1" s="9"/>
      <c r="O1" s="10"/>
    </row>
    <row r="2"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281</v>
      </c>
      <c r="K3" s="6"/>
      <c r="L3" s="7"/>
      <c r="M3" s="8"/>
      <c r="N3" s="9"/>
      <c r="O3" s="10"/>
    </row>
    <row r="4" ht="34.5" customHeight="1">
      <c r="A4" s="99"/>
      <c r="B4" s="18" t="s">
        <v>6</v>
      </c>
      <c r="C4" s="19" t="s">
        <v>7</v>
      </c>
      <c r="D4" s="19" t="s">
        <v>8</v>
      </c>
      <c r="E4" s="24" t="s">
        <v>9</v>
      </c>
      <c r="F4" s="21" t="s">
        <v>10</v>
      </c>
      <c r="G4" s="21" t="s">
        <v>11</v>
      </c>
      <c r="H4" s="21" t="s">
        <v>12</v>
      </c>
      <c r="I4" s="21" t="s">
        <v>13</v>
      </c>
      <c r="J4" s="24" t="s">
        <v>14</v>
      </c>
      <c r="K4" s="42" t="s">
        <v>15</v>
      </c>
      <c r="L4" s="63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39" t="str">
        <f t="array" ref="A5">IFERROR(INDEX('Общий список'!$A$3:$S$996,VLOOKUP(E510,'Общий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509" si="1">IF(L5=0,K5,L5)</f>
        <v/>
      </c>
      <c r="N5" s="28"/>
      <c r="O5" s="32"/>
      <c r="R5" s="33"/>
      <c r="S5" s="33"/>
      <c r="T5" s="33"/>
    </row>
    <row r="6" ht="15.0" hidden="1" customHeight="1">
      <c r="A6" s="39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39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39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39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39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39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39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39"/>
      <c r="B13" s="26" t="str">
        <f t="array" ref="B13">IFERROR(INDEX('Общий список'!$A$3:$S$996,VLOOKUP(E13,'Общий список'!$A$3:$S$996,19,FALSE),MATCH($B$1,'Общий список'!A11:M11,0)),"")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список'!A11:N11,0)+1),"")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39"/>
      <c r="B14" s="26" t="str">
        <f t="array" ref="B14">IFERROR(INDEX('Общий список'!$A$3:$S$996,VLOOKUP(E14,'Общий список'!$A$3:$S$996,19,FALSE),MATCH($B$1,'Общий список'!A12:M12,0)),"")</f>
        <v>прыжок в длину</v>
      </c>
      <c r="C14" s="27" t="str">
        <f>IF(B14="","", IFERROR(VLOOKUP(E14,'Общий список'!$A$3:$AG$996,3,FALSE),""))</f>
        <v>Ж</v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>Лебедева Варвара</v>
      </c>
      <c r="G14" s="27" t="str">
        <f>IF(B14="","", IFERROR(VLOOKUP(E14,'Общий список'!$A$3:$AG$996,4,FALSE),""))</f>
        <v>27.04.2008</v>
      </c>
      <c r="H14" s="27" t="str">
        <f>IF(B14="","", IFERROR(VLOOKUP(E14,'Общий список'!$A$3:$AG$996,6,FALSE),""))</f>
        <v>СШОР "ТЕМП" г. Березники</v>
      </c>
      <c r="I14" s="27" t="str">
        <f>IF(B14="","", IFERROR(VLOOKUP(E14,'Общий список'!$A$3:$AG$996,7,FALSE),""))</f>
        <v>Шураков В.И.,Стамиков С.М.</v>
      </c>
      <c r="J14" s="27">
        <f t="array" ref="J14">IFERROR(INDEX('Общий список'!$A$3:$O$996,VLOOKUP(E14,'Общий список'!$A$3:$S$996,19,FALSE),MATCH(B14,'Общий список'!A12:N12,0)+1),"")</f>
        <v>5.62</v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39"/>
      <c r="B15" s="26" t="str">
        <f t="array" ref="B15">IFERROR(INDEX('Общий список'!$A$3:$S$996,VLOOKUP(E15,'Общий список'!$A$3:$S$996,19,FALSE),MATCH($B$1,'Общий список'!A13:M13,0)),"")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список'!A13:N13,0)+1),"")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39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39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39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39"/>
      <c r="B19" s="26" t="str">
        <f t="array" ref="B19">IFERROR(INDEX('Общий список'!$A$3:$S$996,VLOOKUP(E19,'Общий список'!$A$3:$S$996,19,FALSE),MATCH($B$1,'Общий список'!A17:M17,0)),"")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список'!A17:N17,0)+1),"")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39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39"/>
      <c r="B21" s="26" t="str">
        <f t="array" ref="B21">IFERROR(INDEX('Общий список'!$A$3:$S$996,VLOOKUP(E21,'Общий список'!$A$3:$S$996,19,FALSE),MATCH($B$1,'Общий список'!A19:M19,0)),"")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список'!A19:N19,0)+1),"")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39"/>
      <c r="B22" s="26" t="str">
        <f t="array" ref="B22">IFERROR(INDEX('Общий список'!$A$3:$S$996,VLOOKUP(E22,'Общий список'!$A$3:$S$996,19,FALSE),MATCH($B$1,'Общий список'!A20:M20,0)),"")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список'!A20</f>
        <v>45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список'!A20:N20,0)+1),"")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39"/>
      <c r="B23" s="26" t="str">
        <f t="array" ref="B23">IFERROR(INDEX('Общий список'!$A$3:$S$996,VLOOKUP(E23,'Общий список'!$A$3:$S$996,19,FALSE),MATCH($B$1,'Общий список'!A21:M21,0)),"")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список'!A21</f>
        <v>55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список'!A21:N21,0)+1),"")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39"/>
      <c r="B24" s="26" t="str">
        <f t="array" ref="B24">IFERROR(INDEX('Общий список'!$A$3:$S$996,VLOOKUP(E24,'Общий список'!$A$3:$S$996,19,FALSE),MATCH($B$1,'Общий список'!A22:M22,0)),"")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список'!A22</f>
        <v>59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список'!A22:N22,0)+1),"")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39"/>
      <c r="B25" s="26" t="str">
        <f t="array" ref="B25">IFERROR(INDEX('Общий список'!$A$3:$S$996,VLOOKUP(E25,'Общий список'!$A$3:$S$996,19,FALSE),MATCH($B$1,'Общий список'!A23:M23,0)),"")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список'!A23</f>
        <v>60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список'!A23:N23,0)+1),"")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39"/>
      <c r="B26" s="26" t="str">
        <f t="array" ref="B26">IFERROR(INDEX('Общий список'!$A$3:$S$996,VLOOKUP(E26,'Общий список'!$A$3:$S$996,19,FALSE),MATCH($B$1,'Общий список'!A24:M24,0)),"")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список'!A24</f>
        <v>73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список'!A24:N24,0)+1),"")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39"/>
      <c r="B27" s="26" t="str">
        <f t="array" ref="B27">IFERROR(INDEX('Общий список'!$A$3:$S$996,VLOOKUP(E27,'Общий список'!$A$3:$S$996,19,FALSE),MATCH($B$1,'Общий список'!A25:M25,0)),"")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список'!A25</f>
        <v>74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список'!A25:N25,0)+1),"")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39"/>
      <c r="B28" s="26" t="str">
        <f t="array" ref="B28">IFERROR(INDEX('Общий список'!$A$3:$S$996,VLOOKUP(E28,'Общий список'!$A$3:$S$996,19,FALSE),MATCH($B$1,'Общий список'!A26:M26,0)),"")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список'!A26</f>
        <v>233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список'!A26:N26,0)+1),"")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customHeight="1">
      <c r="A29" s="39">
        <v>1.0</v>
      </c>
      <c r="B29" s="26" t="str">
        <f t="array" ref="B29">IFERROR(INDEX('Общий список'!$A$3:$S$996,VLOOKUP(E29,'Общий список'!$A$3:$S$996,19,FALSE),MATCH($B$1,'Общий список'!A31:M31,0)),"")</f>
        <v>прыжок в длину</v>
      </c>
      <c r="C29" s="27" t="str">
        <f>IF(B29="","", IFERROR(VLOOKUP(E29,'Общий список'!$A$3:$AG$996,3,FALSE),""))</f>
        <v>М</v>
      </c>
      <c r="D29" s="27" t="str">
        <f>IF(B29="","", IFERROR(VLOOKUP(E29,'Общий список'!$A$3:$AG$996,17,FALSE),""))</f>
        <v/>
      </c>
      <c r="E29" s="28">
        <f>'Общий список'!A31</f>
        <v>114</v>
      </c>
      <c r="F29" s="29" t="str">
        <f>IF(B29="","", IFERROR(VLOOKUP(E29,'Общий список'!$A$3:$AG$996,2,FALSE),""))</f>
        <v>Нургалеев Аким</v>
      </c>
      <c r="G29" s="27" t="str">
        <f>IF(B29="","", IFERROR(VLOOKUP(E29,'Общий список'!$A$3:$AG$996,4,FALSE),""))</f>
        <v>04.02.2009</v>
      </c>
      <c r="H29" s="34" t="str">
        <f>IF(B29="","", IFERROR(VLOOKUP(E29,'Общий список'!$A$3:$AG$996,6,FALSE),""))</f>
        <v>МАУ ДО СШОР Кировского р-на</v>
      </c>
      <c r="I29" s="62" t="str">
        <f>IF(B29="","", IFERROR(VLOOKUP(E29,'Общий список'!$A$3:$AG$996,7,FALSE),""))</f>
        <v>Пономарева Е.Ю., Пономарева О.Ю.</v>
      </c>
      <c r="J29" s="27">
        <f t="array" ref="J29">IFERROR(INDEX('Общий список'!$A$3:$O$996,VLOOKUP(E29,'Общий список'!$A$3:$S$996,19,FALSE),MATCH(B29,'Общий список'!A31:N31,0)+1),"")</f>
        <v>5.75</v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customHeight="1">
      <c r="A30" s="39">
        <v>2.0</v>
      </c>
      <c r="B30" s="26" t="str">
        <f t="array" ref="B30">IFERROR(INDEX('Общий список'!$A$3:$S$996,VLOOKUP(E30,'Общий список'!$A$3:$S$996,19,FALSE),MATCH($B$1,'Общий список'!A27:M27,0)),"")</f>
        <v>прыжок в длину</v>
      </c>
      <c r="C30" s="27" t="str">
        <f>IF(B30="","", IFERROR(VLOOKUP(E30,'Общий список'!$A$3:$AG$996,3,FALSE),""))</f>
        <v>М</v>
      </c>
      <c r="D30" s="27" t="str">
        <f>IF(B30="","", IFERROR(VLOOKUP(E30,'Общий список'!$A$3:$AG$996,17,FALSE),""))</f>
        <v/>
      </c>
      <c r="E30" s="28">
        <f>'Общий список'!A27</f>
        <v>103</v>
      </c>
      <c r="F30" s="29" t="str">
        <f>IF(B30="","", IFERROR(VLOOKUP(E30,'Общий список'!$A$3:$AG$996,2,FALSE),""))</f>
        <v>Попов Егор</v>
      </c>
      <c r="G30" s="27" t="str">
        <f>IF(B30="","", IFERROR(VLOOKUP(E30,'Общий список'!$A$3:$AG$996,4,FALSE),""))</f>
        <v>06.05.2008</v>
      </c>
      <c r="H30" s="34" t="str">
        <f>IF(B30="","", IFERROR(VLOOKUP(E30,'Общий список'!$A$3:$AG$996,6,FALSE),""))</f>
        <v>МАУ ДО СШОР Кировского р-на</v>
      </c>
      <c r="I30" s="62" t="str">
        <f>IF(B30="","", IFERROR(VLOOKUP(E30,'Общий список'!$A$3:$AG$996,7,FALSE),""))</f>
        <v>Пономарева Е.Ю., Пономарева О.Ю.</v>
      </c>
      <c r="J30" s="27">
        <f t="array" ref="J30">IFERROR(INDEX('Общий список'!$A$3:$O$996,VLOOKUP(E30,'Общий список'!$A$3:$S$996,19,FALSE),MATCH(B30,'Общий список'!A27:N27,0)+1),"")</f>
        <v>5.58</v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39"/>
      <c r="B31" s="26" t="str">
        <f t="array" ref="B31">IFERROR(INDEX('Общий список'!$A$3:$S$996,VLOOKUP(E31,'Общий список'!$A$3:$S$996,19,FALSE),MATCH($B$1,'Общий список'!A28:M28,0)),"")</f>
        <v>прыжок в длину</v>
      </c>
      <c r="C31" s="27" t="str">
        <f>IF(B31="","", IFERROR(VLOOKUP(E31,'Общий список'!$A$3:$AG$996,3,FALSE),""))</f>
        <v>Ж</v>
      </c>
      <c r="D31" s="27" t="str">
        <f>IF(B31="","", IFERROR(VLOOKUP(E31,'Общий список'!$A$3:$AG$996,17,FALSE),""))</f>
        <v/>
      </c>
      <c r="E31" s="28">
        <f>'Общий список'!A28</f>
        <v>104</v>
      </c>
      <c r="F31" s="29" t="str">
        <f>IF(B31="","", IFERROR(VLOOKUP(E31,'Общий список'!$A$3:$AG$996,2,FALSE),""))</f>
        <v>Пылаева Злата</v>
      </c>
      <c r="G31" s="27">
        <f>IF(B31="","", IFERROR(VLOOKUP(E31,'Общий список'!$A$3:$AG$996,4,FALSE),""))</f>
        <v>2009</v>
      </c>
      <c r="H31" s="27" t="str">
        <f>IF(B31="","", IFERROR(VLOOKUP(E31,'Общий список'!$A$3:$AG$996,6,FALSE),""))</f>
        <v>МАУ ДО СШОР Кировского р-на</v>
      </c>
      <c r="I31" s="27" t="str">
        <f>IF(B31="","", IFERROR(VLOOKUP(E31,'Общий список'!$A$3:$AG$996,7,FALSE),""))</f>
        <v>Пономарева Е.Ю.</v>
      </c>
      <c r="J31" s="27">
        <f t="array" ref="J31">IFERROR(INDEX('Общий список'!$A$3:$O$996,VLOOKUP(E31,'Общий список'!$A$3:$S$996,19,FALSE),MATCH(B31,'Общий список'!A28:N28,0)+1),"")</f>
        <v>4.97</v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39"/>
      <c r="B32" s="26" t="str">
        <f t="array" ref="B32">IFERROR(INDEX('Общий список'!$A$3:$S$996,VLOOKUP(E32,'Общий список'!$A$3:$S$996,19,FALSE),MATCH($B$1,'Общий список'!A29:M29,0)),"")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список'!A29</f>
        <v>108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список'!A29:N29,0)+1),"")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39"/>
      <c r="B33" s="26" t="str">
        <f t="array" ref="B33">IFERROR(INDEX('Общий список'!$A$3:$S$996,VLOOKUP(E33,'Общий список'!$A$3:$S$996,19,FALSE),MATCH($B$1,'Общий список'!A32:M32,0)),"")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список'!A32</f>
        <v>115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список'!A32:N32,0)+1),"")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39"/>
      <c r="B34" s="26" t="str">
        <f t="array" ref="B34">IFERROR(INDEX('Общий список'!$A$3:$S$996,VLOOKUP(E34,'Общий список'!$A$3:$S$996,19,FALSE),MATCH($B$1,'Общий список'!A33:M33,0)),"")</f>
        <v>прыжок в длину</v>
      </c>
      <c r="C34" s="27" t="str">
        <f>IF(B34="","", IFERROR(VLOOKUP(E34,'Общий список'!$A$3:$AG$996,3,FALSE),""))</f>
        <v>Ж</v>
      </c>
      <c r="D34" s="27" t="str">
        <f>IF(B34="","", IFERROR(VLOOKUP(E34,'Общий список'!$A$3:$AG$996,17,FALSE),""))</f>
        <v/>
      </c>
      <c r="E34" s="28">
        <f>'Общий список'!A33</f>
        <v>116</v>
      </c>
      <c r="F34" s="29" t="str">
        <f>IF(B34="","", IFERROR(VLOOKUP(E34,'Общий список'!$A$3:$AG$996,2,FALSE),""))</f>
        <v>Носова Анастасия</v>
      </c>
      <c r="G34" s="27" t="str">
        <f>IF(B34="","", IFERROR(VLOOKUP(E34,'Общий список'!$A$3:$AG$996,4,FALSE),""))</f>
        <v>01.03.2008</v>
      </c>
      <c r="H34" s="27" t="str">
        <f>IF(B34="","", IFERROR(VLOOKUP(E34,'Общий список'!$A$3:$AG$996,6,FALSE),""))</f>
        <v>МАУ ДО СШОР Кировского р-на</v>
      </c>
      <c r="I34" s="27" t="str">
        <f>IF(B34="","", IFERROR(VLOOKUP(E34,'Общий список'!$A$3:$AG$996,7,FALSE),""))</f>
        <v>Пономарева О.Ю., Мальцева И.Б.</v>
      </c>
      <c r="J34" s="27">
        <f t="array" ref="J34">IFERROR(INDEX('Общий список'!$A$3:$O$996,VLOOKUP(E34,'Общий список'!$A$3:$S$996,19,FALSE),MATCH(B34,'Общий список'!A33:N33,0)+1),"")</f>
        <v>4.95</v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39"/>
      <c r="B35" s="26" t="str">
        <f t="array" ref="B35">IFERROR(INDEX('Общий список'!$A$3:$S$996,VLOOKUP(E35,'Общий список'!$A$3:$S$996,19,FALSE),MATCH($B$1,'Общий список'!A34:M34,0)),"")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список'!A34</f>
        <v>144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список'!A34:N34,0)+1),"")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39"/>
      <c r="B36" s="26" t="str">
        <f t="array" ref="B36">IFERROR(INDEX('Общий список'!$A$3:$S$996,VLOOKUP(E36,'Общий список'!$A$3:$S$996,19,FALSE),MATCH($B$1,'Общий список'!A35:M35,0)),"")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список'!A35</f>
        <v>150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список'!A35:N35,0)+1),"")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39"/>
      <c r="B37" s="26" t="str">
        <f t="array" ref="B37">IFERROR(INDEX('Общий список'!$A$3:$S$996,VLOOKUP(E37,'Общий список'!$A$3:$S$996,19,FALSE),MATCH($B$1,'Общий список'!A36:M36,0)),"")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список'!A36</f>
        <v>155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список'!A36:N36,0)+1),"")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39"/>
      <c r="B38" s="26" t="str">
        <f t="array" ref="B38">IFERROR(INDEX('Общий список'!$A$3:$S$996,VLOOKUP(E38,'Общий список'!$A$3:$S$996,19,FALSE),MATCH($B$1,'Общий список'!A37:M37,0)),"")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список'!A37</f>
        <v>156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список'!A37:N37,0)+1),"")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39"/>
      <c r="B39" s="26" t="str">
        <f t="array" ref="B39">IFERROR(INDEX('Общий список'!$A$3:$S$996,VLOOKUP(E39,'Общий список'!$A$3:$S$996,19,FALSE),MATCH($B$1,'Общий список'!A38:M38,0)),"")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список'!A38</f>
        <v>159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список'!A38:N38,0)+1),"")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39"/>
      <c r="B40" s="26" t="str">
        <f t="array" ref="B40">IFERROR(INDEX('Общий список'!$A$3:$S$996,VLOOKUP(E40,'Общий список'!$A$3:$S$996,19,FALSE),MATCH($B$1,'Общий список'!A39:M39,0)),"")</f>
        <v>прыжок в длину</v>
      </c>
      <c r="C40" s="27" t="str">
        <f>IF(B40="","", IFERROR(VLOOKUP(E40,'Общий список'!$A$3:$AG$996,3,FALSE),""))</f>
        <v>Ж</v>
      </c>
      <c r="D40" s="27" t="str">
        <f>IF(B40="","", IFERROR(VLOOKUP(E40,'Общий список'!$A$3:$AG$996,17,FALSE),""))</f>
        <v/>
      </c>
      <c r="E40" s="28">
        <f>'Общий список'!A39</f>
        <v>164</v>
      </c>
      <c r="F40" s="29" t="str">
        <f>IF(B40="","", IFERROR(VLOOKUP(E40,'Общий список'!$A$3:$AG$996,2,FALSE),""))</f>
        <v>Мерзлякова Полина </v>
      </c>
      <c r="G40" s="27" t="str">
        <f>IF(B40="","", IFERROR(VLOOKUP(E40,'Общий список'!$A$3:$AG$996,4,FALSE),""))</f>
        <v>22.05.2010</v>
      </c>
      <c r="H40" s="27" t="str">
        <f>IF(B40="","", IFERROR(VLOOKUP(E40,'Общий список'!$A$3:$AG$996,6,FALSE),""))</f>
        <v>МАУ ДО СШОР Кировского р-на</v>
      </c>
      <c r="I40" s="27" t="str">
        <f>IF(B40="","", IFERROR(VLOOKUP(E40,'Общий список'!$A$3:$AG$996,7,FALSE),""))</f>
        <v>Пономарева О.Ю.</v>
      </c>
      <c r="J40" s="27">
        <f t="array" ref="J40">IFERROR(INDEX('Общий список'!$A$3:$O$996,VLOOKUP(E40,'Общий список'!$A$3:$S$996,19,FALSE),MATCH(B40,'Общий список'!A39:N39,0)+1),"")</f>
        <v>4.89</v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39"/>
      <c r="B41" s="26" t="str">
        <f t="array" ref="B41">IFERROR(INDEX('Общий список'!$A$3:$S$996,VLOOKUP(E41,'Общий список'!$A$3:$S$996,19,FALSE),MATCH($B$1,'Общий список'!A40:M40,0)),"")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список'!A40</f>
        <v>172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список'!A40:N40,0)+1),"")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39"/>
      <c r="B42" s="26" t="str">
        <f t="array" ref="B42">IFERROR(INDEX('Общий список'!$A$3:$S$996,VLOOKUP(E42,'Общий список'!$A$3:$S$996,19,FALSE),MATCH($B$1,'Общий список'!A41:M41,0)),"")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список'!A41</f>
        <v>176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список'!A41:N41,0)+1),"")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39"/>
      <c r="B43" s="26" t="str">
        <f t="array" ref="B43">IFERROR(INDEX('Общий список'!$A$3:$S$996,VLOOKUP(E43,'Общий список'!$A$3:$S$996,19,FALSE),MATCH($B$1,'Общий список'!A42:M42,0)),"")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список'!A42</f>
        <v>181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список'!A42:N42,0)+1),"")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39"/>
      <c r="B44" s="26" t="str">
        <f t="array" ref="B44">IFERROR(INDEX('Общий список'!$A$3:$S$996,VLOOKUP(E44,'Общий список'!$A$3:$S$996,19,FALSE),MATCH($B$1,'Общий список'!A43:M43,0)),"")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список'!A43</f>
        <v>184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список'!A43:N43,0)+1),"")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39"/>
      <c r="B45" s="26" t="str">
        <f t="array" ref="B45">IFERROR(INDEX('Общий список'!$A$3:$S$996,VLOOKUP(E45,'Общий список'!$A$3:$S$996,19,FALSE),MATCH($B$1,'Общий список'!A44:M44,0)),"")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список'!A44</f>
        <v>188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список'!A44:N44,0)+1),"")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39"/>
      <c r="B46" s="26" t="str">
        <f t="array" ref="B46">IFERROR(INDEX('Общий список'!$A$3:$S$996,VLOOKUP(E46,'Общий список'!$A$3:$S$996,19,FALSE),MATCH($B$1,'Общий список'!A45:M45,0)),"")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список'!A45</f>
        <v>189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список'!A45:N45,0)+1),"")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39"/>
      <c r="B47" s="26" t="str">
        <f t="array" ref="B47">IFERROR(INDEX('Общий список'!$A$3:$S$996,VLOOKUP(E47,'Общий список'!$A$3:$S$996,19,FALSE),MATCH($B$1,'Общий список'!A46:M46,0)),"")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список'!A46</f>
        <v>197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список'!A46:N46,0)+1),"")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39"/>
      <c r="B48" s="26" t="str">
        <f t="array" ref="B48">IFERROR(INDEX('Общий список'!$A$3:$S$996,VLOOKUP(E48,'Общий список'!$A$3:$S$996,19,FALSE),MATCH($B$1,'Общий список'!A47:M47,0)),"")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список'!A47</f>
        <v>200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список'!A47:N47,0)+1),"")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39"/>
      <c r="B49" s="26" t="str">
        <f t="array" ref="B49">IFERROR(INDEX('Общий список'!$A$3:$S$996,VLOOKUP(E49,'Общий список'!$A$3:$S$996,19,FALSE),MATCH($B$1,'Общий список'!A48:M48,0)),"")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список'!A48</f>
        <v>211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список'!A48:N48,0)+1),"")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39"/>
      <c r="B50" s="26" t="str">
        <f t="array" ref="B50">IFERROR(INDEX('Общий список'!$A$3:$S$996,VLOOKUP(E50,'Общий список'!$A$3:$S$996,19,FALSE),MATCH($B$1,'Общий список'!A49:M49,0)),"")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список'!A49</f>
        <v>215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список'!A49:N49,0)+1),"")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39"/>
      <c r="B51" s="26" t="str">
        <f t="array" ref="B51">IFERROR(INDEX('Общий список'!$A$3:$S$996,VLOOKUP(E51,'Общий список'!$A$3:$S$996,19,FALSE),MATCH($B$1,'Общий список'!A50:M50,0)),"")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список'!A50</f>
        <v>216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список'!A50:N50,0)+1),"")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39"/>
      <c r="B52" s="26" t="str">
        <f t="array" ref="B52">IFERROR(INDEX('Общий список'!$A$3:$S$996,VLOOKUP(E52,'Общий список'!$A$3:$S$996,19,FALSE),MATCH($B$1,'Общий список'!A51:M51,0)),"")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список'!A51</f>
        <v>223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список'!A51:N51,0)+1),"")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39"/>
      <c r="B53" s="26" t="str">
        <f t="array" ref="B53">IFERROR(INDEX('Общий список'!$A$3:$S$996,VLOOKUP(E53,'Общий список'!$A$3:$S$996,19,FALSE),MATCH($B$1,'Общий список'!A52:M52,0)),"")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список'!A52</f>
        <v>229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список'!A52:N52,0)+1),"")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39"/>
      <c r="B54" s="26" t="str">
        <f t="array" ref="B54">IFERROR(INDEX('Общий список'!$A$3:$S$996,VLOOKUP(E54,'Общий список'!$A$3:$S$996,19,FALSE),MATCH($B$1,'Общий список'!A53:M53,0)),"")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список'!A53</f>
        <v>234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список'!A53:N53,0)+1),"")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39"/>
      <c r="B55" s="26" t="str">
        <f t="array" ref="B55">IFERROR(INDEX('Общий список'!$A$3:$S$996,VLOOKUP(E55,'Общий список'!$A$3:$S$996,19,FALSE),MATCH($B$1,'Общий список'!A54:M54,0)),"")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список'!A54</f>
        <v>235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список'!A54:N54,0)+1),"")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39"/>
      <c r="B56" s="26" t="str">
        <f t="array" ref="B56">IFERROR(INDEX('Общий список'!$A$3:$S$996,VLOOKUP(E56,'Общий список'!$A$3:$S$996,19,FALSE),MATCH($B$1,'Общий список'!A55:M55,0)),"")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список'!A55</f>
        <v>237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список'!A55:N55,0)+1),"")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39"/>
      <c r="B57" s="26" t="str">
        <f t="array" ref="B57">IFERROR(INDEX('Общий список'!$A$3:$S$996,VLOOKUP(E57,'Общий список'!$A$3:$S$996,19,FALSE),MATCH($B$1,'Общий список'!A56:M56,0)),"")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список'!A56</f>
        <v>239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список'!A56:N56,0)+1),"")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39"/>
      <c r="B58" s="26" t="str">
        <f t="array" ref="B58">IFERROR(INDEX('Общий список'!$A$3:$S$996,VLOOKUP(E58,'Общий список'!$A$3:$S$996,19,FALSE),MATCH($B$1,'Общий список'!A57:M57,0)),"")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список'!A57</f>
        <v>241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список'!A57:N57,0)+1),"")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39"/>
      <c r="B59" s="26" t="str">
        <f t="array" ref="B59">IFERROR(INDEX('Общий список'!$A$3:$S$996,VLOOKUP(E59,'Общий список'!$A$3:$S$996,19,FALSE),MATCH($B$1,'Общий список'!A58:M58,0)),"")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список'!A58</f>
        <v>242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список'!A58:N58,0)+1),"")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39"/>
      <c r="B60" s="26" t="str">
        <f t="array" ref="B60">IFERROR(INDEX('Общий список'!$A$3:$S$996,VLOOKUP(E60,'Общий список'!$A$3:$S$996,19,FALSE),MATCH($B$1,'Общий список'!A59:M59,0)),"")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список'!A59</f>
        <v>243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список'!A59:N59,0)+1),"")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39"/>
      <c r="B61" s="26" t="str">
        <f t="array" ref="B61">IFERROR(INDEX('Общий список'!$A$3:$S$996,VLOOKUP(E61,'Общий список'!$A$3:$S$996,19,FALSE),MATCH($B$1,'Общий список'!A60:M60,0)),"")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список'!A60</f>
        <v>250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список'!A60:N60,0)+1),"")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39"/>
      <c r="B62" s="26" t="str">
        <f t="array" ref="B62">IFERROR(INDEX('Общий список'!$A$3:$S$996,VLOOKUP(E62,'Общий список'!$A$3:$S$996,19,FALSE),MATCH($B$1,'Общий список'!A61:M61,0)),"")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список'!A61</f>
        <v>271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список'!A61:N61,0)+1),"")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39"/>
      <c r="B63" s="26" t="str">
        <f t="array" ref="B63">IFERROR(INDEX('Общий список'!$A$3:$S$996,VLOOKUP(E63,'Общий список'!$A$3:$S$996,19,FALSE),MATCH($B$1,'Общий список'!A62:M62,0)),"")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список'!A62</f>
        <v>272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список'!A62:N62,0)+1),"")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39"/>
      <c r="B64" s="26" t="str">
        <f t="array" ref="B64">IFERROR(INDEX('Общий список'!$A$3:$S$996,VLOOKUP(E64,'Общий список'!$A$3:$S$996,19,FALSE),MATCH($B$1,'Общий список'!A63:M63,0)),"")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список'!A63</f>
        <v>273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список'!A63:N63,0)+1),"")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39"/>
      <c r="B65" s="26" t="str">
        <f t="array" ref="B65">IFERROR(INDEX('Общий список'!$A$3:$S$996,VLOOKUP(E65,'Общий список'!$A$3:$S$996,19,FALSE),MATCH($B$1,'Общий список'!A64:M64,0)),"")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список'!A64</f>
        <v>274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список'!A64:N64,0)+1),"")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39"/>
      <c r="B66" s="26" t="str">
        <f t="array" ref="B66">IFERROR(INDEX('Общий список'!$A$3:$S$996,VLOOKUP(E66,'Общий список'!$A$3:$S$996,19,FALSE),MATCH($B$1,'Общий список'!A65:M65,0)),"")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список'!A65</f>
        <v>275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список'!A65:N65,0)+1),"")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39"/>
      <c r="B67" s="26" t="str">
        <f t="array" ref="B67">IFERROR(INDEX('Общий список'!$A$3:$S$996,VLOOKUP(E67,'Общий список'!$A$3:$S$996,19,FALSE),MATCH($B$1,'Общий список'!A66:M66,0)),"")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список'!A66</f>
        <v>276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список'!A66:N66,0)+1),"")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39"/>
      <c r="B68" s="26" t="str">
        <f t="array" ref="B68">IFERROR(INDEX('Общий список'!$A$3:$S$996,VLOOKUP(E68,'Общий список'!$A$3:$S$996,19,FALSE),MATCH($B$1,'Общий список'!A67:M67,0)),"")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список'!A67</f>
        <v>277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список'!A67:N67,0)+1),"")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39"/>
      <c r="B69" s="26" t="str">
        <f t="array" ref="B69">IFERROR(INDEX('Общий список'!$A$3:$S$996,VLOOKUP(E69,'Общий список'!$A$3:$S$996,19,FALSE),MATCH($B$1,'Общий список'!A68:M68,0)),"")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список'!A68</f>
        <v>278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список'!A68:N68,0)+1),"")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39"/>
      <c r="B70" s="26" t="str">
        <f t="array" ref="B70">IFERROR(INDEX('Общий список'!$A$3:$S$996,VLOOKUP(E70,'Общий список'!$A$3:$S$996,19,FALSE),MATCH($B$1,'Общий список'!A69:M69,0)),"")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список'!A69</f>
        <v>279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список'!A69:N69,0)+1),"")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39"/>
      <c r="B71" s="26" t="str">
        <f t="array" ref="B71">IFERROR(INDEX('Общий список'!$A$3:$S$996,VLOOKUP(E71,'Общий список'!$A$3:$S$996,19,FALSE),MATCH($B$1,'Общий список'!A70:M70,0)),"")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список'!A70</f>
        <v>282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список'!A70:N70,0)+1),"")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39"/>
      <c r="B72" s="26" t="str">
        <f t="array" ref="B72">IFERROR(INDEX('Общий список'!$A$3:$S$996,VLOOKUP(E72,'Общий список'!$A$3:$S$996,19,FALSE),MATCH($B$1,'Общий список'!A71:M71,0)),"")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список'!A71</f>
        <v>283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список'!A71:N71,0)+1),"")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39"/>
      <c r="B73" s="26" t="str">
        <f t="array" ref="B73">IFERROR(INDEX('Общий список'!$A$3:$S$996,VLOOKUP(E73,'Общий список'!$A$3:$S$996,19,FALSE),MATCH($B$1,'Общий список'!A72:M72,0)),"")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список'!A72</f>
        <v>301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список'!A72:N72,0)+1),"")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39"/>
      <c r="B74" s="26" t="str">
        <f t="array" ref="B74">IFERROR(INDEX('Общий список'!$A$3:$S$996,VLOOKUP(E74,'Общий список'!$A$3:$S$996,19,FALSE),MATCH($B$1,'Общий список'!A73:M73,0)),"")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список'!A73</f>
        <v>302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список'!A73:N73,0)+1),"")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39"/>
      <c r="B75" s="26" t="str">
        <f t="array" ref="B75">IFERROR(INDEX('Общий список'!$A$3:$S$996,VLOOKUP(E75,'Общий список'!$A$3:$S$996,19,FALSE),MATCH($B$1,'Общий список'!A74:M74,0)),"")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список'!A74</f>
        <v>303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список'!A74:N74,0)+1),"")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customHeight="1">
      <c r="A76" s="39">
        <v>3.0</v>
      </c>
      <c r="B76" s="26" t="str">
        <f t="array" ref="B76">IFERROR(INDEX('Общий список'!$A$3:$S$996,VLOOKUP(E76,'Общий список'!$A$3:$S$996,19,FALSE),MATCH($B$1,'Общий список'!A169:M169,0)),"")</f>
        <v>прыжок в длину</v>
      </c>
      <c r="C76" s="27" t="str">
        <f>IF(B76="","", IFERROR(VLOOKUP(E76,'Общий список'!$A$3:$AG$996,3,FALSE),""))</f>
        <v>М</v>
      </c>
      <c r="D76" s="27" t="str">
        <f>IF(B76="","", IFERROR(VLOOKUP(E76,'Общий список'!$A$3:$AG$996,17,FALSE),""))</f>
        <v/>
      </c>
      <c r="E76" s="28">
        <f>'Общий список'!A169</f>
        <v>661</v>
      </c>
      <c r="F76" s="29" t="str">
        <f>IF(B76="","", IFERROR(VLOOKUP(E76,'Общий список'!$A$3:$AG$996,2,FALSE),""))</f>
        <v>Никифоров Евгений </v>
      </c>
      <c r="G76" s="27" t="str">
        <f>IF(B76="","", IFERROR(VLOOKUP(E76,'Общий список'!$A$3:$AG$996,4,FALSE),""))</f>
        <v>19.05.2006</v>
      </c>
      <c r="H76" s="34" t="str">
        <f>IF(B76="","", IFERROR(VLOOKUP(E76,'Общий список'!$A$3:$AG$996,6,FALSE),""))</f>
        <v>СШОР "СТАРТ" г. Соликамск</v>
      </c>
      <c r="I76" s="29" t="str">
        <f>IF(B76="","", IFERROR(VLOOKUP(E76,'Общий список'!$A$3:$AG$996,7,FALSE),""))</f>
        <v>Разжигаева О.Н.</v>
      </c>
      <c r="J76" s="27">
        <f t="array" ref="J76">IFERROR(INDEX('Общий список'!$A$3:$O$996,VLOOKUP(E76,'Общий список'!$A$3:$S$996,19,FALSE),MATCH(B76,'Общий список'!A169:N169,0)+1),"")</f>
        <v>5.2</v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customHeight="1">
      <c r="A77" s="39">
        <v>4.0</v>
      </c>
      <c r="B77" s="26" t="str">
        <f t="array" ref="B77">IFERROR(INDEX('Общий список'!$A$3:$S$996,VLOOKUP(E77,'Общий список'!$A$3:$S$996,19,FALSE),MATCH($B$1,'Общий список'!A75:M75,0)),"")</f>
        <v>прыжок в длину</v>
      </c>
      <c r="C77" s="27" t="str">
        <f>IF(B77="","", IFERROR(VLOOKUP(E77,'Общий список'!$A$3:$AG$996,3,FALSE),""))</f>
        <v>М</v>
      </c>
      <c r="D77" s="27" t="str">
        <f>IF(B77="","", IFERROR(VLOOKUP(E77,'Общий список'!$A$3:$AG$996,17,FALSE),""))</f>
        <v/>
      </c>
      <c r="E77" s="28">
        <f>'Общий список'!A75</f>
        <v>304</v>
      </c>
      <c r="F77" s="29" t="str">
        <f>IF(B77="","", IFERROR(VLOOKUP(E77,'Общий список'!$A$3:$AG$996,2,FALSE),""))</f>
        <v>Турбин Владислав</v>
      </c>
      <c r="G77" s="27" t="str">
        <f>IF(B77="","", IFERROR(VLOOKUP(E77,'Общий список'!$A$3:$AG$996,4,FALSE),""))</f>
        <v>12.08.2003</v>
      </c>
      <c r="H77" s="29" t="str">
        <f>IF(B77="","", IFERROR(VLOOKUP(E77,'Общий список'!$A$3:$AG$996,6,FALSE),""))</f>
        <v>г. Пермь СШ "Спартак"</v>
      </c>
      <c r="I77" s="29" t="str">
        <f>IF(B77="","", IFERROR(VLOOKUP(E77,'Общий список'!$A$3:$AG$996,7,FALSE),""))</f>
        <v>Новожилов С.В., Галиев А.Ф.</v>
      </c>
      <c r="J77" s="27" t="str">
        <f t="array" ref="J77">IFERROR(INDEX('Общий список'!$A$3:$O$996,VLOOKUP(E77,'Общий список'!$A$3:$S$996,19,FALSE),MATCH(B77,'Общий список'!A75:N75,0)+1),"")</f>
        <v>6.69</v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39"/>
      <c r="B78" s="26" t="str">
        <f t="array" ref="B78">IFERROR(INDEX('Общий список'!$A$3:$S$996,VLOOKUP(E78,'Общий список'!$A$3:$S$996,19,FALSE),MATCH($B$1,'Общий список'!A76:M76,0)),"")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список'!A76</f>
        <v>305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список'!A76:N76,0)+1),"")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39"/>
      <c r="B79" s="26" t="str">
        <f t="array" ref="B79">IFERROR(INDEX('Общий список'!$A$3:$S$996,VLOOKUP(E79,'Общий список'!$A$3:$S$996,19,FALSE),MATCH($B$1,'Общий список'!A77:M77,0)),"")</f>
        <v>прыжок в длину</v>
      </c>
      <c r="C79" s="27" t="str">
        <f>IF(B79="","", IFERROR(VLOOKUP(E79,'Общий список'!$A$3:$AG$996,3,FALSE),""))</f>
        <v>Ж</v>
      </c>
      <c r="D79" s="27" t="str">
        <f>IF(B79="","", IFERROR(VLOOKUP(E79,'Общий список'!$A$3:$AG$996,17,FALSE),""))</f>
        <v/>
      </c>
      <c r="E79" s="28">
        <f>'Общий список'!A77</f>
        <v>306</v>
      </c>
      <c r="F79" s="29" t="str">
        <f>IF(B79="","", IFERROR(VLOOKUP(E79,'Общий список'!$A$3:$AG$996,2,FALSE),""))</f>
        <v>Сорокина Ксения</v>
      </c>
      <c r="G79" s="27" t="str">
        <f>IF(B79="","", IFERROR(VLOOKUP(E79,'Общий список'!$A$3:$AG$996,4,FALSE),""))</f>
        <v>15.08.2005</v>
      </c>
      <c r="H79" s="27" t="str">
        <f>IF(B79="","", IFERROR(VLOOKUP(E79,'Общий список'!$A$3:$AG$996,6,FALSE),""))</f>
        <v>г. Пермь СШ "Спартак"</v>
      </c>
      <c r="I79" s="27" t="str">
        <f>IF(B79="","", IFERROR(VLOOKUP(E79,'Общий список'!$A$3:$AG$996,7,FALSE),""))</f>
        <v>Новожилов С.В.</v>
      </c>
      <c r="J79" s="27" t="str">
        <f t="array" ref="J79">IFERROR(INDEX('Общий список'!$A$3:$O$996,VLOOKUP(E79,'Общий список'!$A$3:$S$996,19,FALSE),MATCH(B79,'Общий список'!A77:N77,0)+1),"")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39"/>
      <c r="B80" s="26" t="str">
        <f t="array" ref="B80">IFERROR(INDEX('Общий список'!$A$3:$S$996,VLOOKUP(E80,'Общий список'!$A$3:$S$996,19,FALSE),MATCH($B$1,'Общий список'!A78:M78,0)),"")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список'!A78</f>
        <v>307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список'!A78:N78,0)+1),"")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39"/>
      <c r="B81" s="26" t="str">
        <f t="array" ref="B81">IFERROR(INDEX('Общий список'!$A$3:$S$996,VLOOKUP(E81,'Общий список'!$A$3:$S$996,19,FALSE),MATCH($B$1,'Общий список'!A79:M79,0)),"")</f>
        <v>прыжок в длину</v>
      </c>
      <c r="C81" s="27" t="str">
        <f>IF(B81="","", IFERROR(VLOOKUP(E81,'Общий список'!$A$3:$AG$996,3,FALSE),""))</f>
        <v>Ж</v>
      </c>
      <c r="D81" s="27" t="str">
        <f>IF(B81="","", IFERROR(VLOOKUP(E81,'Общий список'!$A$3:$AG$996,17,FALSE),""))</f>
        <v/>
      </c>
      <c r="E81" s="28">
        <f>'Общий список'!A79</f>
        <v>309</v>
      </c>
      <c r="F81" s="29" t="str">
        <f>IF(B81="","", IFERROR(VLOOKUP(E81,'Общий список'!$A$3:$AG$996,2,FALSE),""))</f>
        <v>Иванова Анастасия</v>
      </c>
      <c r="G81" s="27" t="str">
        <f>IF(B81="","", IFERROR(VLOOKUP(E81,'Общий список'!$A$3:$AG$996,4,FALSE),""))</f>
        <v>18.04.1998</v>
      </c>
      <c r="H81" s="27" t="str">
        <f>IF(B81="","", IFERROR(VLOOKUP(E81,'Общий список'!$A$3:$AG$996,6,FALSE),""))</f>
        <v>г. Пермь СШ "Спартак"</v>
      </c>
      <c r="I81" s="27" t="str">
        <f>IF(B81="","", IFERROR(VLOOKUP(E81,'Общий список'!$A$3:$AG$996,7,FALSE),""))</f>
        <v>Новожилов С.В.</v>
      </c>
      <c r="J81" s="27">
        <f t="array" ref="J81">IFERROR(INDEX('Общий список'!$A$3:$O$996,VLOOKUP(E81,'Общий список'!$A$3:$S$996,19,FALSE),MATCH(B81,'Общий список'!A79:N79,0)+1),"")</f>
        <v>587</v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hidden="1" customHeight="1">
      <c r="A82" s="39"/>
      <c r="B82" s="26" t="str">
        <f t="array" ref="B82">IFERROR(INDEX('Общий список'!$A$3:$S$996,VLOOKUP(E82,'Общий список'!$A$3:$S$996,19,FALSE),MATCH($B$1,'Общий список'!A80:M80,0)),"")</f>
        <v>прыжок в длину</v>
      </c>
      <c r="C82" s="27" t="str">
        <f>IF(B82="","", IFERROR(VLOOKUP(E82,'Общий список'!$A$3:$AG$996,3,FALSE),""))</f>
        <v>Ж</v>
      </c>
      <c r="D82" s="27" t="str">
        <f>IF(B82="","", IFERROR(VLOOKUP(E82,'Общий список'!$A$3:$AG$996,17,FALSE),""))</f>
        <v/>
      </c>
      <c r="E82" s="28">
        <f>'Общий список'!A80</f>
        <v>310</v>
      </c>
      <c r="F82" s="29" t="str">
        <f>IF(B82="","", IFERROR(VLOOKUP(E82,'Общий список'!$A$3:$AG$996,2,FALSE),""))</f>
        <v>Бушуева Валерия</v>
      </c>
      <c r="G82" s="27">
        <f>IF(B82="","", IFERROR(VLOOKUP(E82,'Общий список'!$A$3:$AG$996,4,FALSE),""))</f>
        <v>39824</v>
      </c>
      <c r="H82" s="27" t="str">
        <f>IF(B82="","", IFERROR(VLOOKUP(E82,'Общий список'!$A$3:$AG$996,6,FALSE),""))</f>
        <v>г. Пермь СШ "Спартак"</v>
      </c>
      <c r="I82" s="27" t="str">
        <f>IF(B82="","", IFERROR(VLOOKUP(E82,'Общий список'!$A$3:$AG$996,7,FALSE),""))</f>
        <v>Новожилов С.В.</v>
      </c>
      <c r="J82" s="27">
        <f t="array" ref="J82">IFERROR(INDEX('Общий список'!$A$3:$O$996,VLOOKUP(E82,'Общий список'!$A$3:$S$996,19,FALSE),MATCH(B82,'Общий список'!A80:N80,0)+1),"")</f>
        <v>4.95</v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hidden="1" customHeight="1">
      <c r="A83" s="39"/>
      <c r="B83" s="26" t="str">
        <f t="array" ref="B83">IFERROR(INDEX('Общий список'!$A$3:$S$996,VLOOKUP(E83,'Общий список'!$A$3:$S$996,19,FALSE),MATCH($B$1,'Общий список'!A81:M81,0)),"")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список'!A81</f>
        <v>341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список'!A81:N81,0)+1),"")</f>
        <v/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hidden="1" customHeight="1">
      <c r="A84" s="39"/>
      <c r="B84" s="26" t="str">
        <f t="array" ref="B84">IFERROR(INDEX('Общий список'!$A$3:$S$996,VLOOKUP(E84,'Общий список'!$A$3:$S$996,19,FALSE),MATCH($B$1,'Общий список'!A82:M82,0)),"")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список'!A82</f>
        <v>344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список'!A82:N82,0)+1),"")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39"/>
      <c r="B85" s="26" t="str">
        <f t="array" ref="B85">IFERROR(INDEX('Общий список'!$A$3:$S$996,VLOOKUP(E85,'Общий список'!$A$3:$S$996,19,FALSE),MATCH($B$1,'Общий список'!A83:M83,0)),"")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список'!A83</f>
        <v>358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список'!A83:N83,0)+1),"")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39"/>
      <c r="B86" s="26" t="str">
        <f t="array" ref="B86">IFERROR(INDEX('Общий список'!$A$3:$S$996,VLOOKUP(E86,'Общий список'!$A$3:$S$996,19,FALSE),MATCH($B$1,'Общий список'!A84:M84,0)),"")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список'!A84</f>
        <v>359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список'!A84:N84,0)+1),"")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39"/>
      <c r="B87" s="26" t="str">
        <f t="array" ref="B87">IFERROR(INDEX('Общий список'!$A$3:$S$996,VLOOKUP(E87,'Общий список'!$A$3:$S$996,19,FALSE),MATCH($B$1,'Общий список'!A85:M85,0)),"")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список'!A85</f>
        <v>362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список'!A85:N85,0)+1),"")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39"/>
      <c r="B88" s="26" t="str">
        <f t="array" ref="B88">IFERROR(INDEX('Общий список'!$A$3:$S$996,VLOOKUP(E88,'Общий список'!$A$3:$S$996,19,FALSE),MATCH($B$1,'Общий список'!A86:M86,0)),"")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список'!A86</f>
        <v>367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список'!A86:N86,0)+1),"")</f>
        <v/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39"/>
      <c r="B89" s="26" t="str">
        <f t="array" ref="B89">IFERROR(INDEX('Общий список'!$A$3:$S$996,VLOOKUP(E89,'Общий список'!$A$3:$S$996,19,FALSE),MATCH($B$1,'Общий список'!A87:M87,0)),"")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список'!A87</f>
        <v>369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список'!A87:N87,0)+1),"")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39"/>
      <c r="B90" s="26" t="str">
        <f t="array" ref="B90">IFERROR(INDEX('Общий список'!$A$3:$S$996,VLOOKUP(E90,'Общий список'!$A$3:$S$996,19,FALSE),MATCH($B$1,'Общий список'!A88:M88,0)),"")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список'!A88</f>
        <v>370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список'!A88:N88,0)+1),"")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39"/>
      <c r="B91" s="26" t="str">
        <f t="array" ref="B91">IFERROR(INDEX('Общий список'!$A$3:$S$996,VLOOKUP(E91,'Общий список'!$A$3:$S$996,19,FALSE),MATCH($B$1,'Общий список'!A89:M89,0)),"")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список'!A89</f>
        <v>371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список'!A89:N89,0)+1),"")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39"/>
      <c r="B92" s="26" t="str">
        <f t="array" ref="B92">IFERROR(INDEX('Общий список'!$A$3:$S$996,VLOOKUP(E92,'Общий список'!$A$3:$S$996,19,FALSE),MATCH($B$1,'Общий список'!A90:M90,0)),"")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список'!A90</f>
        <v>373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список'!A90:N90,0)+1),"")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39"/>
      <c r="B93" s="26" t="str">
        <f t="array" ref="B93">IFERROR(INDEX('Общий список'!$A$3:$S$996,VLOOKUP(E93,'Общий список'!$A$3:$S$996,19,FALSE),MATCH($B$1,'Общий список'!A91:M91,0)),"")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список'!A91</f>
        <v>374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список'!A91:N91,0)+1),"")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39"/>
      <c r="B94" s="26" t="str">
        <f t="array" ref="B94">IFERROR(INDEX('Общий список'!$A$3:$S$996,VLOOKUP(E94,'Общий список'!$A$3:$S$996,19,FALSE),MATCH($B$1,'Общий список'!A92:M92,0)),"")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список'!A92</f>
        <v>376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список'!A92:N92,0)+1),"")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39"/>
      <c r="B95" s="26" t="str">
        <f t="array" ref="B95">IFERROR(INDEX('Общий список'!$A$3:$S$996,VLOOKUP(E95,'Общий список'!$A$3:$S$996,19,FALSE),MATCH($B$1,'Общий список'!A93:M93,0)),"")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список'!A93</f>
        <v>378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список'!A93:N93,0)+1),"")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39"/>
      <c r="B96" s="26" t="str">
        <f t="array" ref="B96">IFERROR(INDEX('Общий список'!$A$3:$S$996,VLOOKUP(E96,'Общий список'!$A$3:$S$996,19,FALSE),MATCH($B$1,'Общий список'!A94:M94,0)),"")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список'!A94</f>
        <v>384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список'!A94:N94,0)+1),"")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39"/>
      <c r="B97" s="26" t="str">
        <f t="array" ref="B97">IFERROR(INDEX('Общий список'!$A$3:$S$996,VLOOKUP(E97,'Общий список'!$A$3:$S$996,19,FALSE),MATCH($B$1,'Общий список'!A95:M95,0)),"")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список'!A95</f>
        <v>388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список'!A95:N95,0)+1),"")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39"/>
      <c r="B98" s="26" t="str">
        <f t="array" ref="B98">IFERROR(INDEX('Общий список'!$A$3:$S$996,VLOOKUP(E98,'Общий список'!$A$3:$S$996,19,FALSE),MATCH($B$1,'Общий список'!A96:M96,0)),"")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список'!A96</f>
        <v>389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список'!A96:N96,0)+1),"")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39"/>
      <c r="B99" s="26" t="str">
        <f t="array" ref="B99">IFERROR(INDEX('Общий список'!$A$3:$S$996,VLOOKUP(E99,'Общий список'!$A$3:$S$996,19,FALSE),MATCH($B$1,'Общий список'!A97:M97,0)),"")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список'!A97</f>
        <v>395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список'!A97:N97,0)+1),"")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39"/>
      <c r="B100" s="26" t="str">
        <f t="array" ref="B100">IFERROR(INDEX('Общий список'!$A$3:$S$996,VLOOKUP(E100,'Общий список'!$A$3:$S$996,19,FALSE),MATCH($B$1,'Общий список'!A98:M98,0)),"")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список'!A98</f>
        <v>397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список'!A98:N98,0)+1),"")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39"/>
      <c r="B101" s="26" t="str">
        <f t="array" ref="B101">IFERROR(INDEX('Общий список'!$A$3:$S$996,VLOOKUP(E101,'Общий список'!$A$3:$S$996,19,FALSE),MATCH($B$1,'Общий список'!A99:M99,0)),"")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список'!A99</f>
        <v>399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список'!A99:N99,0)+1),"")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39"/>
      <c r="B102" s="26" t="str">
        <f t="array" ref="B102">IFERROR(INDEX('Общий список'!$A$3:$S$996,VLOOKUP(E102,'Общий список'!$A$3:$S$996,19,FALSE),MATCH($B$1,'Общий список'!A100:M100,0)),"")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список'!A100</f>
        <v>443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список'!A100:N100,0)+1),"")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customHeight="1">
      <c r="A103" s="39">
        <v>5.0</v>
      </c>
      <c r="B103" s="26" t="str">
        <f t="array" ref="B103">IFERROR(INDEX('Общий список'!$A$3:$S$996,VLOOKUP(E103,'Общий список'!$A$3:$S$996,19,FALSE),MATCH($B$1,'Общий список'!A101:M101,0)),"")</f>
        <v>прыжок в длину</v>
      </c>
      <c r="C103" s="27" t="str">
        <f>IF(B103="","", IFERROR(VLOOKUP(E103,'Общий список'!$A$3:$AG$996,3,FALSE),""))</f>
        <v>М</v>
      </c>
      <c r="D103" s="27" t="str">
        <f>IF(B103="","", IFERROR(VLOOKUP(E103,'Общий список'!$A$3:$AG$996,17,FALSE),""))</f>
        <v/>
      </c>
      <c r="E103" s="28">
        <f>'Общий список'!A101</f>
        <v>456</v>
      </c>
      <c r="F103" s="29" t="str">
        <f>IF(B103="","", IFERROR(VLOOKUP(E103,'Общий список'!$A$3:$AG$996,2,FALSE),""))</f>
        <v>Орос Роман</v>
      </c>
      <c r="G103" s="27" t="str">
        <f>IF(B103="","", IFERROR(VLOOKUP(E103,'Общий список'!$A$3:$AG$996,4,FALSE),""))</f>
        <v>11.05.2007</v>
      </c>
      <c r="H103" s="34" t="str">
        <f>IF(B103="","", IFERROR(VLOOKUP(E103,'Общий список'!$A$3:$AG$996,6,FALSE),""))</f>
        <v>СШОР "Старт" г. Краснокамск</v>
      </c>
      <c r="I103" s="29" t="str">
        <f>IF(B103="","", IFERROR(VLOOKUP(E103,'Общий список'!$A$3:$AG$996,7,FALSE),""))</f>
        <v>Окулов А.А.</v>
      </c>
      <c r="J103" s="27">
        <f t="array" ref="J103">IFERROR(INDEX('Общий список'!$A$3:$O$996,VLOOKUP(E103,'Общий список'!$A$3:$S$996,19,FALSE),MATCH(B103,'Общий список'!A101:N101,0)+1),"")</f>
        <v>6.78</v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customHeight="1">
      <c r="A104" s="39">
        <v>6.0</v>
      </c>
      <c r="B104" s="26" t="str">
        <f t="array" ref="B104">IFERROR(INDEX('Общий список'!$A$3:$S$996,VLOOKUP(E104,'Общий список'!$A$3:$S$996,19,FALSE),MATCH($B$1,'Общий список'!A30:M30,0)),"")</f>
        <v>прыжок в длину</v>
      </c>
      <c r="C104" s="27" t="str">
        <f>IF(B104="","", IFERROR(VLOOKUP(E104,'Общий список'!$A$3:$AG$996,3,FALSE),""))</f>
        <v>М</v>
      </c>
      <c r="D104" s="27" t="str">
        <f>IF(B104="","", IFERROR(VLOOKUP(E104,'Общий список'!$A$3:$AG$996,17,FALSE),""))</f>
        <v/>
      </c>
      <c r="E104" s="28">
        <f>'Общий список'!A30</f>
        <v>110</v>
      </c>
      <c r="F104" s="29" t="str">
        <f>IF(B104="","", IFERROR(VLOOKUP(E104,'Общий список'!$A$3:$AG$996,2,FALSE),""))</f>
        <v>Черепанов Артем</v>
      </c>
      <c r="G104" s="27" t="str">
        <f>IF(B104="","", IFERROR(VLOOKUP(E104,'Общий список'!$A$3:$AG$996,4,FALSE),""))</f>
        <v>28.08.2008</v>
      </c>
      <c r="H104" s="34" t="str">
        <f>IF(B104="","", IFERROR(VLOOKUP(E104,'Общий список'!$A$3:$AG$996,6,FALSE),""))</f>
        <v>МАУ ДО СШОР Кировского р-на</v>
      </c>
      <c r="I104" s="62" t="str">
        <f>IF(B104="","", IFERROR(VLOOKUP(E104,'Общий список'!$A$3:$AG$996,7,FALSE),""))</f>
        <v>Пономарева О.Ю., Пономарева Е.Ю.</v>
      </c>
      <c r="J104" s="27">
        <f t="array" ref="J104">IFERROR(INDEX('Общий список'!$A$3:$O$996,VLOOKUP(E104,'Общий список'!$A$3:$S$996,19,FALSE),MATCH(B104,'Общий список'!A30:N30,0)+1),"")</f>
        <v>6.12</v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39"/>
      <c r="B105" s="26" t="str">
        <f t="array" ref="B105">IFERROR(INDEX('Общий список'!$A$3:$S$996,VLOOKUP(E105,'Общий список'!$A$3:$S$996,19,FALSE),MATCH($B$1,'Общий список'!A102:M102,0)),"")</f>
        <v>прыжок в длину</v>
      </c>
      <c r="C105" s="27" t="str">
        <f>IF(B105="","", IFERROR(VLOOKUP(E105,'Общий список'!$A$3:$AG$996,3,FALSE),""))</f>
        <v>Ж</v>
      </c>
      <c r="D105" s="27" t="str">
        <f>IF(B105="","", IFERROR(VLOOKUP(E105,'Общий список'!$A$3:$AG$996,17,FALSE),""))</f>
        <v/>
      </c>
      <c r="E105" s="28">
        <f>'Общий список'!A102</f>
        <v>460</v>
      </c>
      <c r="F105" s="29" t="str">
        <f>IF(B105="","", IFERROR(VLOOKUP(E105,'Общий список'!$A$3:$AG$996,2,FALSE),""))</f>
        <v>Бояршинова Дарья</v>
      </c>
      <c r="G105" s="27" t="str">
        <f>IF(B105="","", IFERROR(VLOOKUP(E105,'Общий список'!$A$3:$AG$996,4,FALSE),""))</f>
        <v>24.11.2007</v>
      </c>
      <c r="H105" s="27" t="str">
        <f>IF(B105="","", IFERROR(VLOOKUP(E105,'Общий список'!$A$3:$AG$996,6,FALSE),""))</f>
        <v>СШОР "Старт" г. Краснокамск</v>
      </c>
      <c r="I105" s="27" t="str">
        <f>IF(B105="","", IFERROR(VLOOKUP(E105,'Общий список'!$A$3:$AG$996,7,FALSE),""))</f>
        <v>Окулов А.А.</v>
      </c>
      <c r="J105" s="27">
        <f t="array" ref="J105">IFERROR(INDEX('Общий список'!$A$3:$O$996,VLOOKUP(E105,'Общий список'!$A$3:$S$996,19,FALSE),MATCH(B105,'Общий список'!A102:N102,0)+1),"")</f>
        <v>5</v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39"/>
      <c r="B106" s="26" t="str">
        <f t="array" ref="B106">IFERROR(INDEX('Общий список'!$A$3:$S$996,VLOOKUP(E106,'Общий список'!$A$3:$S$996,19,FALSE),MATCH($B$1,'Общий список'!A103:M103,0)),"")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список'!A103</f>
        <v>465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список'!A103:N103,0)+1),"")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39"/>
      <c r="B107" s="26" t="str">
        <f t="array" ref="B107">IFERROR(INDEX('Общий список'!$A$3:$S$996,VLOOKUP(E107,'Общий список'!$A$3:$S$996,19,FALSE),MATCH($B$1,'Общий список'!A104:M104,0)),"")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список'!A104</f>
        <v>470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список'!A104:N104,0)+1),"")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39"/>
      <c r="B108" s="26" t="str">
        <f t="array" ref="B108">IFERROR(INDEX('Общий список'!$A$3:$S$996,VLOOKUP(E108,'Общий список'!$A$3:$S$996,19,FALSE),MATCH($B$1,'Общий список'!A105:M105,0)),"")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список'!A105</f>
        <v>471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список'!A105:N105,0)+1),"")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39"/>
      <c r="B109" s="26" t="str">
        <f t="array" ref="B109">IFERROR(INDEX('Общий список'!$A$3:$S$996,VLOOKUP(E109,'Общий список'!$A$3:$S$996,19,FALSE),MATCH($B$1,'Общий список'!A106:M106,0)),"")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список'!A106</f>
        <v>472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список'!A106:N106,0)+1),"")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39"/>
      <c r="B110" s="26" t="str">
        <f t="array" ref="B110">IFERROR(INDEX('Общий список'!$A$3:$S$996,VLOOKUP(E110,'Общий список'!$A$3:$S$996,19,FALSE),MATCH($B$1,'Общий список'!A107:M107,0)),"")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список'!A107</f>
        <v>474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список'!A107:N107,0)+1),"")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39"/>
      <c r="B111" s="26" t="str">
        <f t="array" ref="B111">IFERROR(INDEX('Общий список'!$A$3:$S$996,VLOOKUP(E111,'Общий список'!$A$3:$S$996,19,FALSE),MATCH($B$1,'Общий список'!A108:M108,0)),"")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список'!A108</f>
        <v>475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список'!A108:N108,0)+1),"")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hidden="1" customHeight="1">
      <c r="A112" s="39"/>
      <c r="B112" s="26" t="str">
        <f t="array" ref="B112">IFERROR(INDEX('Общий список'!$A$3:$S$996,VLOOKUP(E112,'Общий список'!$A$3:$S$996,19,FALSE),MATCH($B$1,'Общий список'!A109:M109,0)),"")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список'!A109</f>
        <v>477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список'!A109:N109,0)+1),"")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39"/>
      <c r="B113" s="26" t="str">
        <f t="array" ref="B113">IFERROR(INDEX('Общий список'!$A$3:$S$996,VLOOKUP(E113,'Общий список'!$A$3:$S$996,19,FALSE),MATCH($B$1,'Общий список'!A110:M110,0)),"")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список'!A110</f>
        <v>478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список'!A110:N110,0)+1),"")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39"/>
      <c r="B114" s="26" t="str">
        <f t="array" ref="B114">IFERROR(INDEX('Общий список'!$A$3:$S$996,VLOOKUP(E114,'Общий список'!$A$3:$S$996,19,FALSE),MATCH($B$1,'Общий список'!A111:M111,0)),"")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список'!A111</f>
        <v>479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список'!A111:N111,0)+1),"")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39"/>
      <c r="B115" s="26" t="str">
        <f t="array" ref="B115">IFERROR(INDEX('Общий список'!$A$3:$S$996,VLOOKUP(E115,'Общий список'!$A$3:$S$996,19,FALSE),MATCH($B$1,'Общий список'!A112:M112,0)),"")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список'!A112</f>
        <v>480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список'!A112:N112,0)+1),"")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39"/>
      <c r="B116" s="26" t="str">
        <f t="array" ref="B116">IFERROR(INDEX('Общий список'!$A$3:$S$996,VLOOKUP(E116,'Общий список'!$A$3:$S$996,19,FALSE),MATCH($B$1,'Общий список'!A113:M113,0)),"")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список'!A113</f>
        <v>483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список'!A113:N113,0)+1),"")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39"/>
      <c r="B117" s="26" t="str">
        <f t="array" ref="B117">IFERROR(INDEX('Общий список'!$A$3:$S$996,VLOOKUP(E117,'Общий список'!$A$3:$S$996,19,FALSE),MATCH($B$1,'Общий список'!A114:M114,0)),"")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список'!A114</f>
        <v>484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список'!A114:N114,0)+1),"")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39"/>
      <c r="B118" s="26" t="str">
        <f t="array" ref="B118">IFERROR(INDEX('Общий список'!$A$3:$S$996,VLOOKUP(E118,'Общий список'!$A$3:$S$996,19,FALSE),MATCH($B$1,'Общий список'!A115:M115,0)),"")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список'!A115</f>
        <v>488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список'!A115:N115,0)+1),"")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39"/>
      <c r="B119" s="26" t="str">
        <f t="array" ref="B119">IFERROR(INDEX('Общий список'!$A$3:$S$996,VLOOKUP(E119,'Общий список'!$A$3:$S$996,19,FALSE),MATCH($B$1,'Общий список'!A116:M116,0)),"")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список'!A116</f>
        <v>490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список'!A116:N116,0)+1),"")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39"/>
      <c r="B120" s="26" t="str">
        <f t="array" ref="B120">IFERROR(INDEX('Общий список'!$A$3:$S$996,VLOOKUP(E120,'Общий список'!$A$3:$S$996,19,FALSE),MATCH($B$1,'Общий список'!A117:M117,0)),"")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список'!A117</f>
        <v>491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список'!A117:N117,0)+1),"")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39"/>
      <c r="B121" s="26" t="str">
        <f t="array" ref="B121">IFERROR(INDEX('Общий список'!$A$3:$S$996,VLOOKUP(E121,'Общий список'!$A$3:$S$996,19,FALSE),MATCH($B$1,'Общий список'!A118:M118,0)),"")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список'!A118</f>
        <v>492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список'!A118:N118,0)+1),"")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39"/>
      <c r="B122" s="26" t="str">
        <f t="array" ref="B122">IFERROR(INDEX('Общий список'!$A$3:$S$996,VLOOKUP(E122,'Общий список'!$A$3:$S$996,19,FALSE),MATCH($B$1,'Общий список'!A119:M119,0)),"")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список'!A119</f>
        <v>493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список'!A119:N119,0)+1),"")</f>
        <v/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39"/>
      <c r="B123" s="26" t="str">
        <f t="array" ref="B123">IFERROR(INDEX('Общий список'!$A$3:$S$996,VLOOKUP(E123,'Общий список'!$A$3:$S$996,19,FALSE),MATCH($B$1,'Общий список'!A120:M120,0)),"")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список'!A120</f>
        <v>499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список'!A120:N120,0)+1),"")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39"/>
      <c r="B124" s="26" t="str">
        <f t="array" ref="B124">IFERROR(INDEX('Общий список'!$A$3:$S$996,VLOOKUP(E124,'Общий список'!$A$3:$S$996,19,FALSE),MATCH($B$1,'Общий список'!A121:M121,0)),"")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список'!A121</f>
        <v>500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список'!A121:N121,0)+1),"")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39"/>
      <c r="B125" s="26" t="str">
        <f t="array" ref="B125">IFERROR(INDEX('Общий список'!$A$3:$S$996,VLOOKUP(E125,'Общий список'!$A$3:$S$996,19,FALSE),MATCH($B$1,'Общий список'!A122:M122,0)),"")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список'!A122</f>
        <v>501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список'!A122:N122,0)+1),"")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39"/>
      <c r="B126" s="26" t="str">
        <f t="array" ref="B126">IFERROR(INDEX('Общий список'!$A$3:$S$996,VLOOKUP(E126,'Общий список'!$A$3:$S$996,19,FALSE),MATCH($B$1,'Общий список'!A123:M123,0)),"")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список'!A123</f>
        <v>502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список'!A123:N123,0)+1),"")</f>
        <v/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hidden="1" customHeight="1">
      <c r="A127" s="39"/>
      <c r="B127" s="26" t="str">
        <f t="array" ref="B127">IFERROR(INDEX('Общий список'!$A$3:$S$996,VLOOKUP(E127,'Общий список'!$A$3:$S$996,19,FALSE),MATCH($B$1,'Общий список'!A124:M124,0)),"")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список'!A124</f>
        <v>503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список'!A124:N124,0)+1),"")</f>
        <v/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hidden="1" customHeight="1">
      <c r="A128" s="39"/>
      <c r="B128" s="26" t="str">
        <f t="array" ref="B128">IFERROR(INDEX('Общий список'!$A$3:$S$996,VLOOKUP(E128,'Общий список'!$A$3:$S$996,19,FALSE),MATCH($B$1,'Общий список'!A125:M125,0)),"")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список'!A125</f>
        <v>505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список'!A125:N125,0)+1),"")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39"/>
      <c r="B129" s="26" t="str">
        <f t="array" ref="B129">IFERROR(INDEX('Общий список'!$A$3:$S$996,VLOOKUP(E129,'Общий список'!$A$3:$S$996,19,FALSE),MATCH($B$1,'Общий список'!A126:M126,0)),"")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список'!A126</f>
        <v>509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список'!A126:N126,0)+1),"")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39"/>
      <c r="B130" s="26" t="str">
        <f t="array" ref="B130">IFERROR(INDEX('Общий список'!$A$3:$S$996,VLOOKUP(E130,'Общий список'!$A$3:$S$996,19,FALSE),MATCH($B$1,'Общий список'!A127:M127,0)),"")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список'!A127</f>
        <v>511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список'!A127:N127,0)+1),"")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39"/>
      <c r="B131" s="26" t="str">
        <f t="array" ref="B131">IFERROR(INDEX('Общий список'!$A$3:$S$996,VLOOKUP(E131,'Общий список'!$A$3:$S$996,19,FALSE),MATCH($B$1,'Общий список'!A128:M128,0)),"")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список'!A128</f>
        <v>512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список'!A128:N128,0)+1),"")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39"/>
      <c r="B132" s="26" t="str">
        <f t="array" ref="B132">IFERROR(INDEX('Общий список'!$A$3:$S$996,VLOOKUP(E132,'Общий список'!$A$3:$S$996,19,FALSE),MATCH($B$1,'Общий список'!A129:M129,0)),"")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список'!A129</f>
        <v>513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список'!A129:N129,0)+1),"")</f>
        <v/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39"/>
      <c r="B133" s="26" t="str">
        <f t="array" ref="B133">IFERROR(INDEX('Общий список'!$A$3:$S$996,VLOOKUP(E133,'Общий список'!$A$3:$S$996,19,FALSE),MATCH($B$1,'Общий список'!A130:M130,0)),"")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список'!A130</f>
        <v>514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список'!A130:N130,0)+1),"")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39"/>
      <c r="B134" s="26" t="str">
        <f t="array" ref="B134">IFERROR(INDEX('Общий список'!$A$3:$S$996,VLOOKUP(E134,'Общий список'!$A$3:$S$996,19,FALSE),MATCH($B$1,'Общий список'!A131:M131,0)),"")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список'!A131</f>
        <v>515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список'!A131:N131,0)+1),"")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39"/>
      <c r="B135" s="26" t="str">
        <f t="array" ref="B135">IFERROR(INDEX('Общий список'!$A$3:$S$996,VLOOKUP(E135,'Общий список'!$A$3:$S$996,19,FALSE),MATCH($B$1,'Общий список'!A132:M132,0)),"")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список'!A132</f>
        <v>517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список'!A132:N132,0)+1),"")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39"/>
      <c r="B136" s="26" t="str">
        <f t="array" ref="B136">IFERROR(INDEX('Общий список'!$A$3:$S$996,VLOOKUP(E136,'Общий список'!$A$3:$S$996,19,FALSE),MATCH($B$1,'Общий список'!A133:M133,0)),"")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список'!A133</f>
        <v>519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список'!A133:N133,0)+1),"")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39"/>
      <c r="B137" s="26" t="str">
        <f t="array" ref="B137">IFERROR(INDEX('Общий список'!$A$3:$S$996,VLOOKUP(E137,'Общий список'!$A$3:$S$996,19,FALSE),MATCH($B$1,'Общий список'!A134:M134,0)),"")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список'!A134</f>
        <v>520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список'!A134:N134,0)+1),"")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39"/>
      <c r="B138" s="26" t="str">
        <f t="array" ref="B138">IFERROR(INDEX('Общий список'!$A$3:$S$996,VLOOKUP(E138,'Общий список'!$A$3:$S$996,19,FALSE),MATCH($B$1,'Общий список'!A135:M135,0)),"")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список'!A135</f>
        <v>522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список'!A135:N135,0)+1),"")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39"/>
      <c r="B139" s="26" t="str">
        <f t="array" ref="B139">IFERROR(INDEX('Общий список'!$A$3:$S$996,VLOOKUP(E139,'Общий список'!$A$3:$S$996,19,FALSE),MATCH($B$1,'Общий список'!A136:M136,0)),"")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список'!A136</f>
        <v>523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список'!A136:N136,0)+1),"")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39"/>
      <c r="B140" s="26" t="str">
        <f t="array" ref="B140">IFERROR(INDEX('Общий список'!$A$3:$S$996,VLOOKUP(E140,'Общий список'!$A$3:$S$996,19,FALSE),MATCH($B$1,'Общий список'!A137:M137,0)),"")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список'!A137</f>
        <v>525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список'!A137:N137,0)+1),"")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39"/>
      <c r="B141" s="26" t="str">
        <f t="array" ref="B141">IFERROR(INDEX('Общий список'!$A$3:$S$996,VLOOKUP(E141,'Общий список'!$A$3:$S$996,19,FALSE),MATCH($B$1,'Общий список'!A138:M138,0)),"")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список'!A138</f>
        <v>527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список'!A138:N138,0)+1),"")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39"/>
      <c r="B142" s="26" t="str">
        <f t="array" ref="B142">IFERROR(INDEX('Общий список'!$A$3:$S$996,VLOOKUP(E142,'Общий список'!$A$3:$S$996,19,FALSE),MATCH($B$1,'Общий список'!A139:M139,0)),"")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список'!A139</f>
        <v>528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список'!A139:N139,0)+1),"")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39"/>
      <c r="B143" s="26" t="str">
        <f t="array" ref="B143">IFERROR(INDEX('Общий список'!$A$3:$S$996,VLOOKUP(E143,'Общий список'!$A$3:$S$996,19,FALSE),MATCH($B$1,'Общий список'!A140:M140,0)),"")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список'!A140</f>
        <v>539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список'!A140:N140,0)+1),"")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39"/>
      <c r="B144" s="26" t="str">
        <f t="array" ref="B144">IFERROR(INDEX('Общий список'!$A$3:$S$996,VLOOKUP(E144,'Общий список'!$A$3:$S$996,19,FALSE),MATCH($B$1,'Общий список'!A141:M141,0)),"")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список'!A141</f>
        <v>545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список'!A141:N141,0)+1),"")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39"/>
      <c r="B145" s="26" t="str">
        <f t="array" ref="B145">IFERROR(INDEX('Общий список'!$A$3:$S$996,VLOOKUP(E145,'Общий список'!$A$3:$S$996,19,FALSE),MATCH($B$1,'Общий список'!A142:M142,0)),"")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список'!A142</f>
        <v>550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список'!A142:N142,0)+1),"")</f>
        <v/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39"/>
      <c r="B146" s="26" t="str">
        <f t="array" ref="B146">IFERROR(INDEX('Общий список'!$A$3:$S$996,VLOOKUP(E146,'Общий список'!$A$3:$S$996,19,FALSE),MATCH($B$1,'Общий список'!A143:M143,0)),"")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список'!A143</f>
        <v>582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список'!A143:N143,0)+1),"")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39"/>
      <c r="B147" s="26" t="str">
        <f t="array" ref="B147">IFERROR(INDEX('Общий список'!$A$3:$S$996,VLOOKUP(E147,'Общий список'!$A$3:$S$996,19,FALSE),MATCH($B$1,'Общий список'!A144:M144,0)),"")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список'!A144</f>
        <v>583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список'!A144:N144,0)+1),"")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39"/>
      <c r="B148" s="26" t="str">
        <f t="array" ref="B148">IFERROR(INDEX('Общий список'!$A$3:$S$996,VLOOKUP(E148,'Общий список'!$A$3:$S$996,19,FALSE),MATCH($B$1,'Общий список'!A145:M145,0)),"")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список'!A145</f>
        <v>584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список'!A145:N145,0)+1),"")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39"/>
      <c r="B149" s="26" t="str">
        <f t="array" ref="B149">IFERROR(INDEX('Общий список'!$A$3:$S$996,VLOOKUP(E149,'Общий список'!$A$3:$S$996,19,FALSE),MATCH($B$1,'Общий список'!A146:M146,0)),"")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список'!A146</f>
        <v>585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список'!A146:N146,0)+1),"")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39"/>
      <c r="B150" s="26" t="str">
        <f t="array" ref="B150">IFERROR(INDEX('Общий список'!$A$3:$S$996,VLOOKUP(E150,'Общий список'!$A$3:$S$996,19,FALSE),MATCH($B$1,'Общий список'!A147:M147,0)),"")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список'!A147</f>
        <v>586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список'!A147:N147,0)+1),"")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39"/>
      <c r="B151" s="26" t="str">
        <f t="array" ref="B151">IFERROR(INDEX('Общий список'!$A$3:$S$996,VLOOKUP(E151,'Общий список'!$A$3:$S$996,19,FALSE),MATCH($B$1,'Общий список'!A148:M148,0)),"")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список'!A148</f>
        <v>587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список'!A148:N148,0)+1),"")</f>
        <v/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39"/>
      <c r="B152" s="26" t="str">
        <f t="array" ref="B152">IFERROR(INDEX('Общий список'!$A$3:$S$996,VLOOKUP(E152,'Общий список'!$A$3:$S$996,19,FALSE),MATCH($B$1,'Общий список'!A149:M149,0)),"")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список'!A149</f>
        <v>588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список'!A149:N149,0)+1),"")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39"/>
      <c r="B153" s="26" t="str">
        <f t="array" ref="B153">IFERROR(INDEX('Общий список'!$A$3:$S$996,VLOOKUP(E153,'Общий список'!$A$3:$S$996,19,FALSE),MATCH($B$1,'Общий список'!A150:M150,0)),"")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список'!A150</f>
        <v>589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список'!A150:N150,0)+1),"")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39"/>
      <c r="B154" s="26" t="str">
        <f t="array" ref="B154">IFERROR(INDEX('Общий список'!$A$3:$S$996,VLOOKUP(E154,'Общий список'!$A$3:$S$996,19,FALSE),MATCH($B$1,'Общий список'!A151:M151,0)),"")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список'!A151</f>
        <v>590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список'!A151:N151,0)+1),"")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39"/>
      <c r="B155" s="26" t="str">
        <f t="array" ref="B155">IFERROR(INDEX('Общий список'!$A$3:$S$996,VLOOKUP(E155,'Общий список'!$A$3:$S$996,19,FALSE),MATCH($B$1,'Общий список'!A152:M152,0)),"")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список'!A152</f>
        <v>594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список'!A152:N152,0)+1),"")</f>
        <v/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hidden="1" customHeight="1">
      <c r="A156" s="39"/>
      <c r="B156" s="26" t="str">
        <f t="array" ref="B156">IFERROR(INDEX('Общий список'!$A$3:$S$996,VLOOKUP(E156,'Общий список'!$A$3:$S$996,19,FALSE),MATCH($B$1,'Общий список'!A153:M153,0)),"")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список'!A153</f>
        <v>595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список'!A153:N153,0)+1),"")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39"/>
      <c r="B157" s="26" t="str">
        <f t="array" ref="B157">IFERROR(INDEX('Общий список'!$A$3:$S$996,VLOOKUP(E157,'Общий список'!$A$3:$S$996,19,FALSE),MATCH($B$1,'Общий список'!A154:M154,0)),"")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список'!A154</f>
        <v>597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список'!A154:N154,0)+1),"")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39"/>
      <c r="B158" s="26" t="str">
        <f t="array" ref="B158">IFERROR(INDEX('Общий список'!$A$3:$S$996,VLOOKUP(E158,'Общий список'!$A$3:$S$996,19,FALSE),MATCH($B$1,'Общий список'!A155:M155,0)),"")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список'!A155</f>
        <v>598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список'!A155:N155,0)+1),"")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39"/>
      <c r="B159" s="26" t="str">
        <f t="array" ref="B159">IFERROR(INDEX('Общий список'!$A$3:$S$996,VLOOKUP(E159,'Общий список'!$A$3:$S$996,19,FALSE),MATCH($B$1,'Общий список'!A156:M156,0)),"")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список'!A156</f>
        <v>599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список'!A156:N156,0)+1),"")</f>
        <v/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hidden="1" customHeight="1">
      <c r="A160" s="39"/>
      <c r="B160" s="26" t="str">
        <f t="array" ref="B160">IFERROR(INDEX('Общий список'!$A$3:$S$996,VLOOKUP(E160,'Общий список'!$A$3:$S$996,19,FALSE),MATCH($B$1,'Общий список'!A157:M157,0)),"")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список'!A157</f>
        <v>600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список'!A157:N157,0)+1),"")</f>
        <v/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39"/>
      <c r="B161" s="26" t="str">
        <f t="array" ref="B161">IFERROR(INDEX('Общий список'!$A$3:$S$996,VLOOKUP(E161,'Общий список'!$A$3:$S$996,19,FALSE),MATCH($B$1,'Общий список'!A158:M158,0)),"")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список'!A158</f>
        <v>611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список'!A158:N158,0)+1),"")</f>
        <v/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hidden="1" customHeight="1">
      <c r="A162" s="39"/>
      <c r="B162" s="26" t="str">
        <f t="array" ref="B162">IFERROR(INDEX('Общий список'!$A$3:$S$996,VLOOKUP(E162,'Общий список'!$A$3:$S$996,19,FALSE),MATCH($B$1,'Общий список'!A159:M159,0)),"")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список'!A159</f>
        <v>612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список'!A159:N159,0)+1),"")</f>
        <v/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hidden="1" customHeight="1">
      <c r="A163" s="39"/>
      <c r="B163" s="26" t="str">
        <f t="array" ref="B163">IFERROR(INDEX('Общий список'!$A$3:$S$996,VLOOKUP(E163,'Общий список'!$A$3:$S$996,19,FALSE),MATCH($B$1,'Общий список'!A160:M160,0)),"")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список'!A160</f>
        <v>613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список'!A160:N160,0)+1),"")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39"/>
      <c r="B164" s="26" t="str">
        <f t="array" ref="B164">IFERROR(INDEX('Общий список'!$A$3:$S$996,VLOOKUP(E164,'Общий список'!$A$3:$S$996,19,FALSE),MATCH($B$1,'Общий список'!A161:M161,0)),"")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список'!A161</f>
        <v>614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список'!A161:N161,0)+1),"")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39"/>
      <c r="B165" s="26" t="str">
        <f t="array" ref="B165">IFERROR(INDEX('Общий список'!$A$3:$S$996,VLOOKUP(E165,'Общий список'!$A$3:$S$996,19,FALSE),MATCH($B$1,'Общий список'!A162:M162,0)),"")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список'!A162</f>
        <v>615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список'!A162:N162,0)+1),"")</f>
        <v/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hidden="1" customHeight="1">
      <c r="A166" s="39"/>
      <c r="B166" s="26" t="str">
        <f t="array" ref="B166">IFERROR(INDEX('Общий список'!$A$3:$S$996,VLOOKUP(E166,'Общий список'!$A$3:$S$996,19,FALSE),MATCH($B$1,'Общий список'!A163:M163,0)),"")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список'!A163</f>
        <v>644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список'!A163:N163,0)+1),"")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hidden="1" customHeight="1">
      <c r="A167" s="39"/>
      <c r="B167" s="26" t="str">
        <f t="array" ref="B167">IFERROR(INDEX('Общий список'!$A$3:$S$996,VLOOKUP(E167,'Общий список'!$A$3:$S$996,19,FALSE),MATCH($B$1,'Общий список'!A164:M164,0)),"")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список'!A164</f>
        <v>656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список'!A164:N164,0)+1),"")</f>
        <v/>
      </c>
      <c r="K167" s="30"/>
      <c r="L167" s="30"/>
      <c r="M167" s="31" t="str">
        <f t="shared" si="1"/>
        <v/>
      </c>
      <c r="N167" s="28"/>
      <c r="O167" s="32"/>
      <c r="R167" s="33"/>
      <c r="S167" s="33"/>
      <c r="T167" s="33"/>
    </row>
    <row r="168" ht="15.0" hidden="1" customHeight="1">
      <c r="A168" s="39"/>
      <c r="B168" s="26" t="str">
        <f t="array" ref="B168">IFERROR(INDEX('Общий список'!$A$3:$S$996,VLOOKUP(E168,'Общий список'!$A$3:$S$996,19,FALSE),MATCH($B$1,'Общий список'!A165:M165,0)),"")</f>
        <v>прыжок в длину</v>
      </c>
      <c r="C168" s="27" t="str">
        <f>IF(B168="","", IFERROR(VLOOKUP(E168,'Общий список'!$A$3:$AG$996,3,FALSE),""))</f>
        <v>Ж</v>
      </c>
      <c r="D168" s="27" t="str">
        <f>IF(B168="","", IFERROR(VLOOKUP(E168,'Общий список'!$A$3:$AG$996,17,FALSE),""))</f>
        <v/>
      </c>
      <c r="E168" s="28">
        <f>'Общий список'!A165</f>
        <v>657</v>
      </c>
      <c r="F168" s="29" t="str">
        <f>IF(B168="","", IFERROR(VLOOKUP(E168,'Общий список'!$A$3:$AG$996,2,FALSE),""))</f>
        <v>Акиншина Елизавета </v>
      </c>
      <c r="G168" s="27" t="str">
        <f>IF(B168="","", IFERROR(VLOOKUP(E168,'Общий список'!$A$3:$AG$996,4,FALSE),""))</f>
        <v>13.02.2011</v>
      </c>
      <c r="H168" s="27" t="str">
        <f>IF(B168="","", IFERROR(VLOOKUP(E168,'Общий список'!$A$3:$AG$996,6,FALSE),""))</f>
        <v>МАУ ДО СШОР "Олимпиец"</v>
      </c>
      <c r="I168" s="27" t="str">
        <f>IF(B168="","", IFERROR(VLOOKUP(E168,'Общий список'!$A$3:$AG$996,7,FALSE),""))</f>
        <v>Разжигаева О.Н.</v>
      </c>
      <c r="J168" s="27">
        <f t="array" ref="J168">IFERROR(INDEX('Общий список'!$A$3:$O$996,VLOOKUP(E168,'Общий список'!$A$3:$S$996,19,FALSE),MATCH(B168,'Общий список'!A165:N165,0)+1),"")</f>
        <v>4.8</v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hidden="1" customHeight="1">
      <c r="A169" s="39"/>
      <c r="B169" s="26" t="str">
        <f t="array" ref="B169">IFERROR(INDEX('Общий список'!$A$3:$S$996,VLOOKUP(E169,'Общий список'!$A$3:$S$996,19,FALSE),MATCH($B$1,'Общий список'!A166:M166,0)),"")</f>
        <v>прыжок в длину</v>
      </c>
      <c r="C169" s="27" t="str">
        <f>IF(B169="","", IFERROR(VLOOKUP(E169,'Общий список'!$A$3:$AG$996,3,FALSE),""))</f>
        <v>Ж</v>
      </c>
      <c r="D169" s="27" t="str">
        <f>IF(B169="","", IFERROR(VLOOKUP(E169,'Общий список'!$A$3:$AG$996,17,FALSE),""))</f>
        <v/>
      </c>
      <c r="E169" s="28">
        <f>'Общий список'!A166</f>
        <v>658</v>
      </c>
      <c r="F169" s="29" t="str">
        <f>IF(B169="","", IFERROR(VLOOKUP(E169,'Общий список'!$A$3:$AG$996,2,FALSE),""))</f>
        <v>Мальцева Кира</v>
      </c>
      <c r="G169" s="27" t="str">
        <f>IF(B169="","", IFERROR(VLOOKUP(E169,'Общий список'!$A$3:$AG$996,4,FALSE),""))</f>
        <v>23.11.2006</v>
      </c>
      <c r="H169" s="27" t="str">
        <f>IF(B169="","", IFERROR(VLOOKUP(E169,'Общий список'!$A$3:$AG$996,6,FALSE),""))</f>
        <v>МАУ ДО СШОР "Олимпиец"</v>
      </c>
      <c r="I169" s="27" t="str">
        <f>IF(B169="","", IFERROR(VLOOKUP(E169,'Общий список'!$A$3:$AG$996,7,FALSE),""))</f>
        <v>Разжигаева О.Н.</v>
      </c>
      <c r="J169" s="27">
        <f t="array" ref="J169">IFERROR(INDEX('Общий список'!$A$3:$O$996,VLOOKUP(E169,'Общий список'!$A$3:$S$996,19,FALSE),MATCH(B169,'Общий список'!A166:N166,0)+1),"")</f>
        <v>4.7</v>
      </c>
      <c r="K169" s="30"/>
      <c r="L169" s="30"/>
      <c r="M169" s="31" t="str">
        <f t="shared" si="1"/>
        <v/>
      </c>
      <c r="N169" s="28"/>
      <c r="O169" s="32"/>
      <c r="R169" s="33"/>
      <c r="S169" s="33"/>
      <c r="T169" s="33"/>
    </row>
    <row r="170" ht="15.0" hidden="1" customHeight="1">
      <c r="A170" s="39"/>
      <c r="B170" s="26" t="str">
        <f t="array" ref="B170">IFERROR(INDEX('Общий список'!$A$3:$S$996,VLOOKUP(E170,'Общий список'!$A$3:$S$996,19,FALSE),MATCH($B$1,'Общий список'!A167:M167,0)),"")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список'!A167</f>
        <v>659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список'!A167:N167,0)+1),"")</f>
        <v/>
      </c>
      <c r="K170" s="30"/>
      <c r="L170" s="30"/>
      <c r="M170" s="31" t="str">
        <f t="shared" si="1"/>
        <v/>
      </c>
      <c r="N170" s="28"/>
      <c r="O170" s="32"/>
      <c r="R170" s="33"/>
      <c r="S170" s="33"/>
      <c r="T170" s="33"/>
    </row>
    <row r="171" ht="15.0" hidden="1" customHeight="1">
      <c r="A171" s="39"/>
      <c r="B171" s="26" t="str">
        <f t="array" ref="B171">IFERROR(INDEX('Общий список'!$A$3:$S$996,VLOOKUP(E171,'Общий список'!$A$3:$S$996,19,FALSE),MATCH($B$1,'Общий список'!A168:M168,0)),"")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список'!A168</f>
        <v>660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список'!A168:N168,0)+1),"")</f>
        <v/>
      </c>
      <c r="K171" s="30"/>
      <c r="L171" s="30"/>
      <c r="M171" s="31" t="str">
        <f t="shared" si="1"/>
        <v/>
      </c>
      <c r="N171" s="28"/>
      <c r="O171" s="32"/>
      <c r="R171" s="33"/>
      <c r="S171" s="33"/>
      <c r="T171" s="33"/>
    </row>
    <row r="172" ht="15.0" hidden="1" customHeight="1">
      <c r="A172" s="39"/>
      <c r="B172" s="26" t="str">
        <f t="array" ref="B172">IFERROR(INDEX('Общий список'!$A$3:$S$996,VLOOKUP(E172,'Общий список'!$A$3:$S$996,19,FALSE),MATCH($B$1,'Общий список'!A170:M170,0)),"")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список'!A170</f>
        <v>662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список'!A170:N170,0)+1),"")</f>
        <v/>
      </c>
      <c r="K172" s="30"/>
      <c r="L172" s="30"/>
      <c r="M172" s="31" t="str">
        <f t="shared" si="1"/>
        <v/>
      </c>
      <c r="N172" s="28"/>
      <c r="O172" s="32"/>
      <c r="R172" s="33"/>
      <c r="S172" s="33"/>
      <c r="T172" s="33"/>
    </row>
    <row r="173" ht="15.0" hidden="1" customHeight="1">
      <c r="A173" s="39"/>
      <c r="B173" s="26" t="str">
        <f t="array" ref="B173">IFERROR(INDEX('Общий список'!$A$3:$S$996,VLOOKUP(E173,'Общий список'!$A$3:$S$996,19,FALSE),MATCH($B$1,'Общий список'!A171:M171,0)),"")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список'!A171</f>
        <v>663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список'!A171:N171,0)+1),"")</f>
        <v/>
      </c>
      <c r="K173" s="30"/>
      <c r="L173" s="30"/>
      <c r="M173" s="31" t="str">
        <f t="shared" si="1"/>
        <v/>
      </c>
      <c r="N173" s="28"/>
      <c r="O173" s="32"/>
      <c r="R173" s="33"/>
      <c r="S173" s="33"/>
      <c r="T173" s="33"/>
    </row>
    <row r="174" ht="15.0" hidden="1" customHeight="1">
      <c r="A174" s="39"/>
      <c r="B174" s="26" t="str">
        <f t="array" ref="B174">IFERROR(INDEX('Общий список'!$A$3:$S$996,VLOOKUP(E174,'Общий список'!$A$3:$S$996,19,FALSE),MATCH($B$1,'Общий список'!A172:M172,0)),"")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список'!A172</f>
        <v>670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список'!A172:N172,0)+1),"")</f>
        <v/>
      </c>
      <c r="K174" s="30"/>
      <c r="L174" s="30"/>
      <c r="M174" s="31" t="str">
        <f t="shared" si="1"/>
        <v/>
      </c>
      <c r="N174" s="28"/>
      <c r="O174" s="32"/>
      <c r="R174" s="33"/>
      <c r="S174" s="33"/>
      <c r="T174" s="33"/>
    </row>
    <row r="175" ht="15.0" hidden="1" customHeight="1">
      <c r="A175" s="39"/>
      <c r="B175" s="26" t="str">
        <f t="array" ref="B175">IFERROR(INDEX('Общий список'!$A$3:$S$996,VLOOKUP(E175,'Общий список'!$A$3:$S$996,19,FALSE),MATCH($B$1,'Общий список'!A173:M173,0)),"")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список'!A173</f>
        <v>679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список'!A173:N173,0)+1),"")</f>
        <v/>
      </c>
      <c r="K175" s="30"/>
      <c r="L175" s="30"/>
      <c r="M175" s="31" t="str">
        <f t="shared" si="1"/>
        <v/>
      </c>
      <c r="N175" s="28"/>
      <c r="O175" s="32"/>
      <c r="R175" s="33"/>
      <c r="S175" s="33"/>
      <c r="T175" s="33"/>
    </row>
    <row r="176" ht="15.0" hidden="1" customHeight="1">
      <c r="A176" s="39"/>
      <c r="B176" s="26" t="str">
        <f t="array" ref="B176">IFERROR(INDEX('Общий список'!$A$3:$S$996,VLOOKUP(E176,'Общий список'!$A$3:$S$996,19,FALSE),MATCH($B$1,'Общий список'!A174:M174,0)),"")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список'!A174</f>
        <v>681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список'!A174:N174,0)+1),"")</f>
        <v/>
      </c>
      <c r="K176" s="30"/>
      <c r="L176" s="30"/>
      <c r="M176" s="31" t="str">
        <f t="shared" si="1"/>
        <v/>
      </c>
      <c r="N176" s="28"/>
      <c r="O176" s="32"/>
      <c r="R176" s="33"/>
      <c r="S176" s="33"/>
      <c r="T176" s="33"/>
    </row>
    <row r="177" ht="15.0" hidden="1" customHeight="1">
      <c r="A177" s="39"/>
      <c r="B177" s="26" t="str">
        <f t="array" ref="B177">IFERROR(INDEX('Общий список'!$A$3:$S$996,VLOOKUP(E177,'Общий список'!$A$3:$S$996,19,FALSE),MATCH($B$1,'Общий список'!A175:M175,0)),"")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список'!A175</f>
        <v>682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список'!A175:N175,0)+1),"")</f>
        <v/>
      </c>
      <c r="K177" s="30"/>
      <c r="L177" s="30"/>
      <c r="M177" s="31" t="str">
        <f t="shared" si="1"/>
        <v/>
      </c>
      <c r="N177" s="28"/>
      <c r="O177" s="32"/>
      <c r="R177" s="33"/>
      <c r="S177" s="33"/>
      <c r="T177" s="33"/>
    </row>
    <row r="178" ht="15.0" hidden="1" customHeight="1">
      <c r="A178" s="39"/>
      <c r="B178" s="26" t="str">
        <f t="array" ref="B178">IFERROR(INDEX('Общий список'!$A$3:$S$996,VLOOKUP(E178,'Общий список'!$A$3:$S$996,19,FALSE),MATCH($B$1,'Общий список'!A176:M176,0)),"")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список'!A176</f>
        <v>683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список'!A176:N176,0)+1),"")</f>
        <v/>
      </c>
      <c r="K178" s="30"/>
      <c r="L178" s="30"/>
      <c r="M178" s="31" t="str">
        <f t="shared" si="1"/>
        <v/>
      </c>
      <c r="N178" s="28"/>
      <c r="O178" s="32"/>
      <c r="R178" s="33"/>
      <c r="S178" s="33"/>
      <c r="T178" s="33"/>
    </row>
    <row r="179" ht="15.0" hidden="1" customHeight="1">
      <c r="A179" s="39"/>
      <c r="B179" s="26" t="str">
        <f t="array" ref="B179">IFERROR(INDEX('Общий список'!$A$3:$S$996,VLOOKUP(E179,'Общий список'!$A$3:$S$996,19,FALSE),MATCH($B$1,'Общий список'!A177:M177,0)),"")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список'!A177</f>
        <v>684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список'!A177:N177,0)+1),"")</f>
        <v/>
      </c>
      <c r="K179" s="30"/>
      <c r="L179" s="30"/>
      <c r="M179" s="31" t="str">
        <f t="shared" si="1"/>
        <v/>
      </c>
      <c r="N179" s="28"/>
      <c r="O179" s="32"/>
      <c r="R179" s="33"/>
      <c r="S179" s="33"/>
      <c r="T179" s="33"/>
    </row>
    <row r="180" ht="15.0" hidden="1" customHeight="1">
      <c r="A180" s="39"/>
      <c r="B180" s="26" t="str">
        <f t="array" ref="B180">IFERROR(INDEX('Общий список'!$A$3:$S$996,VLOOKUP(E180,'Общий список'!$A$3:$S$996,19,FALSE),MATCH($B$1,'Общий список'!A178:M178,0)),"")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список'!A178</f>
        <v>689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список'!A178:N178,0)+1),"")</f>
        <v/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hidden="1" customHeight="1">
      <c r="A181" s="39"/>
      <c r="B181" s="26" t="str">
        <f t="array" ref="B181">IFERROR(INDEX('Общий список'!$A$3:$S$996,VLOOKUP(E181,'Общий список'!$A$3:$S$996,19,FALSE),MATCH($B$1,'Общий список'!A179:M179,0)),"")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список'!A179</f>
        <v>690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список'!A179:N179,0)+1),"")</f>
        <v/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hidden="1" customHeight="1">
      <c r="A182" s="39"/>
      <c r="B182" s="26" t="str">
        <f t="array" ref="B182">IFERROR(INDEX('Общий список'!$A$3:$S$996,VLOOKUP(E182,'Общий список'!$A$3:$S$996,19,FALSE),MATCH($B$1,'Общий список'!A180:M180,0)),"")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список'!A180</f>
        <v>691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список'!A180:N180,0)+1),"")</f>
        <v/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hidden="1" customHeight="1">
      <c r="A183" s="39"/>
      <c r="B183" s="26" t="str">
        <f t="array" ref="B183">IFERROR(INDEX('Общий список'!$A$3:$S$996,VLOOKUP(E183,'Общий список'!$A$3:$S$996,19,FALSE),MATCH($B$1,'Общий список'!A181:M181,0)),"")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список'!A181</f>
        <v>692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список'!A181:N181,0)+1),"")</f>
        <v/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hidden="1" customHeight="1">
      <c r="A184" s="39"/>
      <c r="B184" s="26" t="str">
        <f t="array" ref="B184">IFERROR(INDEX('Общий список'!$A$3:$S$996,VLOOKUP(E184,'Общий список'!$A$3:$S$996,19,FALSE),MATCH($B$1,'Общий список'!A182:M182,0)),"")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список'!A182</f>
        <v>693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список'!A182:N182,0)+1),"")</f>
        <v/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39"/>
      <c r="B185" s="26" t="str">
        <f t="array" ref="B185">IFERROR(INDEX('Общий список'!$A$3:$S$996,VLOOKUP(E185,'Общий список'!$A$3:$S$996,19,FALSE),MATCH($B$1,'Общий список'!A183:M183,0)),"")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список'!A183</f>
        <v>722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список'!A183:N183,0)+1),"")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39"/>
      <c r="B186" s="26" t="str">
        <f t="array" ref="B186">IFERROR(INDEX('Общий список'!$A$3:$S$996,VLOOKUP(E186,'Общий список'!$A$3:$S$996,19,FALSE),MATCH($B$1,'Общий список'!A184:M184,0)),"")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список'!A184</f>
        <v>774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список'!A184:N184,0)+1),"")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39"/>
      <c r="B187" s="26" t="str">
        <f t="array" ref="B187">IFERROR(INDEX('Общий список'!$A$3:$S$996,VLOOKUP(E187,'Общий список'!$A$3:$S$996,19,FALSE),MATCH($B$1,'Общий список'!A185:M185,0)),"")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список'!A185</f>
        <v>775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список'!A185:N185,0)+1),"")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39"/>
      <c r="B188" s="26" t="str">
        <f t="array" ref="B188">IFERROR(INDEX('Общий список'!$A$3:$S$996,VLOOKUP(E188,'Общий список'!$A$3:$S$996,19,FALSE),MATCH($B$1,'Общий список'!A186:M186,0)),"")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список'!A186</f>
        <v>776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список'!A186:N186,0)+1),"")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39"/>
      <c r="B189" s="26" t="str">
        <f t="array" ref="B189">IFERROR(INDEX('Общий список'!$A$3:$S$996,VLOOKUP(E189,'Общий список'!$A$3:$S$996,19,FALSE),MATCH($B$1,'Общий список'!A187:M187,0)),"")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список'!A187</f>
        <v>801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список'!A187:N187,0)+1),"")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hidden="1" customHeight="1">
      <c r="A190" s="39"/>
      <c r="B190" s="26" t="str">
        <f t="array" ref="B190">IFERROR(INDEX('Общий список'!$A$3:$S$996,VLOOKUP(E190,'Общий список'!$A$3:$S$996,19,FALSE),MATCH($B$1,'Общий список'!A188:M188,0)),"")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список'!A188</f>
        <v>802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список'!A188:N188,0)+1),"")</f>
        <v/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hidden="1" customHeight="1">
      <c r="A191" s="39"/>
      <c r="B191" s="26" t="str">
        <f t="array" ref="B191">IFERROR(INDEX('Общий список'!$A$3:$S$996,VLOOKUP(E191,'Общий список'!$A$3:$S$996,19,FALSE),MATCH($B$1,'Общий список'!A189:M189,0)),"")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список'!A189</f>
        <v>803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список'!A189:N189,0)+1),"")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hidden="1" customHeight="1">
      <c r="A192" s="39"/>
      <c r="B192" s="26" t="str">
        <f t="array" ref="B192">IFERROR(INDEX('Общий список'!$A$3:$S$996,VLOOKUP(E192,'Общий список'!$A$3:$S$996,19,FALSE),MATCH($B$1,'Общий список'!A190:M190,0)),"")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список'!A190</f>
        <v>804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список'!A190:N190,0)+1),"")</f>
        <v/>
      </c>
      <c r="K192" s="30"/>
      <c r="L192" s="30"/>
      <c r="M192" s="31" t="str">
        <f t="shared" si="1"/>
        <v/>
      </c>
      <c r="N192" s="28"/>
      <c r="O192" s="32"/>
      <c r="R192" s="33"/>
      <c r="S192" s="33"/>
      <c r="T192" s="33"/>
    </row>
    <row r="193" ht="15.0" hidden="1" customHeight="1">
      <c r="A193" s="39"/>
      <c r="B193" s="26" t="str">
        <f t="array" ref="B193">IFERROR(INDEX('Общий список'!$A$3:$S$996,VLOOKUP(E193,'Общий список'!$A$3:$S$996,19,FALSE),MATCH($B$1,'Общий список'!A191:M191,0)),"")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список'!A191</f>
        <v>805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список'!A191:N191,0)+1),"")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hidden="1" customHeight="1">
      <c r="A194" s="39"/>
      <c r="B194" s="26" t="str">
        <f t="array" ref="B194">IFERROR(INDEX('Общий список'!$A$3:$S$996,VLOOKUP(E194,'Общий список'!$A$3:$S$996,19,FALSE),MATCH($B$1,'Общий список'!A192:M192,0)),"")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список'!A192</f>
        <v>806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список'!A192:N192,0)+1),"")</f>
        <v/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hidden="1" customHeight="1">
      <c r="A195" s="39"/>
      <c r="B195" s="26" t="str">
        <f t="array" ref="B195">IFERROR(INDEX('Общий список'!$A$3:$S$996,VLOOKUP(E195,'Общий список'!$A$3:$S$996,19,FALSE),MATCH($B$1,'Общий список'!A193:M193,0)),"")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список'!A193</f>
        <v>807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список'!A193:N193,0)+1),"")</f>
        <v/>
      </c>
      <c r="K195" s="30"/>
      <c r="L195" s="30"/>
      <c r="M195" s="31" t="str">
        <f t="shared" si="1"/>
        <v/>
      </c>
      <c r="N195" s="28"/>
      <c r="O195" s="32"/>
      <c r="R195" s="33"/>
      <c r="S195" s="33"/>
      <c r="T195" s="33"/>
    </row>
    <row r="196" ht="15.0" hidden="1" customHeight="1">
      <c r="A196" s="39"/>
      <c r="B196" s="26" t="str">
        <f t="array" ref="B196">IFERROR(INDEX('Общий список'!$A$3:$S$996,VLOOKUP(E196,'Общий список'!$A$3:$S$996,19,FALSE),MATCH($B$1,'Общий список'!A194:M194,0)),"")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список'!A194</f>
        <v>809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список'!A194:N194,0)+1),"")</f>
        <v/>
      </c>
      <c r="K196" s="30"/>
      <c r="L196" s="30"/>
      <c r="M196" s="31" t="str">
        <f t="shared" si="1"/>
        <v/>
      </c>
      <c r="N196" s="28"/>
      <c r="O196" s="32"/>
      <c r="R196" s="33"/>
      <c r="S196" s="33"/>
      <c r="T196" s="33"/>
    </row>
    <row r="197" ht="15.0" hidden="1" customHeight="1">
      <c r="A197" s="39"/>
      <c r="B197" s="26" t="str">
        <f t="array" ref="B197">IFERROR(INDEX('Общий список'!$A$3:$S$996,VLOOKUP(E197,'Общий список'!$A$3:$S$996,19,FALSE),MATCH($B$1,'Общий список'!A195:M195,0)),"")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список'!A195</f>
        <v>810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список'!A195:N195,0)+1),"")</f>
        <v/>
      </c>
      <c r="K197" s="30"/>
      <c r="L197" s="30"/>
      <c r="M197" s="31" t="str">
        <f t="shared" si="1"/>
        <v/>
      </c>
      <c r="N197" s="28"/>
      <c r="O197" s="32"/>
      <c r="R197" s="33"/>
      <c r="S197" s="33"/>
      <c r="T197" s="33"/>
    </row>
    <row r="198" ht="15.0" hidden="1" customHeight="1">
      <c r="A198" s="39"/>
      <c r="B198" s="26" t="str">
        <f t="array" ref="B198">IFERROR(INDEX('Общий список'!$A$3:$S$996,VLOOKUP(E198,'Общий список'!$A$3:$S$996,19,FALSE),MATCH($B$1,'Общий список'!A196:M196,0)),"")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список'!A196</f>
        <v>811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список'!A196:N196,0)+1),"")</f>
        <v/>
      </c>
      <c r="K198" s="30"/>
      <c r="L198" s="30"/>
      <c r="M198" s="31" t="str">
        <f t="shared" si="1"/>
        <v/>
      </c>
      <c r="N198" s="28"/>
      <c r="O198" s="32"/>
      <c r="R198" s="33"/>
      <c r="S198" s="33"/>
      <c r="T198" s="33"/>
    </row>
    <row r="199" ht="15.0" hidden="1" customHeight="1">
      <c r="A199" s="39"/>
      <c r="B199" s="26" t="str">
        <f t="array" ref="B199">IFERROR(INDEX('Общий список'!$A$3:$S$996,VLOOKUP(E199,'Общий список'!$A$3:$S$996,19,FALSE),MATCH($B$1,'Общий список'!A197:M197,0)),"")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список'!A197</f>
        <v>812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список'!A197:N197,0)+1),"")</f>
        <v/>
      </c>
      <c r="K199" s="30"/>
      <c r="L199" s="30"/>
      <c r="M199" s="31" t="str">
        <f t="shared" si="1"/>
        <v/>
      </c>
      <c r="N199" s="28"/>
      <c r="O199" s="32"/>
      <c r="R199" s="33"/>
      <c r="S199" s="33"/>
      <c r="T199" s="33"/>
    </row>
    <row r="200" ht="15.0" hidden="1" customHeight="1">
      <c r="A200" s="39"/>
      <c r="B200" s="26" t="str">
        <f t="array" ref="B200">IFERROR(INDEX('Общий список'!$A$3:$S$996,VLOOKUP(E200,'Общий список'!$A$3:$S$996,19,FALSE),MATCH($B$1,'Общий список'!A198:M198,0)),"")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список'!A198</f>
        <v>813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список'!A198:N198,0)+1),"")</f>
        <v/>
      </c>
      <c r="K200" s="30"/>
      <c r="L200" s="30"/>
      <c r="M200" s="31" t="str">
        <f t="shared" si="1"/>
        <v/>
      </c>
      <c r="N200" s="28"/>
      <c r="O200" s="32"/>
      <c r="R200" s="33"/>
      <c r="S200" s="33"/>
      <c r="T200" s="33"/>
    </row>
    <row r="201" ht="15.0" hidden="1" customHeight="1">
      <c r="A201" s="39"/>
      <c r="B201" s="26" t="str">
        <f t="array" ref="B201">IFERROR(INDEX('Общий список'!$A$3:$S$996,VLOOKUP(E201,'Общий список'!$A$3:$S$996,19,FALSE),MATCH($B$1,'Общий список'!A199:M199,0)),"")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список'!A199</f>
        <v>815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список'!A199:N199,0)+1),"")</f>
        <v/>
      </c>
      <c r="K201" s="30"/>
      <c r="L201" s="30"/>
      <c r="M201" s="31" t="str">
        <f t="shared" si="1"/>
        <v/>
      </c>
      <c r="N201" s="28"/>
      <c r="O201" s="32"/>
      <c r="R201" s="33"/>
      <c r="S201" s="33"/>
      <c r="T201" s="33"/>
    </row>
    <row r="202" ht="15.0" hidden="1" customHeight="1">
      <c r="A202" s="39"/>
      <c r="B202" s="26" t="str">
        <f t="array" ref="B202">IFERROR(INDEX('Общий список'!$A$3:$S$996,VLOOKUP(E202,'Общий список'!$A$3:$S$996,19,FALSE),MATCH($B$1,'Общий список'!A200:M200,0)),"")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список'!A200</f>
        <v>858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список'!A200:N200,0)+1),"")</f>
        <v/>
      </c>
      <c r="K202" s="30"/>
      <c r="L202" s="30"/>
      <c r="M202" s="31" t="str">
        <f t="shared" si="1"/>
        <v/>
      </c>
      <c r="N202" s="28"/>
      <c r="O202" s="32"/>
      <c r="R202" s="33"/>
      <c r="S202" s="33"/>
      <c r="T202" s="33"/>
    </row>
    <row r="203" ht="15.0" hidden="1" customHeight="1">
      <c r="A203" s="39"/>
      <c r="B203" s="26" t="str">
        <f t="array" ref="B203">IFERROR(INDEX('Общий список'!$A$3:$S$996,VLOOKUP(E203,'Общий список'!$A$3:$S$996,19,FALSE),MATCH($B$1,'Общий список'!A201:M201,0)),"")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список'!A201</f>
        <v>885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список'!A201:N201,0)+1),"")</f>
        <v/>
      </c>
      <c r="K203" s="30"/>
      <c r="L203" s="30"/>
      <c r="M203" s="31" t="str">
        <f t="shared" si="1"/>
        <v/>
      </c>
      <c r="N203" s="28"/>
      <c r="O203" s="32"/>
      <c r="R203" s="33"/>
      <c r="S203" s="33"/>
      <c r="T203" s="33"/>
    </row>
    <row r="204" ht="15.0" hidden="1" customHeight="1">
      <c r="A204" s="39"/>
      <c r="B204" s="26" t="str">
        <f t="array" ref="B204">IFERROR(INDEX('Общий список'!$A$3:$S$996,VLOOKUP(E204,'Общий список'!$A$3:$S$996,19,FALSE),MATCH($B$1,'Общий список'!A202:M202,0)),"")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список'!A202</f>
        <v>886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список'!A202:N202,0)+1),"")</f>
        <v/>
      </c>
      <c r="K204" s="30"/>
      <c r="L204" s="30"/>
      <c r="M204" s="31" t="str">
        <f t="shared" si="1"/>
        <v/>
      </c>
      <c r="N204" s="28"/>
      <c r="O204" s="32"/>
      <c r="R204" s="33"/>
      <c r="S204" s="33"/>
      <c r="T204" s="33"/>
    </row>
    <row r="205" ht="15.0" hidden="1" customHeight="1">
      <c r="A205" s="39"/>
      <c r="B205" s="26" t="str">
        <f t="array" ref="B205">IFERROR(INDEX('Общий список'!$A$3:$S$996,VLOOKUP(E205,'Общий список'!$A$3:$S$996,19,FALSE),MATCH($B$1,'Общий список'!A203:M203,0)),"")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список'!A203</f>
        <v>887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список'!A203:N203,0)+1),"")</f>
        <v/>
      </c>
      <c r="K205" s="30"/>
      <c r="L205" s="30"/>
      <c r="M205" s="31" t="str">
        <f t="shared" si="1"/>
        <v/>
      </c>
      <c r="N205" s="28"/>
      <c r="O205" s="32"/>
      <c r="R205" s="33"/>
      <c r="S205" s="33"/>
      <c r="T205" s="33"/>
    </row>
    <row r="206" ht="15.0" hidden="1" customHeight="1">
      <c r="A206" s="39"/>
      <c r="B206" s="26" t="str">
        <f t="array" ref="B206">IFERROR(INDEX('Общий список'!$A$3:$S$996,VLOOKUP(E206,'Общий список'!$A$3:$S$996,19,FALSE),MATCH($B$1,'Общий список'!A204:M204,0)),"")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список'!A204</f>
        <v>888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список'!A204:N204,0)+1),"")</f>
        <v/>
      </c>
      <c r="K206" s="30"/>
      <c r="L206" s="30"/>
      <c r="M206" s="31" t="str">
        <f t="shared" si="1"/>
        <v/>
      </c>
      <c r="N206" s="28"/>
      <c r="O206" s="32"/>
      <c r="R206" s="33"/>
      <c r="S206" s="33"/>
      <c r="T206" s="33"/>
    </row>
    <row r="207" ht="15.0" hidden="1" customHeight="1">
      <c r="A207" s="39"/>
      <c r="B207" s="26" t="str">
        <f t="array" ref="B207">IFERROR(INDEX('Общий список'!$A$3:$S$996,VLOOKUP(E207,'Общий список'!$A$3:$S$996,19,FALSE),MATCH($B$1,'Общий список'!A205:M205,0)),"")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список'!A205</f>
        <v>899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список'!A205:N205,0)+1),"")</f>
        <v/>
      </c>
      <c r="K207" s="30"/>
      <c r="L207" s="30"/>
      <c r="M207" s="31" t="str">
        <f t="shared" si="1"/>
        <v/>
      </c>
      <c r="N207" s="28"/>
      <c r="O207" s="32"/>
      <c r="R207" s="33"/>
      <c r="S207" s="33"/>
      <c r="T207" s="33"/>
    </row>
    <row r="208" ht="15.0" hidden="1" customHeight="1">
      <c r="A208" s="39"/>
      <c r="B208" s="26" t="str">
        <f t="array" ref="B208">IFERROR(INDEX('Общий список'!$A$3:$S$996,VLOOKUP(E208,'Общий список'!$A$3:$S$996,19,FALSE),MATCH($B$1,'Общий список'!A206:M206,0)),"")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список'!A206</f>
        <v>907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список'!A206:N206,0)+1),"")</f>
        <v/>
      </c>
      <c r="K208" s="30"/>
      <c r="L208" s="30"/>
      <c r="M208" s="31" t="str">
        <f t="shared" si="1"/>
        <v/>
      </c>
      <c r="N208" s="28"/>
      <c r="O208" s="32"/>
      <c r="R208" s="33"/>
      <c r="S208" s="33"/>
      <c r="T208" s="33"/>
    </row>
    <row r="209" ht="15.0" hidden="1" customHeight="1">
      <c r="A209" s="39"/>
      <c r="B209" s="26" t="str">
        <f t="array" ref="B209">IFERROR(INDEX('Общий список'!$A$3:$S$996,VLOOKUP(E209,'Общий список'!$A$3:$S$996,19,FALSE),MATCH($B$1,'Общий список'!A207:M207,0)),"")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список'!A207</f>
        <v>908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список'!A207:N207,0)+1),"")</f>
        <v/>
      </c>
      <c r="K209" s="30"/>
      <c r="L209" s="30"/>
      <c r="M209" s="31" t="str">
        <f t="shared" si="1"/>
        <v/>
      </c>
      <c r="N209" s="28"/>
      <c r="O209" s="32"/>
      <c r="R209" s="33"/>
      <c r="S209" s="33"/>
      <c r="T209" s="33"/>
    </row>
    <row r="210" ht="15.0" hidden="1" customHeight="1">
      <c r="A210" s="39"/>
      <c r="B210" s="26" t="str">
        <f t="array" ref="B210">IFERROR(INDEX('Общий список'!$A$3:$S$996,VLOOKUP(E210,'Общий список'!$A$3:$S$996,19,FALSE),MATCH($B$1,'Общий список'!A208:M208,0)),"")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список'!A208</f>
        <v>910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список'!A208:N208,0)+1),"")</f>
        <v/>
      </c>
      <c r="K210" s="30"/>
      <c r="L210" s="30"/>
      <c r="M210" s="31" t="str">
        <f t="shared" si="1"/>
        <v/>
      </c>
      <c r="N210" s="28"/>
      <c r="O210" s="32"/>
      <c r="R210" s="33"/>
      <c r="S210" s="33"/>
      <c r="T210" s="33"/>
    </row>
    <row r="211" ht="15.0" hidden="1" customHeight="1">
      <c r="A211" s="39"/>
      <c r="B211" s="26" t="str">
        <f t="array" ref="B211">IFERROR(INDEX('Общий список'!$A$3:$S$996,VLOOKUP(E211,'Общий список'!$A$3:$S$996,19,FALSE),MATCH($B$1,'Общий список'!A209:M209,0)),"")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список'!A209</f>
        <v>952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список'!A209:N209,0)+1),"")</f>
        <v/>
      </c>
      <c r="K211" s="30"/>
      <c r="L211" s="30"/>
      <c r="M211" s="31" t="str">
        <f t="shared" si="1"/>
        <v/>
      </c>
      <c r="N211" s="28"/>
      <c r="O211" s="32"/>
      <c r="R211" s="33"/>
      <c r="S211" s="33"/>
      <c r="T211" s="33"/>
    </row>
    <row r="212" ht="15.0" hidden="1" customHeight="1">
      <c r="A212" s="39"/>
      <c r="B212" s="26" t="str">
        <f t="array" ref="B212">IFERROR(INDEX('Общий список'!$A$3:$S$996,VLOOKUP(E212,'Общий список'!$A$3:$S$996,19,FALSE),MATCH($B$1,'Общий список'!A210:M210,0)),"")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список'!A210</f>
        <v>961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список'!A210:N210,0)+1),"")</f>
        <v/>
      </c>
      <c r="K212" s="30"/>
      <c r="L212" s="30"/>
      <c r="M212" s="31" t="str">
        <f t="shared" si="1"/>
        <v/>
      </c>
      <c r="N212" s="28"/>
      <c r="O212" s="32"/>
      <c r="R212" s="33"/>
      <c r="S212" s="33"/>
      <c r="T212" s="33"/>
    </row>
    <row r="213" ht="15.0" hidden="1" customHeight="1">
      <c r="A213" s="39"/>
      <c r="B213" s="26" t="str">
        <f t="array" ref="B213">IFERROR(INDEX('Общий список'!$A$3:$S$996,VLOOKUP(E213,'Общий список'!$A$3:$S$996,19,FALSE),MATCH($B$1,'Общий список'!A211:M211,0)),"")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список'!A211</f>
        <v>966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список'!A211:N211,0)+1),"")</f>
        <v/>
      </c>
      <c r="K213" s="30"/>
      <c r="L213" s="30"/>
      <c r="M213" s="31" t="str">
        <f t="shared" si="1"/>
        <v/>
      </c>
      <c r="N213" s="28"/>
      <c r="O213" s="32"/>
      <c r="R213" s="33"/>
      <c r="S213" s="33"/>
      <c r="T213" s="33"/>
    </row>
    <row r="214" ht="15.0" hidden="1" customHeight="1">
      <c r="A214" s="39"/>
      <c r="B214" s="26" t="str">
        <f t="array" ref="B214">IFERROR(INDEX('Общий список'!$A$3:$S$996,VLOOKUP(E214,'Общий список'!$A$3:$S$996,19,FALSE),MATCH($B$1,'Общий список'!A212:M212,0)),"")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список'!A212</f>
        <v>1013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список'!A212:N212,0)+1),"")</f>
        <v/>
      </c>
      <c r="K214" s="30"/>
      <c r="L214" s="30"/>
      <c r="M214" s="31" t="str">
        <f t="shared" si="1"/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список'!A213:M213,0)),"")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список'!A213</f>
        <v>1040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список'!A213:N213,0)+1),"")</f>
        <v/>
      </c>
      <c r="K215" s="30"/>
      <c r="L215" s="30"/>
      <c r="M215" s="31" t="str">
        <f t="shared" si="1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список'!A214:M214,0)),"")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список'!A214</f>
        <v>1107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список'!A214:N214,0)+1),"")</f>
        <v/>
      </c>
      <c r="K216" s="30"/>
      <c r="L216" s="30"/>
      <c r="M216" s="31" t="str">
        <f t="shared" si="1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список'!A215:M215,0)),"")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список'!A215</f>
        <v>1657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список'!A215:N215,0)+1),"")</f>
        <v/>
      </c>
      <c r="K217" s="30"/>
      <c r="L217" s="30"/>
      <c r="M217" s="31" t="str">
        <f t="shared" si="1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список'!A216:M216,0)),"")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список'!A216</f>
        <v>1838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список'!A216:N216,0)+1),"")</f>
        <v/>
      </c>
      <c r="K218" s="30"/>
      <c r="L218" s="30"/>
      <c r="M218" s="31" t="str">
        <f t="shared" si="1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список'!A217:M217,0)),"")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список'!A217</f>
        <v>1961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список'!A217:N217,0)+1),"")</f>
        <v/>
      </c>
      <c r="K219" s="30"/>
      <c r="L219" s="30"/>
      <c r="M219" s="31" t="str">
        <f t="shared" si="1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список'!A218:M218,0)),"")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список'!A218</f>
        <v>2039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список'!A218:N218,0)+1),"")</f>
        <v/>
      </c>
      <c r="K220" s="30"/>
      <c r="L220" s="30"/>
      <c r="M220" s="31" t="str">
        <f t="shared" si="1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список'!A219:M219,0)),"")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список'!A219</f>
        <v>2282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список'!A219:N219,0)+1),"")</f>
        <v/>
      </c>
      <c r="K221" s="30"/>
      <c r="L221" s="30"/>
      <c r="M221" s="31" t="str">
        <f t="shared" si="1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список'!A220:M220,0)),"")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список'!A220</f>
        <v>2328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список'!A220:N220,0)+1),"")</f>
        <v/>
      </c>
      <c r="K222" s="30"/>
      <c r="L222" s="30"/>
      <c r="M222" s="31" t="str">
        <f t="shared" si="1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список'!A221:M221,0)),"")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список'!A221</f>
        <v>3069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список'!A221:N221,0)+1),"")</f>
        <v/>
      </c>
      <c r="K223" s="30"/>
      <c r="L223" s="30"/>
      <c r="M223" s="31" t="str">
        <f t="shared" si="1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список'!A222:M222,0)),"")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список'!A222</f>
        <v>3993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список'!A222:N222,0)+1),"")</f>
        <v/>
      </c>
      <c r="K224" s="30"/>
      <c r="L224" s="30"/>
      <c r="M224" s="31" t="str">
        <f t="shared" si="1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список'!A223:M223,0)),"")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список'!A223</f>
        <v>5158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список'!A223:N223,0)+1),"")</f>
        <v/>
      </c>
      <c r="K225" s="30"/>
      <c r="L225" s="30"/>
      <c r="M225" s="31" t="str">
        <f t="shared" si="1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список'!A224:M224,0)),"")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список'!A224</f>
        <v>5530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список'!A224:N224,0)+1),"")</f>
        <v/>
      </c>
      <c r="K226" s="30"/>
      <c r="L226" s="30"/>
      <c r="M226" s="31" t="str">
        <f t="shared" si="1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список'!A225:M225,0)),"")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список'!A225</f>
        <v>6349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список'!A225:N225,0)+1),"")</f>
        <v/>
      </c>
      <c r="K227" s="30"/>
      <c r="L227" s="30"/>
      <c r="M227" s="31" t="str">
        <f t="shared" si="1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список'!A226:M226,0)),"")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список'!A226</f>
        <v>7506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список'!A226:N226,0)+1),"")</f>
        <v/>
      </c>
      <c r="K228" s="30"/>
      <c r="L228" s="30"/>
      <c r="M228" s="31" t="str">
        <f t="shared" si="1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список'!A227:M227,0)),"")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список'!A227</f>
        <v>7777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список'!A227:N227,0)+1),"")</f>
        <v/>
      </c>
      <c r="K229" s="30"/>
      <c r="L229" s="30"/>
      <c r="M229" s="31" t="str">
        <f t="shared" si="1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список'!A228:M228,0)),"")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список'!A228</f>
        <v>7837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список'!A228:N228,0)+1),"")</f>
        <v/>
      </c>
      <c r="K230" s="30"/>
      <c r="L230" s="30"/>
      <c r="M230" s="31" t="str">
        <f t="shared" si="1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список'!A229:M229,0)),"")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 t="str">
        <f>'Общий список'!A229</f>
        <v>887а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список'!A229:N229,0)+1),"")</f>
        <v/>
      </c>
      <c r="K231" s="30"/>
      <c r="L231" s="30"/>
      <c r="M231" s="31" t="str">
        <f t="shared" si="1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список'!A230:M230,0)),"")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 t="str">
        <f>'Общий список'!A230</f>
        <v>306а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список'!A230:N230,0)+1),"")</f>
        <v/>
      </c>
      <c r="K232" s="30"/>
      <c r="L232" s="30"/>
      <c r="M232" s="31" t="str">
        <f t="shared" si="1"/>
        <v/>
      </c>
      <c r="N232" s="28"/>
      <c r="O232" s="32"/>
      <c r="R232" s="33"/>
      <c r="S232" s="33"/>
      <c r="T232" s="33"/>
    </row>
    <row r="233" ht="15.0" customHeight="1">
      <c r="A233" s="39">
        <v>7.0</v>
      </c>
      <c r="B233" s="26" t="str">
        <f t="array" ref="B233">IFERROR(INDEX('Общий список'!$A$3:$S$996,VLOOKUP(E233,'Общий список'!$A$3:$S$996,19,FALSE),MATCH($B$1,'Общий список'!A231:M231,0)),"")</f>
        <v>прыжок в длину</v>
      </c>
      <c r="C233" s="27" t="str">
        <f>IF(B233="","", IFERROR(VLOOKUP(E233,'Общий список'!$A$3:$AG$996,3,FALSE),""))</f>
        <v>М</v>
      </c>
      <c r="D233" s="27" t="str">
        <f>IF(B233="","", IFERROR(VLOOKUP(E233,'Общий список'!$A$3:$AG$996,17,FALSE),""))</f>
        <v/>
      </c>
      <c r="E233" s="28" t="str">
        <f>'Общий список'!A231</f>
        <v>306в</v>
      </c>
      <c r="F233" s="29" t="str">
        <f>IF(B233="","", IFERROR(VLOOKUP(E233,'Общий список'!$A$3:$AG$996,2,FALSE),""))</f>
        <v>Черников Иван</v>
      </c>
      <c r="G233" s="27" t="str">
        <f>IF(B233="","", IFERROR(VLOOKUP(E233,'Общий список'!$A$3:$AG$996,4,FALSE),""))</f>
        <v>04.01.2008</v>
      </c>
      <c r="H233" s="29" t="str">
        <f>IF(B233="","", IFERROR(VLOOKUP(E233,'Общий список'!$A$3:$AG$996,6,FALSE),""))</f>
        <v>ФГКОУ"ПСВУ"</v>
      </c>
      <c r="I233" s="29" t="str">
        <f>IF(B233="","", IFERROR(VLOOKUP(E233,'Общий список'!$A$3:$AG$996,7,FALSE),""))</f>
        <v>Кирсанова У.А.</v>
      </c>
      <c r="J233" s="27">
        <f t="array" ref="J233">IFERROR(INDEX('Общий список'!$A$3:$O$996,VLOOKUP(E233,'Общий список'!$A$3:$S$996,19,FALSE),MATCH(B233,'Общий список'!A231:N231,0)+1),"")</f>
        <v>5.7</v>
      </c>
      <c r="K233" s="30"/>
      <c r="L233" s="30"/>
      <c r="M233" s="31" t="str">
        <f t="shared" si="1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список'!A232:M232,0)),"")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список'!A232</f>
        <v>304а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список'!A232:N232,0)+1),"")</f>
        <v/>
      </c>
      <c r="K234" s="30"/>
      <c r="L234" s="30"/>
      <c r="M234" s="31" t="str">
        <f t="shared" si="1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список'!A233:M233,0)),"")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список'!A233</f>
        <v>307а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список'!A233:N233,0)+1),"")</f>
        <v/>
      </c>
      <c r="K235" s="30"/>
      <c r="L235" s="30"/>
      <c r="M235" s="31" t="str">
        <f t="shared" si="1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список'!A234:M234,0)),"")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список'!A234</f>
        <v>309а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список'!A234:N234,0)+1),"")</f>
        <v/>
      </c>
      <c r="K236" s="30"/>
      <c r="L236" s="30"/>
      <c r="M236" s="31" t="str">
        <f t="shared" si="1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список'!A235:M235,0)),"")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список'!A235</f>
        <v>197а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список'!A235:N235,0)+1),"")</f>
        <v/>
      </c>
      <c r="K237" s="30"/>
      <c r="L237" s="30"/>
      <c r="M237" s="31" t="str">
        <f t="shared" si="1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список'!A236:M236,0)),"")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список'!A236</f>
        <v>150а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список'!A236:N236,0)+1),"")</f>
        <v/>
      </c>
      <c r="K238" s="30"/>
      <c r="L238" s="30"/>
      <c r="M238" s="31" t="str">
        <f t="shared" si="1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список'!A237:M237,0)),"")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>
        <f>'Общий список'!A237</f>
        <v>1982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список'!A237:N237,0)+1),"")</f>
        <v/>
      </c>
      <c r="K239" s="30"/>
      <c r="L239" s="30"/>
      <c r="M239" s="31" t="str">
        <f t="shared" si="1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список'!A238:M238,0)),"")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список'!A238</f>
        <v/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список'!A238:N238,0)+1),"")</f>
        <v/>
      </c>
      <c r="K240" s="30"/>
      <c r="L240" s="30"/>
      <c r="M240" s="31" t="str">
        <f t="shared" si="1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список'!A239:M239,0)),"")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список'!A239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список'!A239:N239,0)+1),"")</f>
        <v/>
      </c>
      <c r="K241" s="30"/>
      <c r="L241" s="30"/>
      <c r="M241" s="31" t="str">
        <f t="shared" si="1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список'!A240:M240,0)),"")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список'!A240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список'!A240:N240,0)+1),"")</f>
        <v/>
      </c>
      <c r="K242" s="30"/>
      <c r="L242" s="30"/>
      <c r="M242" s="31" t="str">
        <f t="shared" si="1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список'!A241:M241,0)),"")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список'!A241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список'!A241:N241,0)+1),"")</f>
        <v/>
      </c>
      <c r="K243" s="30"/>
      <c r="L243" s="30"/>
      <c r="M243" s="31" t="str">
        <f t="shared" si="1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список'!A242:M242,0)),"")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список'!A242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список'!A242:N242,0)+1),"")</f>
        <v/>
      </c>
      <c r="K244" s="30"/>
      <c r="L244" s="30"/>
      <c r="M244" s="31" t="str">
        <f t="shared" si="1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список'!A243:M243,0)),"")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список'!A243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список'!A243:N243,0)+1),"")</f>
        <v/>
      </c>
      <c r="K245" s="30"/>
      <c r="L245" s="30"/>
      <c r="M245" s="31" t="str">
        <f t="shared" si="1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список'!A244:M244,0)),"")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список'!A244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список'!A244:N244,0)+1),"")</f>
        <v/>
      </c>
      <c r="K246" s="30"/>
      <c r="L246" s="30"/>
      <c r="M246" s="31" t="str">
        <f t="shared" si="1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список'!A245:M245,0)),"")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список'!A245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список'!A245:N245,0)+1),"")</f>
        <v/>
      </c>
      <c r="K247" s="30"/>
      <c r="L247" s="30"/>
      <c r="M247" s="31" t="str">
        <f t="shared" si="1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список'!A246:M246,0)),"")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список'!A246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список'!A246:N246,0)+1),"")</f>
        <v/>
      </c>
      <c r="K248" s="30"/>
      <c r="L248" s="30"/>
      <c r="M248" s="31" t="str">
        <f t="shared" si="1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список'!A247:M247,0)),"")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список'!A247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список'!A247:N247,0)+1),"")</f>
        <v/>
      </c>
      <c r="K249" s="30"/>
      <c r="L249" s="30"/>
      <c r="M249" s="31" t="str">
        <f t="shared" si="1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список'!A248:M248,0)),"")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список'!A248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список'!A248:N248,0)+1),"")</f>
        <v/>
      </c>
      <c r="K250" s="30"/>
      <c r="L250" s="30"/>
      <c r="M250" s="31" t="str">
        <f t="shared" si="1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список'!A249:M249,0)),"")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список'!A249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список'!A249:N249,0)+1),"")</f>
        <v/>
      </c>
      <c r="K251" s="30"/>
      <c r="L251" s="30"/>
      <c r="M251" s="31" t="str">
        <f t="shared" si="1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список'!A250:M250,0)),"")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список'!A250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список'!A250:N250,0)+1),"")</f>
        <v/>
      </c>
      <c r="K252" s="30"/>
      <c r="L252" s="30"/>
      <c r="M252" s="31" t="str">
        <f t="shared" si="1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список'!A251:M251,0)),"")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список'!A251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список'!A251:N251,0)+1),"")</f>
        <v/>
      </c>
      <c r="K253" s="30"/>
      <c r="L253" s="30"/>
      <c r="M253" s="31" t="str">
        <f t="shared" si="1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список'!A252:M252,0)),"")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список'!A252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список'!A252:N252,0)+1),"")</f>
        <v/>
      </c>
      <c r="K254" s="30"/>
      <c r="L254" s="30"/>
      <c r="M254" s="31" t="str">
        <f t="shared" si="1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список'!A253:M253,0)),"")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список'!A253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список'!A253:N253,0)+1),"")</f>
        <v/>
      </c>
      <c r="K255" s="30"/>
      <c r="L255" s="30"/>
      <c r="M255" s="31" t="str">
        <f t="shared" si="1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список'!A254:M254,0)),"")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список'!A254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список'!A254:N254,0)+1),"")</f>
        <v/>
      </c>
      <c r="K256" s="30"/>
      <c r="L256" s="30"/>
      <c r="M256" s="31" t="str">
        <f t="shared" si="1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список'!A255:M255,0)),"")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список'!A255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список'!A255:N255,0)+1),"")</f>
        <v/>
      </c>
      <c r="K257" s="30"/>
      <c r="L257" s="30"/>
      <c r="M257" s="31" t="str">
        <f t="shared" si="1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список'!A256:M256,0)),"")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список'!A256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список'!A256:N256,0)+1),"")</f>
        <v/>
      </c>
      <c r="K258" s="30"/>
      <c r="L258" s="30"/>
      <c r="M258" s="31" t="str">
        <f t="shared" si="1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список'!A257:M257,0)),"")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список'!A257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список'!A257:N257,0)+1),"")</f>
        <v/>
      </c>
      <c r="K259" s="30"/>
      <c r="L259" s="30"/>
      <c r="M259" s="31" t="str">
        <f t="shared" si="1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список'!A258:M258,0)),"")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список'!A258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список'!A258:N258,0)+1),"")</f>
        <v/>
      </c>
      <c r="K260" s="30"/>
      <c r="L260" s="30"/>
      <c r="M260" s="31" t="str">
        <f t="shared" si="1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список'!A259:M259,0)),"")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список'!A259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список'!A259:N259,0)+1),"")</f>
        <v/>
      </c>
      <c r="K261" s="30"/>
      <c r="L261" s="30"/>
      <c r="M261" s="31" t="str">
        <f t="shared" si="1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список'!A260:M260,0)),"")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список'!A260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список'!A260:N260,0)+1),"")</f>
        <v/>
      </c>
      <c r="K262" s="30"/>
      <c r="L262" s="30"/>
      <c r="M262" s="31" t="str">
        <f t="shared" si="1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список'!A261:M261,0)),"")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список'!A261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список'!A261:N261,0)+1),"")</f>
        <v/>
      </c>
      <c r="K263" s="30"/>
      <c r="L263" s="30"/>
      <c r="M263" s="31" t="str">
        <f t="shared" si="1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список'!A262:M262,0)),"")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список'!A262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список'!A262:N262,0)+1),"")</f>
        <v/>
      </c>
      <c r="K264" s="30"/>
      <c r="L264" s="30"/>
      <c r="M264" s="31" t="str">
        <f t="shared" si="1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список'!A263:M263,0)),"")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список'!A263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список'!A263:N263,0)+1),"")</f>
        <v/>
      </c>
      <c r="K265" s="30"/>
      <c r="L265" s="30"/>
      <c r="M265" s="31" t="str">
        <f t="shared" si="1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список'!A264:M264,0)),"")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список'!A264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список'!A264:N264,0)+1),"")</f>
        <v/>
      </c>
      <c r="K266" s="30"/>
      <c r="L266" s="30"/>
      <c r="M266" s="31" t="str">
        <f t="shared" si="1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список'!A265:M265,0)),"")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список'!A265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список'!A265:N265,0)+1),"")</f>
        <v/>
      </c>
      <c r="K267" s="30"/>
      <c r="L267" s="30"/>
      <c r="M267" s="31" t="str">
        <f t="shared" si="1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список'!A266:M266,0)),"")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список'!A266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список'!A266:N266,0)+1),"")</f>
        <v/>
      </c>
      <c r="K268" s="30"/>
      <c r="L268" s="30"/>
      <c r="M268" s="31" t="str">
        <f t="shared" si="1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список'!A267:M267,0)),"")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список'!A267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список'!A267:N267,0)+1),"")</f>
        <v/>
      </c>
      <c r="K269" s="30"/>
      <c r="L269" s="30"/>
      <c r="M269" s="31" t="str">
        <f t="shared" si="1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список'!A268:M268,0)),"")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список'!A268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список'!A268:N268,0)+1),"")</f>
        <v/>
      </c>
      <c r="K270" s="30"/>
      <c r="L270" s="30"/>
      <c r="M270" s="31" t="str">
        <f t="shared" si="1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список'!A269:M269,0)),"")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список'!A269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список'!A269:N269,0)+1),"")</f>
        <v/>
      </c>
      <c r="K271" s="30"/>
      <c r="L271" s="30"/>
      <c r="M271" s="31" t="str">
        <f t="shared" si="1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список'!A270:M270,0)),"")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список'!A270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список'!A270:N270,0)+1),"")</f>
        <v/>
      </c>
      <c r="K272" s="30"/>
      <c r="L272" s="30"/>
      <c r="M272" s="31" t="str">
        <f t="shared" si="1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список'!A271:M271,0)),"")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список'!A271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список'!A271:N271,0)+1),"")</f>
        <v/>
      </c>
      <c r="K273" s="30"/>
      <c r="L273" s="30"/>
      <c r="M273" s="31" t="str">
        <f t="shared" si="1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список'!A272:M272,0)),"")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список'!A272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список'!A272:N272,0)+1),"")</f>
        <v/>
      </c>
      <c r="K274" s="30"/>
      <c r="L274" s="30"/>
      <c r="M274" s="31" t="str">
        <f t="shared" si="1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список'!A273:M273,0)),"")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список'!A273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список'!A273:N273,0)+1),"")</f>
        <v/>
      </c>
      <c r="K275" s="30"/>
      <c r="L275" s="30"/>
      <c r="M275" s="31" t="str">
        <f t="shared" si="1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список'!A274:M274,0)),"")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список'!A274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список'!A274:N274,0)+1),"")</f>
        <v/>
      </c>
      <c r="K276" s="30"/>
      <c r="L276" s="30"/>
      <c r="M276" s="31" t="str">
        <f t="shared" si="1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список'!A275:M275,0)),"")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список'!A275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список'!A275:N275,0)+1),"")</f>
        <v/>
      </c>
      <c r="K277" s="30"/>
      <c r="L277" s="30"/>
      <c r="M277" s="31" t="str">
        <f t="shared" si="1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список'!A276:M276,0)),"")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список'!A276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список'!A276:N276,0)+1),"")</f>
        <v/>
      </c>
      <c r="K278" s="30"/>
      <c r="L278" s="30"/>
      <c r="M278" s="31" t="str">
        <f t="shared" si="1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список'!A277:M277,0)),"")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список'!A277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список'!A277:N277,0)+1),"")</f>
        <v/>
      </c>
      <c r="K279" s="30"/>
      <c r="L279" s="30"/>
      <c r="M279" s="31" t="str">
        <f t="shared" si="1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список'!A278:M278,0)),"")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список'!A278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список'!A278:N278,0)+1),"")</f>
        <v/>
      </c>
      <c r="K280" s="30"/>
      <c r="L280" s="30"/>
      <c r="M280" s="31" t="str">
        <f t="shared" si="1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список'!A279:M279,0)),"")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список'!A279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список'!A279:N279,0)+1),"")</f>
        <v/>
      </c>
      <c r="K281" s="30"/>
      <c r="L281" s="30"/>
      <c r="M281" s="31" t="str">
        <f t="shared" si="1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список'!A280:M280,0)),"")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список'!A280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список'!A280:N280,0)+1),"")</f>
        <v/>
      </c>
      <c r="K282" s="30"/>
      <c r="L282" s="30"/>
      <c r="M282" s="31" t="str">
        <f t="shared" si="1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список'!A281:M281,0)),"")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список'!A281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список'!A281:N281,0)+1),"")</f>
        <v/>
      </c>
      <c r="K283" s="30"/>
      <c r="L283" s="30"/>
      <c r="M283" s="31" t="str">
        <f t="shared" si="1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список'!A282:M282,0)),"")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список'!A282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список'!A282:N282,0)+1),"")</f>
        <v/>
      </c>
      <c r="K284" s="30"/>
      <c r="L284" s="30"/>
      <c r="M284" s="31" t="str">
        <f t="shared" si="1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список'!A283:M283,0)),"")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список'!A283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список'!A283:N283,0)+1),"")</f>
        <v/>
      </c>
      <c r="K285" s="30"/>
      <c r="L285" s="30"/>
      <c r="M285" s="31" t="str">
        <f t="shared" si="1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список'!A284:M284,0)),"")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список'!A284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список'!A284:N284,0)+1),"")</f>
        <v/>
      </c>
      <c r="K286" s="30"/>
      <c r="L286" s="30"/>
      <c r="M286" s="31" t="str">
        <f t="shared" si="1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список'!A285:M285,0)),"")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список'!A285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список'!A285:N285,0)+1),"")</f>
        <v/>
      </c>
      <c r="K287" s="30"/>
      <c r="L287" s="30"/>
      <c r="M287" s="31" t="str">
        <f t="shared" si="1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список'!A286:M286,0)),"")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список'!A286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список'!A286:N286,0)+1),"")</f>
        <v/>
      </c>
      <c r="K288" s="30"/>
      <c r="L288" s="30"/>
      <c r="M288" s="31" t="str">
        <f t="shared" si="1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список'!A287:M287,0)),"")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список'!A287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список'!A287:N287,0)+1),"")</f>
        <v/>
      </c>
      <c r="K289" s="30"/>
      <c r="L289" s="30"/>
      <c r="M289" s="31" t="str">
        <f t="shared" si="1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список'!A288:M288,0)),"")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список'!A288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список'!A288:N288,0)+1),"")</f>
        <v/>
      </c>
      <c r="K290" s="30"/>
      <c r="L290" s="30"/>
      <c r="M290" s="31" t="str">
        <f t="shared" si="1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список'!A289:M289,0)),"")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список'!A289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список'!A289:N289,0)+1),"")</f>
        <v/>
      </c>
      <c r="K291" s="30"/>
      <c r="L291" s="30"/>
      <c r="M291" s="31" t="str">
        <f t="shared" si="1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список'!A290:M290,0)),"")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список'!A290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список'!A290:N290,0)+1),"")</f>
        <v/>
      </c>
      <c r="K292" s="30"/>
      <c r="L292" s="30"/>
      <c r="M292" s="31" t="str">
        <f t="shared" si="1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список'!A291:M291,0)),"")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список'!A291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список'!A291:N291,0)+1),"")</f>
        <v/>
      </c>
      <c r="K293" s="30"/>
      <c r="L293" s="30"/>
      <c r="M293" s="31" t="str">
        <f t="shared" si="1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список'!A292:M292,0)),"")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список'!A292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список'!A292:N292,0)+1),"")</f>
        <v/>
      </c>
      <c r="K294" s="30"/>
      <c r="L294" s="30"/>
      <c r="M294" s="31" t="str">
        <f t="shared" si="1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список'!A293:M293,0)),"")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список'!A293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список'!A293:N293,0)+1),"")</f>
        <v/>
      </c>
      <c r="K295" s="30"/>
      <c r="L295" s="30"/>
      <c r="M295" s="31" t="str">
        <f t="shared" si="1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список'!A294:M294,0)),"")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список'!A294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список'!A294:N294,0)+1),"")</f>
        <v/>
      </c>
      <c r="K296" s="30"/>
      <c r="L296" s="30"/>
      <c r="M296" s="31" t="str">
        <f t="shared" si="1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список'!A295:M295,0)),"")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список'!A295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список'!A295:N295,0)+1),"")</f>
        <v/>
      </c>
      <c r="K297" s="30"/>
      <c r="L297" s="30"/>
      <c r="M297" s="31" t="str">
        <f t="shared" si="1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список'!A296:M296,0)),"")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список'!A296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список'!A296:N296,0)+1),"")</f>
        <v/>
      </c>
      <c r="K298" s="30"/>
      <c r="L298" s="30"/>
      <c r="M298" s="31" t="str">
        <f t="shared" si="1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список'!A297:M297,0)),"")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список'!A297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список'!A297:N297,0)+1),"")</f>
        <v/>
      </c>
      <c r="K299" s="30"/>
      <c r="L299" s="30"/>
      <c r="M299" s="31" t="str">
        <f t="shared" si="1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список'!A298:M298,0)),"")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список'!A298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список'!A298:N298,0)+1),"")</f>
        <v/>
      </c>
      <c r="K300" s="30"/>
      <c r="L300" s="30"/>
      <c r="M300" s="31" t="str">
        <f t="shared" si="1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список'!A299:M299,0)),"")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список'!A299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список'!A299:N299,0)+1),"")</f>
        <v/>
      </c>
      <c r="K301" s="30"/>
      <c r="L301" s="30"/>
      <c r="M301" s="31" t="str">
        <f t="shared" si="1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список'!A300:M300,0)),"")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список'!A300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список'!A300:N300,0)+1),"")</f>
        <v/>
      </c>
      <c r="K302" s="30"/>
      <c r="L302" s="30"/>
      <c r="M302" s="31" t="str">
        <f t="shared" si="1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список'!A301:M301,0)),"")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список'!A301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список'!A301:N301,0)+1),"")</f>
        <v/>
      </c>
      <c r="K303" s="30"/>
      <c r="L303" s="30"/>
      <c r="M303" s="31" t="str">
        <f t="shared" si="1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список'!A302:M302,0)),"")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список'!A302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список'!A302:N302,0)+1),"")</f>
        <v/>
      </c>
      <c r="K304" s="30"/>
      <c r="L304" s="30"/>
      <c r="M304" s="31" t="str">
        <f t="shared" si="1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список'!A303:M303,0)),"")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список'!A303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список'!A303:N303,0)+1),"")</f>
        <v/>
      </c>
      <c r="K305" s="30"/>
      <c r="L305" s="30"/>
      <c r="M305" s="31" t="str">
        <f t="shared" si="1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список'!A304:M304,0)),"")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список'!A304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список'!A304:N304,0)+1),"")</f>
        <v/>
      </c>
      <c r="K306" s="30"/>
      <c r="L306" s="30"/>
      <c r="M306" s="31" t="str">
        <f t="shared" si="1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список'!A305:M305,0)),"")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список'!A305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список'!A305:N305,0)+1),"")</f>
        <v/>
      </c>
      <c r="K307" s="30"/>
      <c r="L307" s="30"/>
      <c r="M307" s="31" t="str">
        <f t="shared" si="1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список'!A306:M306,0)),"")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список'!A306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список'!A306:N306,0)+1),"")</f>
        <v/>
      </c>
      <c r="K308" s="30"/>
      <c r="L308" s="30"/>
      <c r="M308" s="31" t="str">
        <f t="shared" si="1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список'!A307:M307,0)),"")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список'!A307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список'!A307:N307,0)+1),"")</f>
        <v/>
      </c>
      <c r="K309" s="30"/>
      <c r="L309" s="30"/>
      <c r="M309" s="31" t="str">
        <f t="shared" si="1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список'!A308:M308,0)),"")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список'!A308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список'!A308:N308,0)+1),"")</f>
        <v/>
      </c>
      <c r="K310" s="30"/>
      <c r="L310" s="30"/>
      <c r="M310" s="31" t="str">
        <f t="shared" si="1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список'!A309:M309,0)),"")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список'!A309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список'!A309:N309,0)+1),"")</f>
        <v/>
      </c>
      <c r="K311" s="30"/>
      <c r="L311" s="30"/>
      <c r="M311" s="31" t="str">
        <f t="shared" si="1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список'!A310:M310,0)),"")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список'!A310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список'!A310:N310,0)+1),"")</f>
        <v/>
      </c>
      <c r="K312" s="30"/>
      <c r="L312" s="30"/>
      <c r="M312" s="31" t="str">
        <f t="shared" si="1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список'!A311:M311,0)),"")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список'!A311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список'!A311:N311,0)+1),"")</f>
        <v/>
      </c>
      <c r="K313" s="30"/>
      <c r="L313" s="30"/>
      <c r="M313" s="31" t="str">
        <f t="shared" si="1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список'!A312:M312,0)),"")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список'!A312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список'!A312:N312,0)+1),"")</f>
        <v/>
      </c>
      <c r="K314" s="30"/>
      <c r="L314" s="30"/>
      <c r="M314" s="31" t="str">
        <f t="shared" si="1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список'!A313:M313,0)),"")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список'!A313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список'!A313:N313,0)+1),"")</f>
        <v/>
      </c>
      <c r="K315" s="30"/>
      <c r="L315" s="30"/>
      <c r="M315" s="31" t="str">
        <f t="shared" si="1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список'!A314:M314,0)),"")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список'!A314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список'!A314:N314,0)+1),"")</f>
        <v/>
      </c>
      <c r="K316" s="30"/>
      <c r="L316" s="30"/>
      <c r="M316" s="31" t="str">
        <f t="shared" si="1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список'!A315:M315,0)),"")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список'!A315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список'!A315:N315,0)+1),"")</f>
        <v/>
      </c>
      <c r="K317" s="30"/>
      <c r="L317" s="30"/>
      <c r="M317" s="31" t="str">
        <f t="shared" si="1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список'!A316:M316,0)),"")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список'!A316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список'!A316:N316,0)+1),"")</f>
        <v/>
      </c>
      <c r="K318" s="30"/>
      <c r="L318" s="30"/>
      <c r="M318" s="31" t="str">
        <f t="shared" si="1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список'!A317:M317,0)),"")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список'!A317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список'!A317:N317,0)+1),"")</f>
        <v/>
      </c>
      <c r="K319" s="30"/>
      <c r="L319" s="30"/>
      <c r="M319" s="31" t="str">
        <f t="shared" si="1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список'!A318:M318,0)),"")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список'!A318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список'!A318:N318,0)+1),"")</f>
        <v/>
      </c>
      <c r="K320" s="30"/>
      <c r="L320" s="30"/>
      <c r="M320" s="31" t="str">
        <f t="shared" si="1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список'!A319:M319,0)),"")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список'!A319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список'!A319:N319,0)+1),"")</f>
        <v/>
      </c>
      <c r="K321" s="30"/>
      <c r="L321" s="30"/>
      <c r="M321" s="31" t="str">
        <f t="shared" si="1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список'!A320:M320,0)),"")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список'!A320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список'!A320:N320,0)+1),"")</f>
        <v/>
      </c>
      <c r="K322" s="30"/>
      <c r="L322" s="30"/>
      <c r="M322" s="31" t="str">
        <f t="shared" si="1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список'!A321:M321,0)),"")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список'!A321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список'!A321:N321,0)+1),"")</f>
        <v/>
      </c>
      <c r="K323" s="30"/>
      <c r="L323" s="30"/>
      <c r="M323" s="31" t="str">
        <f t="shared" si="1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список'!A322:M322,0)),"")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список'!A322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список'!A322:N322,0)+1),"")</f>
        <v/>
      </c>
      <c r="K324" s="30"/>
      <c r="L324" s="30"/>
      <c r="M324" s="31" t="str">
        <f t="shared" si="1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список'!A323:M323,0)),"")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список'!A323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список'!A323:N323,0)+1),"")</f>
        <v/>
      </c>
      <c r="K325" s="30"/>
      <c r="L325" s="30"/>
      <c r="M325" s="31" t="str">
        <f t="shared" si="1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список'!A324:M324,0)),"")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список'!A324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список'!A324:N324,0)+1),"")</f>
        <v/>
      </c>
      <c r="K326" s="30"/>
      <c r="L326" s="30"/>
      <c r="M326" s="31" t="str">
        <f t="shared" si="1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список'!A325:M325,0)),"")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список'!A325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список'!A325:N325,0)+1),"")</f>
        <v/>
      </c>
      <c r="K327" s="30"/>
      <c r="L327" s="30"/>
      <c r="M327" s="31" t="str">
        <f t="shared" si="1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список'!A326:M326,0)),"")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список'!A326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список'!A326:N326,0)+1),"")</f>
        <v/>
      </c>
      <c r="K328" s="30"/>
      <c r="L328" s="30"/>
      <c r="M328" s="31" t="str">
        <f t="shared" si="1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список'!A327:M327,0)),"")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список'!A327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список'!A327:N327,0)+1),"")</f>
        <v/>
      </c>
      <c r="K329" s="30"/>
      <c r="L329" s="30"/>
      <c r="M329" s="31" t="str">
        <f t="shared" si="1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список'!A328:M328,0)),"")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список'!A328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список'!A328:N328,0)+1),"")</f>
        <v/>
      </c>
      <c r="K330" s="30"/>
      <c r="L330" s="30"/>
      <c r="M330" s="31" t="str">
        <f t="shared" si="1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список'!A329:M329,0)),"")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список'!A329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список'!A329:N329,0)+1),"")</f>
        <v/>
      </c>
      <c r="K331" s="30"/>
      <c r="L331" s="30"/>
      <c r="M331" s="31" t="str">
        <f t="shared" si="1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список'!A330:M330,0)),"")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список'!A330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список'!A330:N330,0)+1),"")</f>
        <v/>
      </c>
      <c r="K332" s="30"/>
      <c r="L332" s="30"/>
      <c r="M332" s="31" t="str">
        <f t="shared" si="1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список'!A331:M331,0)),"")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список'!A331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список'!A331:N331,0)+1),"")</f>
        <v/>
      </c>
      <c r="K333" s="30"/>
      <c r="L333" s="30"/>
      <c r="M333" s="31" t="str">
        <f t="shared" si="1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список'!A332:M332,0)),"")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список'!A332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список'!A332:N332,0)+1),"")</f>
        <v/>
      </c>
      <c r="K334" s="30"/>
      <c r="L334" s="30"/>
      <c r="M334" s="31" t="str">
        <f t="shared" si="1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список'!A333:M333,0)),"")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список'!A333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список'!A333:N333,0)+1),"")</f>
        <v/>
      </c>
      <c r="K335" s="30"/>
      <c r="L335" s="30"/>
      <c r="M335" s="31" t="str">
        <f t="shared" si="1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список'!A334:M334,0)),"")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список'!A334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список'!A334:N334,0)+1),"")</f>
        <v/>
      </c>
      <c r="K336" s="30"/>
      <c r="L336" s="30"/>
      <c r="M336" s="31" t="str">
        <f t="shared" si="1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список'!A335:M335,0)),"")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список'!A335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список'!A335:N335,0)+1),"")</f>
        <v/>
      </c>
      <c r="K337" s="30"/>
      <c r="L337" s="30"/>
      <c r="M337" s="31" t="str">
        <f t="shared" si="1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список'!A336:M336,0)),"")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список'!A336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список'!A336:N336,0)+1),"")</f>
        <v/>
      </c>
      <c r="K338" s="30"/>
      <c r="L338" s="30"/>
      <c r="M338" s="31" t="str">
        <f t="shared" si="1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список'!A337:M337,0)),"")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список'!A337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список'!A337:N337,0)+1),"")</f>
        <v/>
      </c>
      <c r="K339" s="30"/>
      <c r="L339" s="30"/>
      <c r="M339" s="31" t="str">
        <f t="shared" si="1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список'!A338:M338,0)),"")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список'!A338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список'!A338:N338,0)+1),"")</f>
        <v/>
      </c>
      <c r="K340" s="30"/>
      <c r="L340" s="30"/>
      <c r="M340" s="31" t="str">
        <f t="shared" si="1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список'!A339:M339,0)),"")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список'!A339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список'!A339:N339,0)+1),"")</f>
        <v/>
      </c>
      <c r="K341" s="30"/>
      <c r="L341" s="30"/>
      <c r="M341" s="31" t="str">
        <f t="shared" si="1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список'!A340:M340,0)),"")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список'!A340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список'!A340:N340,0)+1),"")</f>
        <v/>
      </c>
      <c r="K342" s="30"/>
      <c r="L342" s="30"/>
      <c r="M342" s="31" t="str">
        <f t="shared" si="1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список'!A341:M341,0)),"")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список'!A341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список'!A341:N341,0)+1),"")</f>
        <v/>
      </c>
      <c r="K343" s="30"/>
      <c r="L343" s="30"/>
      <c r="M343" s="31" t="str">
        <f t="shared" si="1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список'!A342:M342,0)),"")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список'!A342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список'!A342:N342,0)+1),"")</f>
        <v/>
      </c>
      <c r="K344" s="30"/>
      <c r="L344" s="30"/>
      <c r="M344" s="31" t="str">
        <f t="shared" si="1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список'!A343:M343,0)),"")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список'!A343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список'!A343:N343,0)+1),"")</f>
        <v/>
      </c>
      <c r="K345" s="30"/>
      <c r="L345" s="30"/>
      <c r="M345" s="31" t="str">
        <f t="shared" si="1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список'!A344:M344,0)),"")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список'!A344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список'!A344:N344,0)+1),"")</f>
        <v/>
      </c>
      <c r="K346" s="30"/>
      <c r="L346" s="30"/>
      <c r="M346" s="31" t="str">
        <f t="shared" si="1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список'!A345:M345,0)),"")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список'!A345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список'!A345:N345,0)+1),"")</f>
        <v/>
      </c>
      <c r="K347" s="30"/>
      <c r="L347" s="30"/>
      <c r="M347" s="31" t="str">
        <f t="shared" si="1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список'!A346:M346,0)),"")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список'!A346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список'!A346:N346,0)+1),"")</f>
        <v/>
      </c>
      <c r="K348" s="30"/>
      <c r="L348" s="30"/>
      <c r="M348" s="31" t="str">
        <f t="shared" si="1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список'!A347:M347,0)),"")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список'!A347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список'!A347:N347,0)+1),"")</f>
        <v/>
      </c>
      <c r="K349" s="30"/>
      <c r="L349" s="30"/>
      <c r="M349" s="31" t="str">
        <f t="shared" si="1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список'!A348:M348,0)),"")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список'!A348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список'!A348:N348,0)+1),"")</f>
        <v/>
      </c>
      <c r="K350" s="30"/>
      <c r="L350" s="30"/>
      <c r="M350" s="31" t="str">
        <f t="shared" si="1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список'!A349:M349,0)),"")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список'!A349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список'!A349:N349,0)+1),"")</f>
        <v/>
      </c>
      <c r="K351" s="30"/>
      <c r="L351" s="30"/>
      <c r="M351" s="31" t="str">
        <f t="shared" si="1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список'!A350:M350,0)),"")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список'!A350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список'!A350:N350,0)+1),"")</f>
        <v/>
      </c>
      <c r="K352" s="30"/>
      <c r="L352" s="30"/>
      <c r="M352" s="31" t="str">
        <f t="shared" si="1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список'!A351:M351,0)),"")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список'!A351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список'!A351:N351,0)+1),"")</f>
        <v/>
      </c>
      <c r="K353" s="30"/>
      <c r="L353" s="30"/>
      <c r="M353" s="31" t="str">
        <f t="shared" si="1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список'!A352:M352,0)),"")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список'!A352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список'!A352:N352,0)+1),"")</f>
        <v/>
      </c>
      <c r="K354" s="30"/>
      <c r="L354" s="30"/>
      <c r="M354" s="31" t="str">
        <f t="shared" si="1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список'!A353:M353,0)),"")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список'!A353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список'!A353:N353,0)+1),"")</f>
        <v/>
      </c>
      <c r="K355" s="30"/>
      <c r="L355" s="30"/>
      <c r="M355" s="31" t="str">
        <f t="shared" si="1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список'!A354:M354,0)),"")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список'!A354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список'!A354:N354,0)+1),"")</f>
        <v/>
      </c>
      <c r="K356" s="30"/>
      <c r="L356" s="30"/>
      <c r="M356" s="31" t="str">
        <f t="shared" si="1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список'!A355:M355,0)),"")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список'!A355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список'!A355:N355,0)+1),"")</f>
        <v/>
      </c>
      <c r="K357" s="30"/>
      <c r="L357" s="30"/>
      <c r="M357" s="31" t="str">
        <f t="shared" si="1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список'!A356:M356,0)),"")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список'!A356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список'!A356:N356,0)+1),"")</f>
        <v/>
      </c>
      <c r="K358" s="30"/>
      <c r="L358" s="30"/>
      <c r="M358" s="31" t="str">
        <f t="shared" si="1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список'!A357:M357,0)),"")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список'!A357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список'!A357:N357,0)+1),"")</f>
        <v/>
      </c>
      <c r="K359" s="30"/>
      <c r="L359" s="30"/>
      <c r="M359" s="31" t="str">
        <f t="shared" si="1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список'!A358:M358,0)),"")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список'!A358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список'!A358:N358,0)+1),"")</f>
        <v/>
      </c>
      <c r="K360" s="30"/>
      <c r="L360" s="30"/>
      <c r="M360" s="31" t="str">
        <f t="shared" si="1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список'!A359:M359,0)),"")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список'!A359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список'!A359:N359,0)+1),"")</f>
        <v/>
      </c>
      <c r="K361" s="30"/>
      <c r="L361" s="30"/>
      <c r="M361" s="31" t="str">
        <f t="shared" si="1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список'!A360:M360,0)),"")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список'!A360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список'!A360:N360,0)+1),"")</f>
        <v/>
      </c>
      <c r="K362" s="30"/>
      <c r="L362" s="30"/>
      <c r="M362" s="31" t="str">
        <f t="shared" si="1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список'!A361:M361,0)),"")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список'!A361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список'!A361:N361,0)+1),"")</f>
        <v/>
      </c>
      <c r="K363" s="30"/>
      <c r="L363" s="30"/>
      <c r="M363" s="31" t="str">
        <f t="shared" si="1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список'!A362:M362,0)),"")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список'!A362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список'!A362:N362,0)+1),"")</f>
        <v/>
      </c>
      <c r="K364" s="30"/>
      <c r="L364" s="30"/>
      <c r="M364" s="31" t="str">
        <f t="shared" si="1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список'!A363:M363,0)),"")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список'!A363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список'!A363:N363,0)+1),"")</f>
        <v/>
      </c>
      <c r="K365" s="30"/>
      <c r="L365" s="30"/>
      <c r="M365" s="31" t="str">
        <f t="shared" si="1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список'!A364:M364,0)),"")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список'!A364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список'!A364:N364,0)+1),"")</f>
        <v/>
      </c>
      <c r="K366" s="30"/>
      <c r="L366" s="30"/>
      <c r="M366" s="31" t="str">
        <f t="shared" si="1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список'!A365:M365,0)),"")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список'!A365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список'!A365:N365,0)+1),"")</f>
        <v/>
      </c>
      <c r="K367" s="30"/>
      <c r="L367" s="30"/>
      <c r="M367" s="31" t="str">
        <f t="shared" si="1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список'!A366:M366,0)),"")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список'!A366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список'!A366:N366,0)+1),"")</f>
        <v/>
      </c>
      <c r="K368" s="30"/>
      <c r="L368" s="30"/>
      <c r="M368" s="31" t="str">
        <f t="shared" si="1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список'!A367:M367,0)),"")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список'!A367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список'!A367:N367,0)+1),"")</f>
        <v/>
      </c>
      <c r="K369" s="30"/>
      <c r="L369" s="30"/>
      <c r="M369" s="31" t="str">
        <f t="shared" si="1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список'!A368:M368,0)),"")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список'!A368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список'!A368:N368,0)+1),"")</f>
        <v/>
      </c>
      <c r="K370" s="30"/>
      <c r="L370" s="30"/>
      <c r="M370" s="31" t="str">
        <f t="shared" si="1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список'!A369:M369,0)),"")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список'!A369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список'!A369:N369,0)+1),"")</f>
        <v/>
      </c>
      <c r="K371" s="30"/>
      <c r="L371" s="30"/>
      <c r="M371" s="31" t="str">
        <f t="shared" si="1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список'!A370:M370,0)),"")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список'!A370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список'!A370:N370,0)+1),"")</f>
        <v/>
      </c>
      <c r="K372" s="30"/>
      <c r="L372" s="30"/>
      <c r="M372" s="31" t="str">
        <f t="shared" si="1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список'!A371:M371,0)),"")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список'!A371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список'!A371:N371,0)+1),"")</f>
        <v/>
      </c>
      <c r="K373" s="30"/>
      <c r="L373" s="30"/>
      <c r="M373" s="31" t="str">
        <f t="shared" si="1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список'!A372:M372,0)),"")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список'!A372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список'!A372:N372,0)+1),"")</f>
        <v/>
      </c>
      <c r="K374" s="30"/>
      <c r="L374" s="30"/>
      <c r="M374" s="31" t="str">
        <f t="shared" si="1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список'!A373:M373,0)),"")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список'!A373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список'!A373:N373,0)+1),"")</f>
        <v/>
      </c>
      <c r="K375" s="30"/>
      <c r="L375" s="30"/>
      <c r="M375" s="31" t="str">
        <f t="shared" si="1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список'!A374:M374,0)),"")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список'!A374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список'!A374:N374,0)+1),"")</f>
        <v/>
      </c>
      <c r="K376" s="30"/>
      <c r="L376" s="30"/>
      <c r="M376" s="31" t="str">
        <f t="shared" si="1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список'!A375:M375,0)),"")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список'!A375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список'!A375:N375,0)+1),"")</f>
        <v/>
      </c>
      <c r="K377" s="30"/>
      <c r="L377" s="30"/>
      <c r="M377" s="31" t="str">
        <f t="shared" si="1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список'!A376:M376,0)),"")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список'!A376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список'!A376:N376,0)+1),"")</f>
        <v/>
      </c>
      <c r="K378" s="30"/>
      <c r="L378" s="30"/>
      <c r="M378" s="31" t="str">
        <f t="shared" si="1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список'!A377:M377,0)),"")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список'!A377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список'!A377:N377,0)+1),"")</f>
        <v/>
      </c>
      <c r="K379" s="30"/>
      <c r="L379" s="30"/>
      <c r="M379" s="31" t="str">
        <f t="shared" si="1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список'!A378:M378,0)),"")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список'!A378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список'!A378:N378,0)+1),"")</f>
        <v/>
      </c>
      <c r="K380" s="30"/>
      <c r="L380" s="30"/>
      <c r="M380" s="31" t="str">
        <f t="shared" si="1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список'!A379:M379,0)),"")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список'!A379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список'!A379:N379,0)+1),"")</f>
        <v/>
      </c>
      <c r="K381" s="30"/>
      <c r="L381" s="30"/>
      <c r="M381" s="31" t="str">
        <f t="shared" si="1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список'!A380:M380,0)),"")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список'!A380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список'!A380:N380,0)+1),"")</f>
        <v/>
      </c>
      <c r="K382" s="30"/>
      <c r="L382" s="30"/>
      <c r="M382" s="31" t="str">
        <f t="shared" si="1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список'!A381:M381,0)),"")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список'!A381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список'!A381:N381,0)+1),"")</f>
        <v/>
      </c>
      <c r="K383" s="30"/>
      <c r="L383" s="30"/>
      <c r="M383" s="31" t="str">
        <f t="shared" si="1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список'!A382:M382,0)),"")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список'!A382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список'!A382:N382,0)+1),"")</f>
        <v/>
      </c>
      <c r="K384" s="30"/>
      <c r="L384" s="30"/>
      <c r="M384" s="31" t="str">
        <f t="shared" si="1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список'!A383:M383,0)),"")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список'!A383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список'!A383:N383,0)+1),"")</f>
        <v/>
      </c>
      <c r="K385" s="30"/>
      <c r="L385" s="30"/>
      <c r="M385" s="31" t="str">
        <f t="shared" si="1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список'!A384:M384,0)),"")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список'!A384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список'!A384:N384,0)+1),"")</f>
        <v/>
      </c>
      <c r="K386" s="30"/>
      <c r="L386" s="30"/>
      <c r="M386" s="31" t="str">
        <f t="shared" si="1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список'!A385:M385,0)),"")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список'!A385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список'!A385:N385,0)+1),"")</f>
        <v/>
      </c>
      <c r="K387" s="30"/>
      <c r="L387" s="30"/>
      <c r="M387" s="31" t="str">
        <f t="shared" si="1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список'!A386:M386,0)),"")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список'!A386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список'!A386:N386,0)+1),"")</f>
        <v/>
      </c>
      <c r="K388" s="30"/>
      <c r="L388" s="30"/>
      <c r="M388" s="31" t="str">
        <f t="shared" si="1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список'!A387:M387,0)),"")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список'!A387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список'!A387:N387,0)+1),"")</f>
        <v/>
      </c>
      <c r="K389" s="30"/>
      <c r="L389" s="30"/>
      <c r="M389" s="31" t="str">
        <f t="shared" si="1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список'!A388:M388,0)),"")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список'!A388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список'!A388:N388,0)+1),"")</f>
        <v/>
      </c>
      <c r="K390" s="30"/>
      <c r="L390" s="30"/>
      <c r="M390" s="31" t="str">
        <f t="shared" si="1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список'!A389:M389,0)),"")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список'!A389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список'!A389:N389,0)+1),"")</f>
        <v/>
      </c>
      <c r="K391" s="30"/>
      <c r="L391" s="30"/>
      <c r="M391" s="31" t="str">
        <f t="shared" si="1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список'!A390:M390,0)),"")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список'!A390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список'!A390:N390,0)+1),"")</f>
        <v/>
      </c>
      <c r="K392" s="30"/>
      <c r="L392" s="30"/>
      <c r="M392" s="31" t="str">
        <f t="shared" si="1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список'!A391:M391,0)),"")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список'!A391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список'!A391:N391,0)+1),"")</f>
        <v/>
      </c>
      <c r="K393" s="30"/>
      <c r="L393" s="30"/>
      <c r="M393" s="31" t="str">
        <f t="shared" si="1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список'!A392:M392,0)),"")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список'!A392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список'!A392:N392,0)+1),"")</f>
        <v/>
      </c>
      <c r="K394" s="30"/>
      <c r="L394" s="30"/>
      <c r="M394" s="31" t="str">
        <f t="shared" si="1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список'!A393:M393,0)),"")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список'!A393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список'!A393:N393,0)+1),"")</f>
        <v/>
      </c>
      <c r="K395" s="30"/>
      <c r="L395" s="30"/>
      <c r="M395" s="31" t="str">
        <f t="shared" si="1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список'!A394:M394,0)),"")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список'!A394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список'!A394:N394,0)+1),"")</f>
        <v/>
      </c>
      <c r="K396" s="30"/>
      <c r="L396" s="30"/>
      <c r="M396" s="31" t="str">
        <f t="shared" si="1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список'!A395:M395,0)),"")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список'!A395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список'!A395:N395,0)+1),"")</f>
        <v/>
      </c>
      <c r="K397" s="30"/>
      <c r="L397" s="30"/>
      <c r="M397" s="31" t="str">
        <f t="shared" si="1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список'!A396:M396,0)),"")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список'!A396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список'!A396:N396,0)+1),"")</f>
        <v/>
      </c>
      <c r="K398" s="30"/>
      <c r="L398" s="30"/>
      <c r="M398" s="31" t="str">
        <f t="shared" si="1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список'!A397:M397,0)),"")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список'!A397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список'!A397:N397,0)+1),"")</f>
        <v/>
      </c>
      <c r="K399" s="30"/>
      <c r="L399" s="30"/>
      <c r="M399" s="31" t="str">
        <f t="shared" si="1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список'!A398:M398,0)),"")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список'!A398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список'!A398:N398,0)+1),"")</f>
        <v/>
      </c>
      <c r="K400" s="30"/>
      <c r="L400" s="30"/>
      <c r="M400" s="31" t="str">
        <f t="shared" si="1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список'!A399:M399,0)),"")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список'!A399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список'!A399:N399,0)+1),"")</f>
        <v/>
      </c>
      <c r="K401" s="30"/>
      <c r="L401" s="30"/>
      <c r="M401" s="31" t="str">
        <f t="shared" si="1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список'!A400:M400,0)),"")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список'!A400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список'!A400:N400,0)+1),"")</f>
        <v/>
      </c>
      <c r="K402" s="30"/>
      <c r="L402" s="30"/>
      <c r="M402" s="31" t="str">
        <f t="shared" si="1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список'!A401:M401,0)),"")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список'!A401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список'!A401:N401,0)+1),"")</f>
        <v/>
      </c>
      <c r="K403" s="30"/>
      <c r="L403" s="30"/>
      <c r="M403" s="31" t="str">
        <f t="shared" si="1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список'!A402:M402,0)),"")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список'!A402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список'!A402:N402,0)+1),"")</f>
        <v/>
      </c>
      <c r="K404" s="30"/>
      <c r="L404" s="30"/>
      <c r="M404" s="31" t="str">
        <f t="shared" si="1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список'!A403:M403,0)),"")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список'!A403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список'!A403:N403,0)+1),"")</f>
        <v/>
      </c>
      <c r="K405" s="30"/>
      <c r="L405" s="30"/>
      <c r="M405" s="31" t="str">
        <f t="shared" si="1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список'!A404:M404,0)),"")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список'!A404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список'!A404:N404,0)+1),"")</f>
        <v/>
      </c>
      <c r="K406" s="30"/>
      <c r="L406" s="30"/>
      <c r="M406" s="31" t="str">
        <f t="shared" si="1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список'!A405:M405,0)),"")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список'!A405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список'!A405:N405,0)+1),"")</f>
        <v/>
      </c>
      <c r="K407" s="30"/>
      <c r="L407" s="30"/>
      <c r="M407" s="31" t="str">
        <f t="shared" si="1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список'!A406:M406,0)),"")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список'!A406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список'!A406:N406,0)+1),"")</f>
        <v/>
      </c>
      <c r="K408" s="30"/>
      <c r="L408" s="30"/>
      <c r="M408" s="31" t="str">
        <f t="shared" si="1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список'!A407:M407,0)),"")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список'!A407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список'!A407:N407,0)+1),"")</f>
        <v/>
      </c>
      <c r="K409" s="30"/>
      <c r="L409" s="30"/>
      <c r="M409" s="31" t="str">
        <f t="shared" si="1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список'!A408:M408,0)),"")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список'!A408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список'!A408:N408,0)+1),"")</f>
        <v/>
      </c>
      <c r="K410" s="30"/>
      <c r="L410" s="30"/>
      <c r="M410" s="31" t="str">
        <f t="shared" si="1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список'!A409:M409,0)),"")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список'!A409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список'!A409:N409,0)+1),"")</f>
        <v/>
      </c>
      <c r="K411" s="30"/>
      <c r="L411" s="30"/>
      <c r="M411" s="31" t="str">
        <f t="shared" si="1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список'!A410:M410,0)),"")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список'!A410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список'!A410:N410,0)+1),"")</f>
        <v/>
      </c>
      <c r="K412" s="30"/>
      <c r="L412" s="30"/>
      <c r="M412" s="31" t="str">
        <f t="shared" si="1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список'!A411:M411,0)),"")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список'!A411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список'!A411:N411,0)+1),"")</f>
        <v/>
      </c>
      <c r="K413" s="30"/>
      <c r="L413" s="30"/>
      <c r="M413" s="31" t="str">
        <f t="shared" si="1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список'!A412:M412,0)),"")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список'!A412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список'!A412:N412,0)+1),"")</f>
        <v/>
      </c>
      <c r="K414" s="30"/>
      <c r="L414" s="30"/>
      <c r="M414" s="31" t="str">
        <f t="shared" si="1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список'!A413:M413,0)),"")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список'!A413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список'!A413:N413,0)+1),"")</f>
        <v/>
      </c>
      <c r="K415" s="30"/>
      <c r="L415" s="30"/>
      <c r="M415" s="31" t="str">
        <f t="shared" si="1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список'!A414:M414,0)),"")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список'!A414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список'!A414:N414,0)+1),"")</f>
        <v/>
      </c>
      <c r="K416" s="30"/>
      <c r="L416" s="30"/>
      <c r="M416" s="31" t="str">
        <f t="shared" si="1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список'!A415:M415,0)),"")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список'!A415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список'!A415:N415,0)+1),"")</f>
        <v/>
      </c>
      <c r="K417" s="30"/>
      <c r="L417" s="30"/>
      <c r="M417" s="31" t="str">
        <f t="shared" si="1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список'!A416:M416,0)),"")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список'!A416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список'!A416:N416,0)+1),"")</f>
        <v/>
      </c>
      <c r="K418" s="30"/>
      <c r="L418" s="30"/>
      <c r="M418" s="31" t="str">
        <f t="shared" si="1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список'!A417:M417,0)),"")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список'!A417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список'!A417:N417,0)+1),"")</f>
        <v/>
      </c>
      <c r="K419" s="30"/>
      <c r="L419" s="30"/>
      <c r="M419" s="31" t="str">
        <f t="shared" si="1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список'!A418:M418,0)),"")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список'!A418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список'!A418:N418,0)+1),"")</f>
        <v/>
      </c>
      <c r="K420" s="30"/>
      <c r="L420" s="30"/>
      <c r="M420" s="31" t="str">
        <f t="shared" si="1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список'!A419:M419,0)),"")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список'!A419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список'!A419:N419,0)+1),"")</f>
        <v/>
      </c>
      <c r="K421" s="30"/>
      <c r="L421" s="30"/>
      <c r="M421" s="31" t="str">
        <f t="shared" si="1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список'!A420:M420,0)),"")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список'!A420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список'!A420:N420,0)+1),"")</f>
        <v/>
      </c>
      <c r="K422" s="30"/>
      <c r="L422" s="30"/>
      <c r="M422" s="31" t="str">
        <f t="shared" si="1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список'!A421:M421,0)),"")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список'!A421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список'!A421:N421,0)+1),"")</f>
        <v/>
      </c>
      <c r="K423" s="30"/>
      <c r="L423" s="30"/>
      <c r="M423" s="31" t="str">
        <f t="shared" si="1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список'!A422:M422,0)),"")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список'!A422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список'!A422:N422,0)+1),"")</f>
        <v/>
      </c>
      <c r="K424" s="30"/>
      <c r="L424" s="30"/>
      <c r="M424" s="31" t="str">
        <f t="shared" si="1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список'!A423:M423,0)),"")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список'!A423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список'!A423:N423,0)+1),"")</f>
        <v/>
      </c>
      <c r="K425" s="30"/>
      <c r="L425" s="30"/>
      <c r="M425" s="31" t="str">
        <f t="shared" si="1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список'!A424:M424,0)),"")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список'!A424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список'!A424:N424,0)+1),"")</f>
        <v/>
      </c>
      <c r="K426" s="30"/>
      <c r="L426" s="30"/>
      <c r="M426" s="31" t="str">
        <f t="shared" si="1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список'!A425:M425,0)),"")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список'!A425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список'!A425:N425,0)+1),"")</f>
        <v/>
      </c>
      <c r="K427" s="30"/>
      <c r="L427" s="30"/>
      <c r="M427" s="31" t="str">
        <f t="shared" si="1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список'!A426:M426,0)),"")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список'!A426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список'!A426:N426,0)+1),"")</f>
        <v/>
      </c>
      <c r="K428" s="30"/>
      <c r="L428" s="30"/>
      <c r="M428" s="31" t="str">
        <f t="shared" si="1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список'!A427:M427,0)),"")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список'!A427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список'!A427:N427,0)+1),"")</f>
        <v/>
      </c>
      <c r="K429" s="30"/>
      <c r="L429" s="30"/>
      <c r="M429" s="31" t="str">
        <f t="shared" si="1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список'!A428:M428,0)),"")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список'!A428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список'!A428:N428,0)+1),"")</f>
        <v/>
      </c>
      <c r="K430" s="30"/>
      <c r="L430" s="30"/>
      <c r="M430" s="31" t="str">
        <f t="shared" si="1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список'!A429:M429,0)),"")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список'!A429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список'!A429:N429,0)+1),"")</f>
        <v/>
      </c>
      <c r="K431" s="30"/>
      <c r="L431" s="30"/>
      <c r="M431" s="31" t="str">
        <f t="shared" si="1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список'!A430:M430,0)),"")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список'!A430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список'!A430:N430,0)+1),"")</f>
        <v/>
      </c>
      <c r="K432" s="30"/>
      <c r="L432" s="30"/>
      <c r="M432" s="31" t="str">
        <f t="shared" si="1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список'!A431:M431,0)),"")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список'!A431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список'!A431:N431,0)+1),"")</f>
        <v/>
      </c>
      <c r="K433" s="30"/>
      <c r="L433" s="30"/>
      <c r="M433" s="31" t="str">
        <f t="shared" si="1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список'!A432:M432,0)),"")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список'!A432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список'!A432:N432,0)+1),"")</f>
        <v/>
      </c>
      <c r="K434" s="30"/>
      <c r="L434" s="30"/>
      <c r="M434" s="31" t="str">
        <f t="shared" si="1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список'!A433:M433,0)),"")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список'!A433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список'!A433:N433,0)+1),"")</f>
        <v/>
      </c>
      <c r="K435" s="30"/>
      <c r="L435" s="30"/>
      <c r="M435" s="31" t="str">
        <f t="shared" si="1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список'!A434:M434,0)),"")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список'!A434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список'!A434:N434,0)+1),"")</f>
        <v/>
      </c>
      <c r="K436" s="30"/>
      <c r="L436" s="30"/>
      <c r="M436" s="31" t="str">
        <f t="shared" si="1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список'!A435:M435,0)),"")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список'!A435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список'!A435:N435,0)+1),"")</f>
        <v/>
      </c>
      <c r="K437" s="30"/>
      <c r="L437" s="30"/>
      <c r="M437" s="31" t="str">
        <f t="shared" si="1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список'!A436:M436,0)),"")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список'!A436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список'!A436:N436,0)+1),"")</f>
        <v/>
      </c>
      <c r="K438" s="30"/>
      <c r="L438" s="30"/>
      <c r="M438" s="31" t="str">
        <f t="shared" si="1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список'!A437:M437,0)),"")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список'!A437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список'!A437:N437,0)+1),"")</f>
        <v/>
      </c>
      <c r="K439" s="30"/>
      <c r="L439" s="30"/>
      <c r="M439" s="31" t="str">
        <f t="shared" si="1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список'!A438:M438,0)),"")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список'!A438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список'!A438:N438,0)+1),"")</f>
        <v/>
      </c>
      <c r="K440" s="30"/>
      <c r="L440" s="30"/>
      <c r="M440" s="31" t="str">
        <f t="shared" si="1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список'!A439:M439,0)),"")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список'!A439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список'!A439:N439,0)+1),"")</f>
        <v/>
      </c>
      <c r="K441" s="30"/>
      <c r="L441" s="30"/>
      <c r="M441" s="31" t="str">
        <f t="shared" si="1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список'!A440:M440,0)),"")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список'!A440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список'!A440:N440,0)+1),"")</f>
        <v/>
      </c>
      <c r="K442" s="30"/>
      <c r="L442" s="30"/>
      <c r="M442" s="31" t="str">
        <f t="shared" si="1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список'!A441:M441,0)),"")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список'!A441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список'!A441:N441,0)+1),"")</f>
        <v/>
      </c>
      <c r="K443" s="30"/>
      <c r="L443" s="30"/>
      <c r="M443" s="31" t="str">
        <f t="shared" si="1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список'!A442:M442,0)),"")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список'!A442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список'!A442:N442,0)+1),"")</f>
        <v/>
      </c>
      <c r="K444" s="30"/>
      <c r="L444" s="30"/>
      <c r="M444" s="31" t="str">
        <f t="shared" si="1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список'!A443:M443,0)),"")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список'!A443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список'!A443:N443,0)+1),"")</f>
        <v/>
      </c>
      <c r="K445" s="30"/>
      <c r="L445" s="30"/>
      <c r="M445" s="31" t="str">
        <f t="shared" si="1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список'!A444:M444,0)),"")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список'!A444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список'!A444:N444,0)+1),"")</f>
        <v/>
      </c>
      <c r="K446" s="30"/>
      <c r="L446" s="30"/>
      <c r="M446" s="31" t="str">
        <f t="shared" si="1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список'!A445:M445,0)),"")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список'!A445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список'!A445:N445,0)+1),"")</f>
        <v/>
      </c>
      <c r="K447" s="30"/>
      <c r="L447" s="30"/>
      <c r="M447" s="31" t="str">
        <f t="shared" si="1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список'!A446:M446,0)),"")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список'!A446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список'!A446:N446,0)+1),"")</f>
        <v/>
      </c>
      <c r="K448" s="30"/>
      <c r="L448" s="30"/>
      <c r="M448" s="31" t="str">
        <f t="shared" si="1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список'!A447:M447,0)),"")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список'!A447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список'!A447:N447,0)+1),"")</f>
        <v/>
      </c>
      <c r="K449" s="30"/>
      <c r="L449" s="30"/>
      <c r="M449" s="31" t="str">
        <f t="shared" si="1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список'!A448:M448,0)),"")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список'!A448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список'!A448:N448,0)+1),"")</f>
        <v/>
      </c>
      <c r="K450" s="30"/>
      <c r="L450" s="30"/>
      <c r="M450" s="31" t="str">
        <f t="shared" si="1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список'!A449:M449,0)),"")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список'!A449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список'!A449:N449,0)+1),"")</f>
        <v/>
      </c>
      <c r="K451" s="30"/>
      <c r="L451" s="30"/>
      <c r="M451" s="31" t="str">
        <f t="shared" si="1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список'!A450:M450,0)),"")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список'!A450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список'!A450:N450,0)+1),"")</f>
        <v/>
      </c>
      <c r="K452" s="30"/>
      <c r="L452" s="30"/>
      <c r="M452" s="31" t="str">
        <f t="shared" si="1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список'!A451:M451,0)),"")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список'!A451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список'!A451:N451,0)+1),"")</f>
        <v/>
      </c>
      <c r="K453" s="30"/>
      <c r="L453" s="30"/>
      <c r="M453" s="31" t="str">
        <f t="shared" si="1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список'!A452:M452,0)),"")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список'!A452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список'!A452:N452,0)+1),"")</f>
        <v/>
      </c>
      <c r="K454" s="30"/>
      <c r="L454" s="30"/>
      <c r="M454" s="31" t="str">
        <f t="shared" si="1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список'!A453:M453,0)),"")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список'!A453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список'!A453:N453,0)+1),"")</f>
        <v/>
      </c>
      <c r="K455" s="30"/>
      <c r="L455" s="30"/>
      <c r="M455" s="31" t="str">
        <f t="shared" si="1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список'!A454:M454,0)),"")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список'!A454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список'!A454:N454,0)+1),"")</f>
        <v/>
      </c>
      <c r="K456" s="30"/>
      <c r="L456" s="30"/>
      <c r="M456" s="31" t="str">
        <f t="shared" si="1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список'!A455:M455,0)),"")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список'!A455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список'!A455:N455,0)+1),"")</f>
        <v/>
      </c>
      <c r="K457" s="30"/>
      <c r="L457" s="30"/>
      <c r="M457" s="31" t="str">
        <f t="shared" si="1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список'!A456:M456,0)),"")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список'!A456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список'!A456:N456,0)+1),"")</f>
        <v/>
      </c>
      <c r="K458" s="30"/>
      <c r="L458" s="30"/>
      <c r="M458" s="31" t="str">
        <f t="shared" si="1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список'!A457:M457,0)),"")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список'!A457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список'!A457:N457,0)+1),"")</f>
        <v/>
      </c>
      <c r="K459" s="30"/>
      <c r="L459" s="30"/>
      <c r="M459" s="31" t="str">
        <f t="shared" si="1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список'!A458:M458,0)),"")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список'!A458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список'!A458:N458,0)+1),"")</f>
        <v/>
      </c>
      <c r="K460" s="30"/>
      <c r="L460" s="30"/>
      <c r="M460" s="31" t="str">
        <f t="shared" si="1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список'!A459:M459,0)),"")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список'!A459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список'!A459:N459,0)+1),"")</f>
        <v/>
      </c>
      <c r="K461" s="30"/>
      <c r="L461" s="30"/>
      <c r="M461" s="31" t="str">
        <f t="shared" si="1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список'!A460:M460,0)),"")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список'!A460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список'!A460:N460,0)+1),"")</f>
        <v/>
      </c>
      <c r="K462" s="30"/>
      <c r="L462" s="30"/>
      <c r="M462" s="31" t="str">
        <f t="shared" si="1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список'!A461:M461,0)),"")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список'!A461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список'!A461:N461,0)+1),"")</f>
        <v/>
      </c>
      <c r="K463" s="30"/>
      <c r="L463" s="30"/>
      <c r="M463" s="31" t="str">
        <f t="shared" si="1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список'!A462:M462,0)),"")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список'!A462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список'!A462:N462,0)+1),"")</f>
        <v/>
      </c>
      <c r="K464" s="30"/>
      <c r="L464" s="30"/>
      <c r="M464" s="31" t="str">
        <f t="shared" si="1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список'!A463:M463,0)),"")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список'!A463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список'!A463:N463,0)+1),"")</f>
        <v/>
      </c>
      <c r="K465" s="30"/>
      <c r="L465" s="30"/>
      <c r="M465" s="31" t="str">
        <f t="shared" si="1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список'!A464:M464,0)),"")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список'!A464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список'!A464:N464,0)+1),"")</f>
        <v/>
      </c>
      <c r="K466" s="30"/>
      <c r="L466" s="30"/>
      <c r="M466" s="31" t="str">
        <f t="shared" si="1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список'!A465:M465,0)),"")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список'!A465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список'!A465:N465,0)+1),"")</f>
        <v/>
      </c>
      <c r="K467" s="30"/>
      <c r="L467" s="30"/>
      <c r="M467" s="31" t="str">
        <f t="shared" si="1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список'!A466:M466,0)),"")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список'!A466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список'!A466:N466,0)+1),"")</f>
        <v/>
      </c>
      <c r="K468" s="30"/>
      <c r="L468" s="30"/>
      <c r="M468" s="31" t="str">
        <f t="shared" si="1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список'!A467:M467,0)),"")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список'!A467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список'!A467:N467,0)+1),"")</f>
        <v/>
      </c>
      <c r="K469" s="30"/>
      <c r="L469" s="30"/>
      <c r="M469" s="31" t="str">
        <f t="shared" si="1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список'!A468:M468,0)),"")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список'!A468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список'!A468:N468,0)+1),"")</f>
        <v/>
      </c>
      <c r="K470" s="30"/>
      <c r="L470" s="30"/>
      <c r="M470" s="31" t="str">
        <f t="shared" si="1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список'!A469:M469,0)),"")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список'!A469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список'!A469:N469,0)+1),"")</f>
        <v/>
      </c>
      <c r="K471" s="30"/>
      <c r="L471" s="30"/>
      <c r="M471" s="31" t="str">
        <f t="shared" si="1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список'!A470:M470,0)),"")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список'!A470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список'!A470:N470,0)+1),"")</f>
        <v/>
      </c>
      <c r="K472" s="30"/>
      <c r="L472" s="30"/>
      <c r="M472" s="31" t="str">
        <f t="shared" si="1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список'!A471:M471,0)),"")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список'!A471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список'!A471:N471,0)+1),"")</f>
        <v/>
      </c>
      <c r="K473" s="30"/>
      <c r="L473" s="30"/>
      <c r="M473" s="31" t="str">
        <f t="shared" si="1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список'!A472:M472,0)),"")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список'!A472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список'!A472:N472,0)+1),"")</f>
        <v/>
      </c>
      <c r="K474" s="30"/>
      <c r="L474" s="30"/>
      <c r="M474" s="31" t="str">
        <f t="shared" si="1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список'!A473:M473,0)),"")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список'!A473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список'!A473:N473,0)+1),"")</f>
        <v/>
      </c>
      <c r="K475" s="30"/>
      <c r="L475" s="30"/>
      <c r="M475" s="31" t="str">
        <f t="shared" si="1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список'!A474:M474,0)),"")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список'!A474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список'!A474:N474,0)+1),"")</f>
        <v/>
      </c>
      <c r="K476" s="30"/>
      <c r="L476" s="30"/>
      <c r="M476" s="31" t="str">
        <f t="shared" si="1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список'!A475:M475,0)),"")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список'!A475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список'!A475:N475,0)+1),"")</f>
        <v/>
      </c>
      <c r="K477" s="30"/>
      <c r="L477" s="30"/>
      <c r="M477" s="31" t="str">
        <f t="shared" si="1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список'!A476:M476,0)),"")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список'!A476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список'!A476:N476,0)+1),"")</f>
        <v/>
      </c>
      <c r="K478" s="30"/>
      <c r="L478" s="30"/>
      <c r="M478" s="31" t="str">
        <f t="shared" si="1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список'!A477:M477,0)),"")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список'!A477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список'!A477:N477,0)+1),"")</f>
        <v/>
      </c>
      <c r="K479" s="30"/>
      <c r="L479" s="30"/>
      <c r="M479" s="31" t="str">
        <f t="shared" si="1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список'!A478:M478,0)),"")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список'!A478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список'!A478:N478,0)+1),"")</f>
        <v/>
      </c>
      <c r="K480" s="30"/>
      <c r="L480" s="30"/>
      <c r="M480" s="31" t="str">
        <f t="shared" si="1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список'!A479:M479,0)),"")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список'!A479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список'!A479:N479,0)+1),"")</f>
        <v/>
      </c>
      <c r="K481" s="30"/>
      <c r="L481" s="30"/>
      <c r="M481" s="31" t="str">
        <f t="shared" si="1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список'!A480:M480,0)),"")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список'!A480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список'!A480:N480,0)+1),"")</f>
        <v/>
      </c>
      <c r="K482" s="30"/>
      <c r="L482" s="30"/>
      <c r="M482" s="31" t="str">
        <f t="shared" si="1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список'!A481:M481,0)),"")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список'!A481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список'!A481:N481,0)+1),"")</f>
        <v/>
      </c>
      <c r="K483" s="30"/>
      <c r="L483" s="30"/>
      <c r="M483" s="31" t="str">
        <f t="shared" si="1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список'!A482:M482,0)),"")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список'!A482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список'!A482:N482,0)+1),"")</f>
        <v/>
      </c>
      <c r="K484" s="30"/>
      <c r="L484" s="30"/>
      <c r="M484" s="31" t="str">
        <f t="shared" si="1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список'!A483:M483,0)),"")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список'!A483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список'!A483:N483,0)+1),"")</f>
        <v/>
      </c>
      <c r="K485" s="30"/>
      <c r="L485" s="30"/>
      <c r="M485" s="31" t="str">
        <f t="shared" si="1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список'!A484:M484,0)),"")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список'!A484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список'!A484:N484,0)+1),"")</f>
        <v/>
      </c>
      <c r="K486" s="30"/>
      <c r="L486" s="30"/>
      <c r="M486" s="31" t="str">
        <f t="shared" si="1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список'!A485:M485,0)),"")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список'!A485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список'!A485:N485,0)+1),"")</f>
        <v/>
      </c>
      <c r="K487" s="30"/>
      <c r="L487" s="30"/>
      <c r="M487" s="31" t="str">
        <f t="shared" si="1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список'!A486:M486,0)),"")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список'!A486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список'!A486:N486,0)+1),"")</f>
        <v/>
      </c>
      <c r="K488" s="30"/>
      <c r="L488" s="30"/>
      <c r="M488" s="31" t="str">
        <f t="shared" si="1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список'!A487:M487,0)),"")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список'!A487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список'!A487:N487,0)+1),"")</f>
        <v/>
      </c>
      <c r="K489" s="30"/>
      <c r="L489" s="30"/>
      <c r="M489" s="31" t="str">
        <f t="shared" si="1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список'!A488:M488,0)),"")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список'!A488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список'!A488:N488,0)+1),"")</f>
        <v/>
      </c>
      <c r="K490" s="30"/>
      <c r="L490" s="30"/>
      <c r="M490" s="31" t="str">
        <f t="shared" si="1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список'!A489:M489,0)),"")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список'!A489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список'!A489:N489,0)+1),"")</f>
        <v/>
      </c>
      <c r="K491" s="30"/>
      <c r="L491" s="30"/>
      <c r="M491" s="31" t="str">
        <f t="shared" si="1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список'!A490:M490,0)),"")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список'!A490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список'!A490:N490,0)+1),"")</f>
        <v/>
      </c>
      <c r="K492" s="30"/>
      <c r="L492" s="30"/>
      <c r="M492" s="31" t="str">
        <f t="shared" si="1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список'!A491:M491,0)),"")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список'!A491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список'!A491:N491,0)+1),"")</f>
        <v/>
      </c>
      <c r="K493" s="30"/>
      <c r="L493" s="30"/>
      <c r="M493" s="31" t="str">
        <f t="shared" si="1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список'!A492:M492,0)),"")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список'!A492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список'!A492:N492,0)+1),"")</f>
        <v/>
      </c>
      <c r="K494" s="30"/>
      <c r="L494" s="30"/>
      <c r="M494" s="31" t="str">
        <f t="shared" si="1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список'!A493:M493,0)),"")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список'!A493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список'!A493:N493,0)+1),"")</f>
        <v/>
      </c>
      <c r="K495" s="30"/>
      <c r="L495" s="30"/>
      <c r="M495" s="31" t="str">
        <f t="shared" si="1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список'!A494:M494,0)),"")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список'!A494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список'!A494:N494,0)+1),"")</f>
        <v/>
      </c>
      <c r="K496" s="30"/>
      <c r="L496" s="30"/>
      <c r="M496" s="31" t="str">
        <f t="shared" si="1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список'!A495:M495,0)),"")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список'!A495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список'!A495:N495,0)+1),"")</f>
        <v/>
      </c>
      <c r="K497" s="30"/>
      <c r="L497" s="30"/>
      <c r="M497" s="31" t="str">
        <f t="shared" si="1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список'!A496:M496,0)),"")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список'!A496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список'!A496:N496,0)+1),"")</f>
        <v/>
      </c>
      <c r="K498" s="30"/>
      <c r="L498" s="30"/>
      <c r="M498" s="31" t="str">
        <f t="shared" si="1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список'!A497:M497,0)),"")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список'!A497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список'!A497:N497,0)+1),"")</f>
        <v/>
      </c>
      <c r="K499" s="30"/>
      <c r="L499" s="30"/>
      <c r="M499" s="31" t="str">
        <f t="shared" si="1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список'!A498:M498,0)),"")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список'!A498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список'!A498:N498,0)+1),"")</f>
        <v/>
      </c>
      <c r="K500" s="30"/>
      <c r="L500" s="30"/>
      <c r="M500" s="31" t="str">
        <f t="shared" si="1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список'!A499:M499,0)),"")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список'!A499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список'!A499:N499,0)+1),"")</f>
        <v/>
      </c>
      <c r="K501" s="30"/>
      <c r="L501" s="30"/>
      <c r="M501" s="31" t="str">
        <f t="shared" si="1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список'!A500:M500,0)),"")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список'!A500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список'!A500:N500,0)+1),"")</f>
        <v/>
      </c>
      <c r="K502" s="30"/>
      <c r="L502" s="30"/>
      <c r="M502" s="31" t="str">
        <f t="shared" si="1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список'!A501:M501,0)),"")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список'!A501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список'!A501:N501,0)+1),"")</f>
        <v/>
      </c>
      <c r="K503" s="30"/>
      <c r="L503" s="30"/>
      <c r="M503" s="31" t="str">
        <f t="shared" si="1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список'!A502:M502,0)),"")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список'!A502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список'!A502:N502,0)+1),"")</f>
        <v/>
      </c>
      <c r="K504" s="30"/>
      <c r="L504" s="30"/>
      <c r="M504" s="31" t="str">
        <f t="shared" si="1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список'!A503:M503,0)),"")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список'!A503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список'!A503:N503,0)+1),"")</f>
        <v/>
      </c>
      <c r="K505" s="30"/>
      <c r="L505" s="30"/>
      <c r="M505" s="31" t="str">
        <f t="shared" si="1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список'!A504:M504,0)),"")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список'!A504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список'!A504:N504,0)+1),"")</f>
        <v/>
      </c>
      <c r="K506" s="30"/>
      <c r="L506" s="30"/>
      <c r="M506" s="31" t="str">
        <f t="shared" si="1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список'!A505:M505,0)),"")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список'!A505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список'!A505:N505,0)+1),"")</f>
        <v/>
      </c>
      <c r="K507" s="30"/>
      <c r="L507" s="30"/>
      <c r="M507" s="31" t="str">
        <f t="shared" si="1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список'!A506:M506,0)),"")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список'!A506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список'!A506:N506,0)+1),"")</f>
        <v/>
      </c>
      <c r="K508" s="30"/>
      <c r="L508" s="30"/>
      <c r="M508" s="31" t="str">
        <f t="shared" si="1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список'!A507:M507,0)),"")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список'!A507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список'!A507:N507,0)+1),"")</f>
        <v/>
      </c>
      <c r="K509" s="30"/>
      <c r="L509" s="30"/>
      <c r="M509" s="31" t="str">
        <f t="shared" si="1"/>
        <v/>
      </c>
      <c r="N509" s="28"/>
      <c r="O509" s="32"/>
      <c r="R509" s="33"/>
      <c r="S509" s="33"/>
      <c r="T509" s="33"/>
    </row>
  </sheetData>
  <autoFilter ref="$B$4:$O$509">
    <filterColumn colId="1">
      <filters>
        <filter val="М"/>
      </filters>
    </filterColumn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509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63"/>
    <col customWidth="1" min="2" max="2" width="22.25"/>
    <col customWidth="1" min="3" max="3" width="8.13"/>
    <col customWidth="1" min="4" max="4" width="13.25"/>
    <col customWidth="1" min="5" max="5" width="11.13"/>
    <col customWidth="1" min="6" max="6" width="31.25"/>
    <col customWidth="1" min="7" max="7" width="30.88"/>
    <col customWidth="1" min="8" max="8" width="21.75"/>
    <col customWidth="1" min="9" max="9" width="19.13"/>
    <col customWidth="1" min="10" max="10" width="21.88"/>
    <col customWidth="1" min="11" max="11" width="25.38"/>
    <col customWidth="1" min="13" max="13" width="20.0"/>
    <col customWidth="1" min="15" max="15" width="17.88"/>
    <col customWidth="1" min="17" max="17" width="18.75"/>
    <col customWidth="1" min="19" max="19" width="4.88"/>
  </cols>
  <sheetData>
    <row r="1">
      <c r="A1" s="100"/>
      <c r="B1" s="100">
        <v>2.0</v>
      </c>
      <c r="C1" s="100">
        <v>3.0</v>
      </c>
      <c r="D1" s="100">
        <v>4.0</v>
      </c>
      <c r="E1" s="100">
        <v>5.0</v>
      </c>
      <c r="F1" s="100">
        <v>6.0</v>
      </c>
      <c r="G1" s="100">
        <v>7.0</v>
      </c>
      <c r="H1" s="100">
        <v>8.0</v>
      </c>
      <c r="I1" s="100">
        <v>9.0</v>
      </c>
      <c r="J1" s="100">
        <v>10.0</v>
      </c>
      <c r="K1" s="100">
        <v>11.0</v>
      </c>
      <c r="L1" s="100">
        <v>12.0</v>
      </c>
      <c r="M1" s="100">
        <v>13.0</v>
      </c>
      <c r="N1" s="100">
        <v>14.0</v>
      </c>
      <c r="O1" s="100">
        <v>15.0</v>
      </c>
      <c r="P1" s="100">
        <v>16.0</v>
      </c>
      <c r="Q1" s="100">
        <v>17.0</v>
      </c>
      <c r="R1" s="100">
        <v>18.0</v>
      </c>
      <c r="S1" s="100">
        <v>19.0</v>
      </c>
      <c r="T1" s="9"/>
      <c r="U1" s="9"/>
      <c r="V1" s="9"/>
      <c r="W1" s="9"/>
    </row>
    <row r="2">
      <c r="A2" s="101" t="s">
        <v>9</v>
      </c>
      <c r="B2" s="101" t="s">
        <v>10</v>
      </c>
      <c r="C2" s="101" t="s">
        <v>7</v>
      </c>
      <c r="D2" s="101" t="s">
        <v>282</v>
      </c>
      <c r="E2" s="101" t="s">
        <v>283</v>
      </c>
      <c r="F2" s="101" t="s">
        <v>174</v>
      </c>
      <c r="G2" s="101" t="s">
        <v>13</v>
      </c>
      <c r="H2" s="101" t="s">
        <v>284</v>
      </c>
      <c r="I2" s="101" t="s">
        <v>285</v>
      </c>
      <c r="J2" s="101" t="s">
        <v>286</v>
      </c>
      <c r="K2" s="101" t="s">
        <v>287</v>
      </c>
      <c r="L2" s="102" t="s">
        <v>288</v>
      </c>
      <c r="M2" s="102" t="s">
        <v>289</v>
      </c>
      <c r="N2" s="102" t="s">
        <v>290</v>
      </c>
      <c r="O2" s="102" t="s">
        <v>291</v>
      </c>
      <c r="P2" s="9"/>
      <c r="Q2" s="103"/>
      <c r="R2" s="9"/>
      <c r="S2" s="104"/>
      <c r="T2" s="9"/>
      <c r="U2" s="9"/>
      <c r="V2" s="9"/>
      <c r="W2" s="9"/>
    </row>
    <row r="3">
      <c r="A3" s="105">
        <v>1.0</v>
      </c>
      <c r="B3" s="106" t="s">
        <v>292</v>
      </c>
      <c r="C3" s="106" t="s">
        <v>293</v>
      </c>
      <c r="D3" s="107" t="s">
        <v>294</v>
      </c>
      <c r="E3" s="106" t="s">
        <v>295</v>
      </c>
      <c r="F3" s="106" t="s">
        <v>52</v>
      </c>
      <c r="G3" s="108" t="s">
        <v>296</v>
      </c>
      <c r="H3" s="106" t="s">
        <v>180</v>
      </c>
      <c r="I3" s="106">
        <v>53.4</v>
      </c>
      <c r="J3" s="109" t="s">
        <v>96</v>
      </c>
      <c r="K3" s="109" t="s">
        <v>297</v>
      </c>
      <c r="L3" s="109"/>
      <c r="M3" s="109"/>
      <c r="N3" s="9"/>
      <c r="O3" s="9"/>
      <c r="P3" s="9"/>
      <c r="Q3" s="103"/>
      <c r="R3" s="9"/>
      <c r="S3" s="104">
        <v>1.0</v>
      </c>
      <c r="T3" s="9"/>
      <c r="U3" s="9"/>
      <c r="V3" s="9"/>
      <c r="W3" s="9"/>
    </row>
    <row r="4">
      <c r="A4" s="110">
        <v>2.0</v>
      </c>
      <c r="B4" s="110" t="s">
        <v>298</v>
      </c>
      <c r="C4" s="110" t="s">
        <v>293</v>
      </c>
      <c r="D4" s="111" t="s">
        <v>299</v>
      </c>
      <c r="E4" s="110" t="s">
        <v>295</v>
      </c>
      <c r="F4" s="110" t="s">
        <v>52</v>
      </c>
      <c r="G4" s="112" t="s">
        <v>300</v>
      </c>
      <c r="H4" s="110" t="s">
        <v>180</v>
      </c>
      <c r="I4" s="110">
        <v>53.5</v>
      </c>
      <c r="J4" s="113" t="s">
        <v>96</v>
      </c>
      <c r="K4" s="113" t="s">
        <v>301</v>
      </c>
      <c r="L4" s="113"/>
      <c r="M4" s="113"/>
      <c r="N4" s="9"/>
      <c r="O4" s="9"/>
      <c r="P4" s="9"/>
      <c r="Q4" s="103"/>
      <c r="R4" s="9"/>
      <c r="S4" s="104">
        <v>2.0</v>
      </c>
      <c r="T4" s="9"/>
      <c r="U4" s="9"/>
      <c r="V4" s="9"/>
      <c r="W4" s="9"/>
    </row>
    <row r="5">
      <c r="A5" s="106">
        <v>3.0</v>
      </c>
      <c r="B5" s="106" t="s">
        <v>302</v>
      </c>
      <c r="C5" s="106" t="s">
        <v>293</v>
      </c>
      <c r="D5" s="107" t="s">
        <v>303</v>
      </c>
      <c r="E5" s="106" t="s">
        <v>295</v>
      </c>
      <c r="F5" s="106" t="s">
        <v>52</v>
      </c>
      <c r="G5" s="108" t="s">
        <v>296</v>
      </c>
      <c r="H5" s="106"/>
      <c r="I5" s="106"/>
      <c r="J5" s="109" t="s">
        <v>96</v>
      </c>
      <c r="K5" s="109" t="s">
        <v>149</v>
      </c>
      <c r="L5" s="109"/>
      <c r="M5" s="109"/>
      <c r="N5" s="9"/>
      <c r="O5" s="9"/>
      <c r="P5" s="9"/>
      <c r="Q5" s="103"/>
      <c r="R5" s="9"/>
      <c r="S5" s="104">
        <v>3.0</v>
      </c>
      <c r="T5" s="9"/>
      <c r="U5" s="9"/>
      <c r="V5" s="9"/>
      <c r="W5" s="9"/>
    </row>
    <row r="6">
      <c r="A6" s="110">
        <v>4.0</v>
      </c>
      <c r="B6" s="110" t="s">
        <v>304</v>
      </c>
      <c r="C6" s="110" t="s">
        <v>305</v>
      </c>
      <c r="D6" s="111" t="s">
        <v>306</v>
      </c>
      <c r="E6" s="110" t="s">
        <v>295</v>
      </c>
      <c r="F6" s="110" t="s">
        <v>52</v>
      </c>
      <c r="G6" s="112" t="s">
        <v>307</v>
      </c>
      <c r="H6" s="110" t="s">
        <v>170</v>
      </c>
      <c r="I6" s="110">
        <v>8.8</v>
      </c>
      <c r="J6" s="113" t="s">
        <v>26</v>
      </c>
      <c r="K6" s="113">
        <v>29.0</v>
      </c>
      <c r="L6" s="113"/>
      <c r="M6" s="113"/>
      <c r="N6" s="9"/>
      <c r="O6" s="9"/>
      <c r="P6" s="9"/>
      <c r="Q6" s="103"/>
      <c r="R6" s="9"/>
      <c r="S6" s="104">
        <v>4.0</v>
      </c>
      <c r="T6" s="9"/>
      <c r="U6" s="9"/>
      <c r="V6" s="9"/>
      <c r="W6" s="9"/>
    </row>
    <row r="7">
      <c r="A7" s="106">
        <v>5.0</v>
      </c>
      <c r="B7" s="106" t="s">
        <v>51</v>
      </c>
      <c r="C7" s="106" t="s">
        <v>293</v>
      </c>
      <c r="D7" s="107" t="s">
        <v>308</v>
      </c>
      <c r="E7" s="106" t="s">
        <v>309</v>
      </c>
      <c r="F7" s="106" t="s">
        <v>52</v>
      </c>
      <c r="G7" s="106" t="s">
        <v>53</v>
      </c>
      <c r="H7" s="106" t="s">
        <v>180</v>
      </c>
      <c r="I7" s="106">
        <v>51.0</v>
      </c>
      <c r="J7" s="106">
        <v>200.0</v>
      </c>
      <c r="K7" s="106">
        <v>23.3</v>
      </c>
      <c r="L7" s="109"/>
      <c r="M7" s="109"/>
      <c r="N7" s="9"/>
      <c r="O7" s="9"/>
      <c r="P7" s="9"/>
      <c r="Q7" s="103"/>
      <c r="R7" s="9"/>
      <c r="S7" s="104">
        <v>5.0</v>
      </c>
      <c r="T7" s="9"/>
      <c r="U7" s="9"/>
      <c r="V7" s="9"/>
      <c r="W7" s="9"/>
    </row>
    <row r="8">
      <c r="A8" s="110">
        <v>6.0</v>
      </c>
      <c r="B8" s="110" t="s">
        <v>310</v>
      </c>
      <c r="C8" s="110" t="s">
        <v>305</v>
      </c>
      <c r="D8" s="111" t="s">
        <v>311</v>
      </c>
      <c r="E8" s="110" t="s">
        <v>295</v>
      </c>
      <c r="F8" s="110" t="s">
        <v>52</v>
      </c>
      <c r="G8" s="112" t="s">
        <v>307</v>
      </c>
      <c r="H8" s="110" t="s">
        <v>170</v>
      </c>
      <c r="I8" s="110">
        <v>8.2</v>
      </c>
      <c r="J8" s="113" t="s">
        <v>0</v>
      </c>
      <c r="K8" s="113">
        <v>9.3</v>
      </c>
      <c r="L8" s="113"/>
      <c r="M8" s="113"/>
      <c r="N8" s="9"/>
      <c r="O8" s="9"/>
      <c r="P8" s="9"/>
      <c r="Q8" s="103"/>
      <c r="R8" s="9"/>
      <c r="S8" s="104">
        <v>6.0</v>
      </c>
      <c r="T8" s="9"/>
      <c r="U8" s="9"/>
      <c r="V8" s="9"/>
      <c r="W8" s="9"/>
    </row>
    <row r="9">
      <c r="A9" s="106">
        <v>7.0</v>
      </c>
      <c r="B9" s="106" t="s">
        <v>312</v>
      </c>
      <c r="C9" s="106" t="s">
        <v>305</v>
      </c>
      <c r="D9" s="107" t="s">
        <v>313</v>
      </c>
      <c r="E9" s="106" t="s">
        <v>295</v>
      </c>
      <c r="F9" s="106" t="s">
        <v>52</v>
      </c>
      <c r="G9" s="108" t="s">
        <v>307</v>
      </c>
      <c r="H9" s="106" t="s">
        <v>170</v>
      </c>
      <c r="I9" s="106">
        <v>8.8</v>
      </c>
      <c r="J9" s="109" t="s">
        <v>26</v>
      </c>
      <c r="K9" s="109">
        <v>28.0</v>
      </c>
      <c r="L9" s="109"/>
      <c r="M9" s="109"/>
      <c r="N9" s="9"/>
      <c r="O9" s="9"/>
      <c r="P9" s="9"/>
      <c r="Q9" s="103"/>
      <c r="R9" s="9"/>
      <c r="S9" s="104">
        <v>7.0</v>
      </c>
      <c r="T9" s="9"/>
      <c r="U9" s="9"/>
      <c r="V9" s="9"/>
      <c r="W9" s="9"/>
    </row>
    <row r="10">
      <c r="A10" s="110">
        <v>8.0</v>
      </c>
      <c r="B10" s="110" t="s">
        <v>314</v>
      </c>
      <c r="C10" s="110" t="s">
        <v>305</v>
      </c>
      <c r="D10" s="111" t="s">
        <v>315</v>
      </c>
      <c r="E10" s="110" t="s">
        <v>295</v>
      </c>
      <c r="F10" s="110" t="s">
        <v>52</v>
      </c>
      <c r="G10" s="112" t="s">
        <v>316</v>
      </c>
      <c r="H10" s="110" t="s">
        <v>180</v>
      </c>
      <c r="I10" s="110" t="s">
        <v>317</v>
      </c>
      <c r="J10" s="113" t="s">
        <v>96</v>
      </c>
      <c r="K10" s="113" t="s">
        <v>318</v>
      </c>
      <c r="L10" s="113"/>
      <c r="M10" s="113"/>
      <c r="N10" s="9"/>
      <c r="O10" s="9"/>
      <c r="P10" s="9"/>
      <c r="Q10" s="103"/>
      <c r="R10" s="9"/>
      <c r="S10" s="104">
        <v>8.0</v>
      </c>
      <c r="T10" s="9"/>
      <c r="U10" s="9"/>
      <c r="V10" s="9"/>
      <c r="W10" s="9"/>
    </row>
    <row r="11">
      <c r="A11" s="106">
        <v>9.0</v>
      </c>
      <c r="B11" s="106" t="s">
        <v>319</v>
      </c>
      <c r="C11" s="106" t="s">
        <v>305</v>
      </c>
      <c r="D11" s="107" t="s">
        <v>320</v>
      </c>
      <c r="E11" s="106" t="s">
        <v>295</v>
      </c>
      <c r="F11" s="106" t="s">
        <v>52</v>
      </c>
      <c r="G11" s="108" t="s">
        <v>321</v>
      </c>
      <c r="H11" s="106" t="s">
        <v>170</v>
      </c>
      <c r="I11" s="106">
        <v>8.1</v>
      </c>
      <c r="J11" s="109" t="s">
        <v>26</v>
      </c>
      <c r="K11" s="109">
        <v>27.2</v>
      </c>
      <c r="L11" s="109"/>
      <c r="M11" s="109"/>
      <c r="N11" s="9"/>
      <c r="O11" s="9"/>
      <c r="P11" s="9"/>
      <c r="Q11" s="103"/>
      <c r="R11" s="9"/>
      <c r="S11" s="104">
        <v>9.0</v>
      </c>
      <c r="T11" s="9"/>
      <c r="U11" s="9"/>
      <c r="V11" s="9"/>
      <c r="W11" s="9"/>
    </row>
    <row r="12">
      <c r="A12" s="110">
        <v>10.0</v>
      </c>
      <c r="B12" s="112" t="s">
        <v>322</v>
      </c>
      <c r="C12" s="110" t="s">
        <v>305</v>
      </c>
      <c r="D12" s="111" t="s">
        <v>323</v>
      </c>
      <c r="E12" s="110" t="s">
        <v>309</v>
      </c>
      <c r="F12" s="110" t="s">
        <v>52</v>
      </c>
      <c r="G12" s="112" t="s">
        <v>324</v>
      </c>
      <c r="H12" s="110" t="s">
        <v>278</v>
      </c>
      <c r="I12" s="110">
        <v>5.62</v>
      </c>
      <c r="J12" s="113"/>
      <c r="K12" s="113"/>
      <c r="L12" s="113"/>
      <c r="M12" s="113"/>
      <c r="N12" s="9"/>
      <c r="O12" s="9"/>
      <c r="P12" s="9"/>
      <c r="Q12" s="103"/>
      <c r="R12" s="9"/>
      <c r="S12" s="104">
        <v>10.0</v>
      </c>
      <c r="T12" s="9"/>
      <c r="U12" s="9"/>
      <c r="V12" s="9"/>
      <c r="W12" s="9"/>
    </row>
    <row r="13">
      <c r="A13" s="106">
        <v>11.0</v>
      </c>
      <c r="B13" s="106" t="s">
        <v>325</v>
      </c>
      <c r="C13" s="106" t="s">
        <v>305</v>
      </c>
      <c r="D13" s="107" t="s">
        <v>326</v>
      </c>
      <c r="E13" s="108" t="s">
        <v>327</v>
      </c>
      <c r="F13" s="106" t="s">
        <v>328</v>
      </c>
      <c r="G13" s="108" t="s">
        <v>329</v>
      </c>
      <c r="H13" s="106" t="s">
        <v>213</v>
      </c>
      <c r="I13" s="106" t="s">
        <v>330</v>
      </c>
      <c r="J13" s="109"/>
      <c r="K13" s="109"/>
      <c r="L13" s="109"/>
      <c r="M13" s="109"/>
      <c r="N13" s="9"/>
      <c r="O13" s="9"/>
      <c r="P13" s="9"/>
      <c r="Q13" s="103"/>
      <c r="R13" s="9"/>
      <c r="S13" s="104">
        <v>11.0</v>
      </c>
      <c r="T13" s="9"/>
      <c r="U13" s="9"/>
      <c r="V13" s="9"/>
      <c r="W13" s="9"/>
    </row>
    <row r="14">
      <c r="A14" s="110">
        <v>13.0</v>
      </c>
      <c r="B14" s="110" t="s">
        <v>331</v>
      </c>
      <c r="C14" s="110" t="s">
        <v>293</v>
      </c>
      <c r="D14" s="111" t="s">
        <v>332</v>
      </c>
      <c r="E14" s="110" t="s">
        <v>295</v>
      </c>
      <c r="F14" s="110" t="s">
        <v>31</v>
      </c>
      <c r="G14" s="112" t="s">
        <v>32</v>
      </c>
      <c r="H14" s="110"/>
      <c r="I14" s="110"/>
      <c r="J14" s="113" t="s">
        <v>96</v>
      </c>
      <c r="K14" s="113" t="s">
        <v>333</v>
      </c>
      <c r="L14" s="113"/>
      <c r="M14" s="113"/>
      <c r="N14" s="9"/>
      <c r="O14" s="9"/>
      <c r="P14" s="9"/>
      <c r="Q14" s="103"/>
      <c r="R14" s="9"/>
      <c r="S14" s="104">
        <v>12.0</v>
      </c>
      <c r="T14" s="9"/>
      <c r="U14" s="9"/>
      <c r="V14" s="9"/>
      <c r="W14" s="9"/>
    </row>
    <row r="15">
      <c r="A15" s="106">
        <v>30.0</v>
      </c>
      <c r="B15" s="106" t="s">
        <v>334</v>
      </c>
      <c r="C15" s="106" t="s">
        <v>293</v>
      </c>
      <c r="D15" s="107" t="s">
        <v>335</v>
      </c>
      <c r="E15" s="106" t="s">
        <v>309</v>
      </c>
      <c r="F15" s="106" t="s">
        <v>52</v>
      </c>
      <c r="G15" s="108" t="s">
        <v>336</v>
      </c>
      <c r="H15" s="106" t="s">
        <v>180</v>
      </c>
      <c r="I15" s="106">
        <v>52.1</v>
      </c>
      <c r="J15" s="109" t="s">
        <v>96</v>
      </c>
      <c r="K15" s="109" t="s">
        <v>337</v>
      </c>
      <c r="L15" s="109"/>
      <c r="M15" s="109"/>
      <c r="N15" s="9"/>
      <c r="O15" s="9"/>
      <c r="P15" s="9"/>
      <c r="Q15" s="103"/>
      <c r="R15" s="9"/>
      <c r="S15" s="104">
        <v>13.0</v>
      </c>
      <c r="T15" s="9"/>
      <c r="U15" s="9"/>
      <c r="V15" s="9"/>
      <c r="W15" s="9"/>
    </row>
    <row r="16">
      <c r="A16" s="110">
        <v>31.0</v>
      </c>
      <c r="B16" s="110" t="s">
        <v>338</v>
      </c>
      <c r="C16" s="110" t="s">
        <v>293</v>
      </c>
      <c r="D16" s="111" t="s">
        <v>339</v>
      </c>
      <c r="E16" s="110" t="s">
        <v>340</v>
      </c>
      <c r="F16" s="110" t="s">
        <v>52</v>
      </c>
      <c r="G16" s="110" t="s">
        <v>53</v>
      </c>
      <c r="H16" s="110" t="s">
        <v>180</v>
      </c>
      <c r="I16" s="110">
        <v>50.0</v>
      </c>
      <c r="J16" s="113"/>
      <c r="K16" s="113"/>
      <c r="L16" s="113"/>
      <c r="M16" s="113"/>
      <c r="N16" s="9"/>
      <c r="O16" s="9"/>
      <c r="P16" s="9"/>
      <c r="Q16" s="103"/>
      <c r="R16" s="9"/>
      <c r="S16" s="104">
        <v>14.0</v>
      </c>
      <c r="T16" s="9"/>
      <c r="U16" s="9"/>
      <c r="V16" s="9"/>
      <c r="W16" s="9"/>
    </row>
    <row r="17">
      <c r="A17" s="106">
        <v>33.0</v>
      </c>
      <c r="B17" s="106" t="s">
        <v>341</v>
      </c>
      <c r="C17" s="106" t="s">
        <v>305</v>
      </c>
      <c r="D17" s="107" t="s">
        <v>342</v>
      </c>
      <c r="E17" s="106" t="s">
        <v>309</v>
      </c>
      <c r="F17" s="106" t="s">
        <v>343</v>
      </c>
      <c r="G17" s="106" t="s">
        <v>344</v>
      </c>
      <c r="H17" s="106" t="s">
        <v>213</v>
      </c>
      <c r="I17" s="106" t="s">
        <v>345</v>
      </c>
      <c r="J17" s="109" t="s">
        <v>96</v>
      </c>
      <c r="K17" s="109" t="s">
        <v>346</v>
      </c>
      <c r="L17" s="109"/>
      <c r="M17" s="109"/>
      <c r="N17" s="9"/>
      <c r="O17" s="9"/>
      <c r="P17" s="9"/>
      <c r="Q17" s="9"/>
      <c r="R17" s="9"/>
      <c r="S17" s="104">
        <v>15.0</v>
      </c>
      <c r="T17" s="9"/>
      <c r="U17" s="9"/>
      <c r="V17" s="9"/>
      <c r="W17" s="9"/>
    </row>
    <row r="18">
      <c r="A18" s="110">
        <v>39.0</v>
      </c>
      <c r="B18" s="110" t="s">
        <v>347</v>
      </c>
      <c r="C18" s="110" t="s">
        <v>293</v>
      </c>
      <c r="D18" s="111" t="s">
        <v>348</v>
      </c>
      <c r="E18" s="110" t="s">
        <v>309</v>
      </c>
      <c r="F18" s="110" t="s">
        <v>52</v>
      </c>
      <c r="G18" s="112" t="s">
        <v>349</v>
      </c>
      <c r="H18" s="110" t="s">
        <v>180</v>
      </c>
      <c r="I18" s="110">
        <v>50.37</v>
      </c>
      <c r="J18" s="113" t="s">
        <v>96</v>
      </c>
      <c r="K18" s="113" t="s">
        <v>350</v>
      </c>
      <c r="L18" s="113"/>
      <c r="M18" s="113"/>
      <c r="N18" s="9"/>
      <c r="O18" s="9"/>
      <c r="P18" s="9"/>
      <c r="Q18" s="103"/>
      <c r="R18" s="9"/>
      <c r="S18" s="104">
        <v>16.0</v>
      </c>
      <c r="T18" s="9"/>
      <c r="U18" s="9"/>
      <c r="V18" s="9"/>
      <c r="W18" s="9"/>
    </row>
    <row r="19">
      <c r="A19" s="106">
        <v>40.0</v>
      </c>
      <c r="B19" s="106" t="s">
        <v>351</v>
      </c>
      <c r="C19" s="106" t="s">
        <v>305</v>
      </c>
      <c r="D19" s="107" t="s">
        <v>352</v>
      </c>
      <c r="E19" s="106" t="s">
        <v>309</v>
      </c>
      <c r="F19" s="106" t="s">
        <v>52</v>
      </c>
      <c r="G19" s="108" t="s">
        <v>353</v>
      </c>
      <c r="H19" s="106" t="s">
        <v>170</v>
      </c>
      <c r="I19" s="106">
        <v>7.95</v>
      </c>
      <c r="J19" s="109" t="s">
        <v>26</v>
      </c>
      <c r="K19" s="109">
        <v>26.5</v>
      </c>
      <c r="L19" s="109"/>
      <c r="M19" s="109"/>
      <c r="N19" s="9"/>
      <c r="O19" s="9"/>
      <c r="P19" s="9"/>
      <c r="Q19" s="103"/>
      <c r="R19" s="9"/>
      <c r="S19" s="104">
        <v>17.0</v>
      </c>
      <c r="T19" s="9"/>
      <c r="U19" s="9"/>
      <c r="V19" s="9"/>
      <c r="W19" s="9"/>
    </row>
    <row r="20">
      <c r="A20" s="110">
        <v>45.0</v>
      </c>
      <c r="B20" s="110" t="s">
        <v>354</v>
      </c>
      <c r="C20" s="110" t="s">
        <v>293</v>
      </c>
      <c r="D20" s="111" t="s">
        <v>323</v>
      </c>
      <c r="E20" s="110" t="s">
        <v>295</v>
      </c>
      <c r="F20" s="110" t="s">
        <v>52</v>
      </c>
      <c r="G20" s="112" t="s">
        <v>353</v>
      </c>
      <c r="H20" s="110" t="s">
        <v>170</v>
      </c>
      <c r="I20" s="110">
        <v>7.38</v>
      </c>
      <c r="J20" s="113" t="s">
        <v>26</v>
      </c>
      <c r="K20" s="113">
        <v>24.0</v>
      </c>
      <c r="L20" s="113"/>
      <c r="M20" s="113"/>
      <c r="N20" s="9"/>
      <c r="O20" s="9"/>
      <c r="P20" s="9"/>
      <c r="Q20" s="103"/>
      <c r="R20" s="9"/>
      <c r="S20" s="104">
        <v>18.0</v>
      </c>
      <c r="T20" s="9"/>
      <c r="U20" s="9"/>
      <c r="V20" s="9"/>
      <c r="W20" s="9"/>
    </row>
    <row r="21">
      <c r="A21" s="106">
        <v>55.0</v>
      </c>
      <c r="B21" s="106" t="s">
        <v>355</v>
      </c>
      <c r="C21" s="106" t="s">
        <v>305</v>
      </c>
      <c r="D21" s="107" t="s">
        <v>356</v>
      </c>
      <c r="E21" s="108" t="s">
        <v>327</v>
      </c>
      <c r="F21" s="106" t="s">
        <v>357</v>
      </c>
      <c r="G21" s="108" t="s">
        <v>358</v>
      </c>
      <c r="H21" s="106" t="s">
        <v>170</v>
      </c>
      <c r="I21" s="106">
        <v>8.5</v>
      </c>
      <c r="J21" s="109"/>
      <c r="K21" s="109"/>
      <c r="L21" s="109"/>
      <c r="M21" s="109"/>
      <c r="N21" s="9"/>
      <c r="O21" s="9"/>
      <c r="P21" s="9"/>
      <c r="Q21" s="103"/>
      <c r="R21" s="9"/>
      <c r="S21" s="104">
        <v>19.0</v>
      </c>
      <c r="T21" s="9"/>
      <c r="U21" s="9"/>
      <c r="V21" s="9"/>
      <c r="W21" s="9"/>
    </row>
    <row r="22">
      <c r="A22" s="110">
        <v>59.0</v>
      </c>
      <c r="B22" s="110" t="s">
        <v>359</v>
      </c>
      <c r="C22" s="110" t="s">
        <v>293</v>
      </c>
      <c r="D22" s="114" t="s">
        <v>360</v>
      </c>
      <c r="E22" s="110" t="s">
        <v>295</v>
      </c>
      <c r="F22" s="110" t="s">
        <v>357</v>
      </c>
      <c r="G22" s="112" t="s">
        <v>358</v>
      </c>
      <c r="H22" s="110"/>
      <c r="I22" s="110"/>
      <c r="J22" s="113" t="s">
        <v>96</v>
      </c>
      <c r="K22" s="113" t="s">
        <v>361</v>
      </c>
      <c r="L22" s="113"/>
      <c r="M22" s="113"/>
      <c r="N22" s="9"/>
      <c r="O22" s="9"/>
      <c r="P22" s="9"/>
      <c r="Q22" s="103"/>
      <c r="R22" s="9"/>
      <c r="S22" s="104">
        <v>20.0</v>
      </c>
      <c r="T22" s="9"/>
      <c r="U22" s="9"/>
      <c r="V22" s="9"/>
      <c r="W22" s="9"/>
    </row>
    <row r="23">
      <c r="A23" s="106">
        <v>60.0</v>
      </c>
      <c r="B23" s="106" t="s">
        <v>362</v>
      </c>
      <c r="C23" s="106" t="s">
        <v>293</v>
      </c>
      <c r="D23" s="107" t="s">
        <v>363</v>
      </c>
      <c r="E23" s="106" t="s">
        <v>295</v>
      </c>
      <c r="F23" s="106" t="s">
        <v>357</v>
      </c>
      <c r="G23" s="108" t="s">
        <v>358</v>
      </c>
      <c r="H23" s="106"/>
      <c r="I23" s="106"/>
      <c r="J23" s="109" t="s">
        <v>96</v>
      </c>
      <c r="K23" s="108" t="s">
        <v>364</v>
      </c>
      <c r="L23" s="109"/>
      <c r="M23" s="109"/>
      <c r="N23" s="9"/>
      <c r="O23" s="9"/>
      <c r="P23" s="9"/>
      <c r="Q23" s="103"/>
      <c r="R23" s="9"/>
      <c r="S23" s="104">
        <v>21.0</v>
      </c>
      <c r="T23" s="9"/>
      <c r="U23" s="9"/>
      <c r="V23" s="9"/>
      <c r="W23" s="9"/>
    </row>
    <row r="24">
      <c r="A24" s="110">
        <v>73.0</v>
      </c>
      <c r="B24" s="110" t="s">
        <v>365</v>
      </c>
      <c r="C24" s="110" t="s">
        <v>305</v>
      </c>
      <c r="D24" s="111" t="s">
        <v>366</v>
      </c>
      <c r="E24" s="110" t="s">
        <v>295</v>
      </c>
      <c r="F24" s="110" t="s">
        <v>176</v>
      </c>
      <c r="G24" s="110" t="s">
        <v>367</v>
      </c>
      <c r="H24" s="110" t="s">
        <v>180</v>
      </c>
      <c r="I24" s="110" t="s">
        <v>368</v>
      </c>
      <c r="J24" s="110"/>
      <c r="K24" s="110"/>
      <c r="L24" s="113"/>
      <c r="M24" s="113"/>
      <c r="N24" s="9"/>
      <c r="O24" s="9"/>
      <c r="P24" s="9"/>
      <c r="Q24" s="103"/>
      <c r="R24" s="9"/>
      <c r="S24" s="104">
        <v>22.0</v>
      </c>
      <c r="T24" s="9"/>
      <c r="U24" s="9"/>
      <c r="V24" s="9"/>
      <c r="W24" s="9"/>
    </row>
    <row r="25">
      <c r="A25" s="106">
        <v>74.0</v>
      </c>
      <c r="B25" s="106" t="s">
        <v>369</v>
      </c>
      <c r="C25" s="106" t="s">
        <v>293</v>
      </c>
      <c r="D25" s="107" t="s">
        <v>370</v>
      </c>
      <c r="E25" s="106" t="s">
        <v>309</v>
      </c>
      <c r="F25" s="106" t="s">
        <v>176</v>
      </c>
      <c r="G25" s="106" t="s">
        <v>367</v>
      </c>
      <c r="H25" s="106"/>
      <c r="I25" s="106"/>
      <c r="J25" s="109" t="s">
        <v>96</v>
      </c>
      <c r="K25" s="109" t="s">
        <v>371</v>
      </c>
      <c r="L25" s="109"/>
      <c r="M25" s="109"/>
      <c r="N25" s="9"/>
      <c r="O25" s="9"/>
      <c r="P25" s="9"/>
      <c r="Q25" s="103"/>
      <c r="R25" s="9"/>
      <c r="S25" s="104">
        <v>23.0</v>
      </c>
      <c r="T25" s="9"/>
      <c r="U25" s="9"/>
      <c r="V25" s="9"/>
      <c r="W25" s="9"/>
    </row>
    <row r="26">
      <c r="A26" s="112">
        <v>233.0</v>
      </c>
      <c r="B26" s="110" t="s">
        <v>372</v>
      </c>
      <c r="C26" s="110" t="s">
        <v>305</v>
      </c>
      <c r="D26" s="111" t="s">
        <v>373</v>
      </c>
      <c r="E26" s="110" t="s">
        <v>340</v>
      </c>
      <c r="F26" s="110" t="s">
        <v>374</v>
      </c>
      <c r="G26" s="110" t="s">
        <v>375</v>
      </c>
      <c r="H26" s="110" t="s">
        <v>213</v>
      </c>
      <c r="I26" s="110" t="s">
        <v>376</v>
      </c>
      <c r="J26" s="113" t="s">
        <v>55</v>
      </c>
      <c r="K26" s="113" t="s">
        <v>377</v>
      </c>
      <c r="L26" s="113"/>
      <c r="M26" s="113"/>
      <c r="N26" s="9"/>
      <c r="O26" s="9"/>
      <c r="P26" s="9"/>
      <c r="Q26" s="103"/>
      <c r="R26" s="9"/>
      <c r="S26" s="104">
        <v>24.0</v>
      </c>
      <c r="T26" s="9"/>
      <c r="U26" s="9"/>
      <c r="V26" s="9"/>
      <c r="W26" s="9"/>
    </row>
    <row r="27">
      <c r="A27" s="106">
        <v>103.0</v>
      </c>
      <c r="B27" s="106" t="s">
        <v>378</v>
      </c>
      <c r="C27" s="106" t="s">
        <v>293</v>
      </c>
      <c r="D27" s="107" t="s">
        <v>379</v>
      </c>
      <c r="E27" s="106" t="s">
        <v>295</v>
      </c>
      <c r="F27" s="106" t="s">
        <v>31</v>
      </c>
      <c r="G27" s="108" t="s">
        <v>380</v>
      </c>
      <c r="H27" s="106" t="s">
        <v>278</v>
      </c>
      <c r="I27" s="106">
        <v>5.58</v>
      </c>
      <c r="J27" s="109" t="s">
        <v>26</v>
      </c>
      <c r="K27" s="109">
        <v>25.72</v>
      </c>
      <c r="L27" s="109"/>
      <c r="M27" s="109"/>
      <c r="N27" s="9"/>
      <c r="O27" s="9"/>
      <c r="P27" s="9"/>
      <c r="Q27" s="103"/>
      <c r="R27" s="9"/>
      <c r="S27" s="104">
        <v>25.0</v>
      </c>
      <c r="T27" s="9"/>
      <c r="U27" s="9"/>
      <c r="V27" s="9"/>
      <c r="W27" s="9"/>
    </row>
    <row r="28">
      <c r="A28" s="110">
        <v>104.0</v>
      </c>
      <c r="B28" s="110" t="s">
        <v>381</v>
      </c>
      <c r="C28" s="110" t="s">
        <v>305</v>
      </c>
      <c r="D28" s="110">
        <v>2009.0</v>
      </c>
      <c r="E28" s="110" t="s">
        <v>295</v>
      </c>
      <c r="F28" s="110" t="s">
        <v>31</v>
      </c>
      <c r="G28" s="112" t="s">
        <v>382</v>
      </c>
      <c r="H28" s="110" t="s">
        <v>278</v>
      </c>
      <c r="I28" s="110">
        <v>4.97</v>
      </c>
      <c r="J28" s="113"/>
      <c r="K28" s="113"/>
      <c r="L28" s="113"/>
      <c r="M28" s="113"/>
      <c r="N28" s="9"/>
      <c r="O28" s="9"/>
      <c r="P28" s="9"/>
      <c r="Q28" s="103"/>
      <c r="R28" s="9"/>
      <c r="S28" s="104">
        <v>26.0</v>
      </c>
      <c r="T28" s="9"/>
      <c r="U28" s="9"/>
      <c r="V28" s="9"/>
      <c r="W28" s="9"/>
    </row>
    <row r="29">
      <c r="A29" s="106">
        <v>108.0</v>
      </c>
      <c r="B29" s="106" t="s">
        <v>48</v>
      </c>
      <c r="C29" s="106" t="s">
        <v>293</v>
      </c>
      <c r="D29" s="107" t="s">
        <v>383</v>
      </c>
      <c r="E29" s="106" t="s">
        <v>309</v>
      </c>
      <c r="F29" s="106" t="s">
        <v>31</v>
      </c>
      <c r="G29" s="108" t="s">
        <v>384</v>
      </c>
      <c r="H29" s="106"/>
      <c r="I29" s="106">
        <v>23.28</v>
      </c>
      <c r="J29" s="109"/>
      <c r="K29" s="109"/>
      <c r="L29" s="109"/>
      <c r="M29" s="109"/>
      <c r="N29" s="9"/>
      <c r="O29" s="9"/>
      <c r="P29" s="9"/>
      <c r="Q29" s="103"/>
      <c r="R29" s="9"/>
      <c r="S29" s="104">
        <v>27.0</v>
      </c>
      <c r="T29" s="9"/>
      <c r="U29" s="9"/>
      <c r="V29" s="9"/>
      <c r="W29" s="9"/>
    </row>
    <row r="30">
      <c r="A30" s="110">
        <v>110.0</v>
      </c>
      <c r="B30" s="110" t="s">
        <v>385</v>
      </c>
      <c r="C30" s="110" t="s">
        <v>293</v>
      </c>
      <c r="D30" s="115" t="s">
        <v>386</v>
      </c>
      <c r="E30" s="110" t="s">
        <v>295</v>
      </c>
      <c r="F30" s="110" t="s">
        <v>31</v>
      </c>
      <c r="G30" s="112" t="s">
        <v>384</v>
      </c>
      <c r="H30" s="110" t="s">
        <v>278</v>
      </c>
      <c r="I30" s="110">
        <v>6.12</v>
      </c>
      <c r="J30" s="110" t="s">
        <v>26</v>
      </c>
      <c r="K30" s="110">
        <v>25.7</v>
      </c>
      <c r="L30" s="113"/>
      <c r="M30" s="113"/>
      <c r="N30" s="9"/>
      <c r="O30" s="9"/>
      <c r="P30" s="9"/>
      <c r="Q30" s="103"/>
      <c r="R30" s="9"/>
      <c r="S30" s="104">
        <v>28.0</v>
      </c>
      <c r="T30" s="9"/>
      <c r="U30" s="9"/>
      <c r="V30" s="9"/>
      <c r="W30" s="9"/>
    </row>
    <row r="31">
      <c r="A31" s="106">
        <v>114.0</v>
      </c>
      <c r="B31" s="106" t="s">
        <v>387</v>
      </c>
      <c r="C31" s="106" t="s">
        <v>293</v>
      </c>
      <c r="D31" s="107" t="s">
        <v>335</v>
      </c>
      <c r="E31" s="106" t="s">
        <v>295</v>
      </c>
      <c r="F31" s="106" t="s">
        <v>31</v>
      </c>
      <c r="G31" s="108" t="s">
        <v>380</v>
      </c>
      <c r="H31" s="106" t="s">
        <v>278</v>
      </c>
      <c r="I31" s="106">
        <v>5.75</v>
      </c>
      <c r="J31" s="109" t="s">
        <v>26</v>
      </c>
      <c r="K31" s="109">
        <v>23.6</v>
      </c>
      <c r="L31" s="109" t="s">
        <v>170</v>
      </c>
      <c r="M31" s="109">
        <v>7.1</v>
      </c>
      <c r="N31" s="9"/>
      <c r="O31" s="9"/>
      <c r="P31" s="9"/>
      <c r="Q31" s="103"/>
      <c r="R31" s="9"/>
      <c r="S31" s="104">
        <v>29.0</v>
      </c>
      <c r="T31" s="9"/>
      <c r="U31" s="9"/>
      <c r="V31" s="9"/>
      <c r="W31" s="9"/>
    </row>
    <row r="32">
      <c r="A32" s="110">
        <v>115.0</v>
      </c>
      <c r="B32" s="110" t="s">
        <v>388</v>
      </c>
      <c r="C32" s="110" t="s">
        <v>293</v>
      </c>
      <c r="D32" s="111" t="s">
        <v>389</v>
      </c>
      <c r="E32" s="110" t="s">
        <v>295</v>
      </c>
      <c r="F32" s="110" t="s">
        <v>31</v>
      </c>
      <c r="G32" s="112" t="s">
        <v>382</v>
      </c>
      <c r="H32" s="110" t="s">
        <v>170</v>
      </c>
      <c r="I32" s="110">
        <v>7.7</v>
      </c>
      <c r="J32" s="113" t="s">
        <v>26</v>
      </c>
      <c r="K32" s="113">
        <v>26.0</v>
      </c>
      <c r="L32" s="113"/>
      <c r="M32" s="113"/>
      <c r="N32" s="9"/>
      <c r="O32" s="9"/>
      <c r="P32" s="9"/>
      <c r="Q32" s="103"/>
      <c r="R32" s="9"/>
      <c r="S32" s="104">
        <v>30.0</v>
      </c>
      <c r="T32" s="9"/>
      <c r="U32" s="9"/>
      <c r="V32" s="9"/>
      <c r="W32" s="9"/>
    </row>
    <row r="33">
      <c r="A33" s="106">
        <v>116.0</v>
      </c>
      <c r="B33" s="106" t="s">
        <v>390</v>
      </c>
      <c r="C33" s="106" t="s">
        <v>305</v>
      </c>
      <c r="D33" s="107" t="s">
        <v>391</v>
      </c>
      <c r="E33" s="106" t="s">
        <v>295</v>
      </c>
      <c r="F33" s="106" t="s">
        <v>31</v>
      </c>
      <c r="G33" s="108" t="s">
        <v>392</v>
      </c>
      <c r="H33" s="106" t="s">
        <v>278</v>
      </c>
      <c r="I33" s="106">
        <v>4.95</v>
      </c>
      <c r="J33" s="109" t="s">
        <v>26</v>
      </c>
      <c r="K33" s="109">
        <v>28.2</v>
      </c>
      <c r="L33" s="109"/>
      <c r="M33" s="109"/>
      <c r="N33" s="9"/>
      <c r="O33" s="9"/>
      <c r="P33" s="9"/>
      <c r="Q33" s="103"/>
      <c r="R33" s="9"/>
      <c r="S33" s="104">
        <v>31.0</v>
      </c>
      <c r="T33" s="9"/>
      <c r="U33" s="9"/>
      <c r="V33" s="9"/>
      <c r="W33" s="9"/>
    </row>
    <row r="34">
      <c r="A34" s="110">
        <v>144.0</v>
      </c>
      <c r="B34" s="110" t="s">
        <v>393</v>
      </c>
      <c r="C34" s="110" t="s">
        <v>293</v>
      </c>
      <c r="D34" s="111" t="s">
        <v>394</v>
      </c>
      <c r="E34" s="110" t="s">
        <v>309</v>
      </c>
      <c r="F34" s="110" t="s">
        <v>31</v>
      </c>
      <c r="G34" s="110" t="s">
        <v>395</v>
      </c>
      <c r="H34" s="110" t="s">
        <v>170</v>
      </c>
      <c r="I34" s="110">
        <v>7.3</v>
      </c>
      <c r="J34" s="113" t="s">
        <v>0</v>
      </c>
      <c r="K34" s="113">
        <v>8.22</v>
      </c>
      <c r="L34" s="113"/>
      <c r="M34" s="113"/>
      <c r="N34" s="9"/>
      <c r="O34" s="9"/>
      <c r="P34" s="9"/>
      <c r="Q34" s="103"/>
      <c r="R34" s="9"/>
      <c r="S34" s="104">
        <v>32.0</v>
      </c>
      <c r="T34" s="9"/>
      <c r="U34" s="9"/>
      <c r="V34" s="9"/>
      <c r="W34" s="9"/>
    </row>
    <row r="35">
      <c r="A35" s="106">
        <v>150.0</v>
      </c>
      <c r="B35" s="106" t="s">
        <v>396</v>
      </c>
      <c r="C35" s="106" t="s">
        <v>305</v>
      </c>
      <c r="D35" s="107" t="s">
        <v>397</v>
      </c>
      <c r="E35" s="108" t="s">
        <v>398</v>
      </c>
      <c r="F35" s="106" t="s">
        <v>31</v>
      </c>
      <c r="G35" s="106" t="s">
        <v>395</v>
      </c>
      <c r="H35" s="106" t="s">
        <v>213</v>
      </c>
      <c r="I35" s="106" t="s">
        <v>399</v>
      </c>
      <c r="J35" s="109" t="s">
        <v>96</v>
      </c>
      <c r="K35" s="109" t="s">
        <v>400</v>
      </c>
      <c r="L35" s="109"/>
      <c r="M35" s="109"/>
      <c r="N35" s="9"/>
      <c r="O35" s="9"/>
      <c r="P35" s="9"/>
      <c r="Q35" s="9"/>
      <c r="R35" s="9"/>
      <c r="S35" s="104">
        <v>33.0</v>
      </c>
      <c r="T35" s="9"/>
      <c r="U35" s="9"/>
      <c r="V35" s="9"/>
      <c r="W35" s="9"/>
    </row>
    <row r="36">
      <c r="A36" s="110">
        <v>155.0</v>
      </c>
      <c r="B36" s="110" t="s">
        <v>401</v>
      </c>
      <c r="C36" s="110" t="s">
        <v>305</v>
      </c>
      <c r="D36" s="111" t="s">
        <v>402</v>
      </c>
      <c r="E36" s="110" t="s">
        <v>309</v>
      </c>
      <c r="F36" s="110" t="s">
        <v>31</v>
      </c>
      <c r="G36" s="110" t="s">
        <v>395</v>
      </c>
      <c r="H36" s="110" t="s">
        <v>170</v>
      </c>
      <c r="I36" s="110">
        <v>7.9</v>
      </c>
      <c r="J36" s="113" t="s">
        <v>26</v>
      </c>
      <c r="K36" s="113">
        <v>29.25</v>
      </c>
      <c r="L36" s="113"/>
      <c r="M36" s="113"/>
      <c r="N36" s="9"/>
      <c r="O36" s="9"/>
      <c r="P36" s="9"/>
      <c r="Q36" s="103"/>
      <c r="R36" s="9"/>
      <c r="S36" s="104">
        <v>34.0</v>
      </c>
      <c r="T36" s="9"/>
      <c r="U36" s="9"/>
      <c r="V36" s="9"/>
      <c r="W36" s="9"/>
    </row>
    <row r="37">
      <c r="A37" s="106">
        <v>156.0</v>
      </c>
      <c r="B37" s="106" t="s">
        <v>403</v>
      </c>
      <c r="C37" s="106" t="s">
        <v>305</v>
      </c>
      <c r="D37" s="107" t="s">
        <v>404</v>
      </c>
      <c r="E37" s="106" t="s">
        <v>295</v>
      </c>
      <c r="F37" s="106" t="s">
        <v>31</v>
      </c>
      <c r="G37" s="106" t="s">
        <v>395</v>
      </c>
      <c r="H37" s="106" t="s">
        <v>170</v>
      </c>
      <c r="I37" s="106">
        <v>8.3</v>
      </c>
      <c r="J37" s="109" t="s">
        <v>26</v>
      </c>
      <c r="K37" s="109">
        <v>29.35</v>
      </c>
      <c r="L37" s="109"/>
      <c r="M37" s="109"/>
      <c r="N37" s="9"/>
      <c r="O37" s="9"/>
      <c r="P37" s="9"/>
      <c r="Q37" s="103"/>
      <c r="R37" s="9"/>
      <c r="S37" s="104">
        <v>35.0</v>
      </c>
      <c r="T37" s="9"/>
      <c r="U37" s="9"/>
      <c r="V37" s="9"/>
      <c r="W37" s="9"/>
    </row>
    <row r="38">
      <c r="A38" s="110">
        <v>159.0</v>
      </c>
      <c r="B38" s="110" t="s">
        <v>405</v>
      </c>
      <c r="C38" s="110" t="s">
        <v>305</v>
      </c>
      <c r="D38" s="116">
        <v>39207.0</v>
      </c>
      <c r="E38" s="110" t="s">
        <v>295</v>
      </c>
      <c r="F38" s="110" t="s">
        <v>31</v>
      </c>
      <c r="G38" s="110" t="s">
        <v>395</v>
      </c>
      <c r="H38" s="110" t="s">
        <v>170</v>
      </c>
      <c r="I38" s="110">
        <v>8.36</v>
      </c>
      <c r="J38" s="113" t="s">
        <v>0</v>
      </c>
      <c r="K38" s="113">
        <v>9.8</v>
      </c>
      <c r="L38" s="113"/>
      <c r="M38" s="113"/>
      <c r="N38" s="9"/>
      <c r="O38" s="9"/>
      <c r="P38" s="9"/>
      <c r="Q38" s="103"/>
      <c r="R38" s="9"/>
      <c r="S38" s="104">
        <v>36.0</v>
      </c>
      <c r="T38" s="9"/>
      <c r="U38" s="9"/>
      <c r="V38" s="9"/>
      <c r="W38" s="9"/>
    </row>
    <row r="39">
      <c r="A39" s="106">
        <v>164.0</v>
      </c>
      <c r="B39" s="106" t="s">
        <v>406</v>
      </c>
      <c r="C39" s="106" t="s">
        <v>305</v>
      </c>
      <c r="D39" s="107" t="s">
        <v>407</v>
      </c>
      <c r="E39" s="106" t="s">
        <v>295</v>
      </c>
      <c r="F39" s="106" t="s">
        <v>31</v>
      </c>
      <c r="G39" s="108" t="s">
        <v>32</v>
      </c>
      <c r="H39" s="106" t="s">
        <v>278</v>
      </c>
      <c r="I39" s="106">
        <v>4.89</v>
      </c>
      <c r="J39" s="109"/>
      <c r="K39" s="109"/>
      <c r="L39" s="109"/>
      <c r="M39" s="109"/>
      <c r="N39" s="9"/>
      <c r="O39" s="9"/>
      <c r="P39" s="9"/>
      <c r="Q39" s="103"/>
      <c r="R39" s="9"/>
      <c r="S39" s="104">
        <v>37.0</v>
      </c>
      <c r="T39" s="9"/>
      <c r="U39" s="9"/>
      <c r="V39" s="9"/>
      <c r="W39" s="9"/>
    </row>
    <row r="40">
      <c r="A40" s="110">
        <v>172.0</v>
      </c>
      <c r="B40" s="110" t="s">
        <v>408</v>
      </c>
      <c r="C40" s="110" t="s">
        <v>305</v>
      </c>
      <c r="D40" s="117">
        <v>172.0</v>
      </c>
      <c r="E40" s="110" t="s">
        <v>309</v>
      </c>
      <c r="F40" s="110" t="s">
        <v>31</v>
      </c>
      <c r="G40" s="112" t="s">
        <v>32</v>
      </c>
      <c r="H40" s="110" t="s">
        <v>170</v>
      </c>
      <c r="I40" s="110">
        <v>7.81</v>
      </c>
      <c r="J40" s="113" t="s">
        <v>26</v>
      </c>
      <c r="K40" s="113">
        <v>28.3</v>
      </c>
      <c r="L40" s="113"/>
      <c r="M40" s="113"/>
      <c r="N40" s="9"/>
      <c r="O40" s="9"/>
      <c r="P40" s="9"/>
      <c r="Q40" s="103"/>
      <c r="R40" s="9"/>
      <c r="S40" s="104">
        <v>38.0</v>
      </c>
      <c r="T40" s="9"/>
      <c r="U40" s="9"/>
      <c r="V40" s="9"/>
      <c r="W40" s="9"/>
    </row>
    <row r="41">
      <c r="A41" s="106">
        <v>176.0</v>
      </c>
      <c r="B41" s="106" t="s">
        <v>409</v>
      </c>
      <c r="C41" s="106" t="s">
        <v>305</v>
      </c>
      <c r="D41" s="107" t="s">
        <v>410</v>
      </c>
      <c r="E41" s="106" t="s">
        <v>295</v>
      </c>
      <c r="F41" s="106" t="s">
        <v>31</v>
      </c>
      <c r="G41" s="108" t="s">
        <v>380</v>
      </c>
      <c r="H41" s="106" t="s">
        <v>170</v>
      </c>
      <c r="I41" s="106">
        <v>8.4</v>
      </c>
      <c r="J41" s="109" t="s">
        <v>26</v>
      </c>
      <c r="K41" s="109">
        <v>28.2</v>
      </c>
      <c r="L41" s="109"/>
      <c r="M41" s="109"/>
      <c r="N41" s="9"/>
      <c r="O41" s="9"/>
      <c r="P41" s="9"/>
      <c r="Q41" s="103"/>
      <c r="R41" s="9"/>
      <c r="S41" s="104">
        <v>39.0</v>
      </c>
      <c r="T41" s="9"/>
      <c r="U41" s="9"/>
      <c r="V41" s="9"/>
      <c r="W41" s="9"/>
    </row>
    <row r="42">
      <c r="A42" s="110">
        <v>181.0</v>
      </c>
      <c r="B42" s="110" t="s">
        <v>411</v>
      </c>
      <c r="C42" s="110" t="s">
        <v>293</v>
      </c>
      <c r="D42" s="111" t="s">
        <v>412</v>
      </c>
      <c r="E42" s="110" t="s">
        <v>295</v>
      </c>
      <c r="F42" s="110" t="s">
        <v>31</v>
      </c>
      <c r="G42" s="112" t="s">
        <v>392</v>
      </c>
      <c r="H42" s="110" t="s">
        <v>213</v>
      </c>
      <c r="I42" s="110" t="s">
        <v>221</v>
      </c>
      <c r="J42" s="113" t="s">
        <v>96</v>
      </c>
      <c r="K42" s="113" t="s">
        <v>413</v>
      </c>
      <c r="L42" s="113"/>
      <c r="M42" s="113"/>
      <c r="N42" s="9"/>
      <c r="O42" s="9"/>
      <c r="P42" s="9"/>
      <c r="Q42" s="103"/>
      <c r="R42" s="9"/>
      <c r="S42" s="104">
        <v>40.0</v>
      </c>
      <c r="T42" s="9"/>
      <c r="U42" s="9"/>
      <c r="V42" s="9"/>
      <c r="W42" s="9"/>
    </row>
    <row r="43">
      <c r="A43" s="106">
        <v>184.0</v>
      </c>
      <c r="B43" s="106" t="s">
        <v>414</v>
      </c>
      <c r="C43" s="106" t="s">
        <v>305</v>
      </c>
      <c r="D43" s="118" t="s">
        <v>415</v>
      </c>
      <c r="E43" s="106" t="s">
        <v>295</v>
      </c>
      <c r="F43" s="106" t="s">
        <v>31</v>
      </c>
      <c r="G43" s="108" t="s">
        <v>416</v>
      </c>
      <c r="H43" s="106" t="s">
        <v>170</v>
      </c>
      <c r="I43" s="106">
        <v>8.2</v>
      </c>
      <c r="J43" s="109" t="s">
        <v>26</v>
      </c>
      <c r="K43" s="109">
        <v>28.3</v>
      </c>
      <c r="L43" s="109"/>
      <c r="M43" s="109"/>
      <c r="N43" s="9"/>
      <c r="O43" s="9"/>
      <c r="P43" s="9"/>
      <c r="Q43" s="103"/>
      <c r="R43" s="9"/>
      <c r="S43" s="104">
        <v>41.0</v>
      </c>
      <c r="T43" s="9"/>
      <c r="U43" s="9"/>
      <c r="V43" s="9"/>
      <c r="W43" s="9"/>
    </row>
    <row r="44">
      <c r="A44" s="110">
        <v>188.0</v>
      </c>
      <c r="B44" s="110" t="s">
        <v>417</v>
      </c>
      <c r="C44" s="110" t="s">
        <v>293</v>
      </c>
      <c r="D44" s="114" t="s">
        <v>418</v>
      </c>
      <c r="E44" s="110" t="s">
        <v>309</v>
      </c>
      <c r="F44" s="110" t="s">
        <v>31</v>
      </c>
      <c r="G44" s="112" t="s">
        <v>32</v>
      </c>
      <c r="H44" s="110" t="s">
        <v>180</v>
      </c>
      <c r="I44" s="110" t="s">
        <v>419</v>
      </c>
      <c r="J44" s="113" t="s">
        <v>96</v>
      </c>
      <c r="K44" s="113" t="s">
        <v>420</v>
      </c>
      <c r="L44" s="113"/>
      <c r="M44" s="113"/>
      <c r="N44" s="9"/>
      <c r="O44" s="9"/>
      <c r="P44" s="9"/>
      <c r="Q44" s="103"/>
      <c r="R44" s="9"/>
      <c r="S44" s="104">
        <v>42.0</v>
      </c>
      <c r="T44" s="9"/>
      <c r="U44" s="9"/>
      <c r="V44" s="9"/>
      <c r="W44" s="9"/>
    </row>
    <row r="45">
      <c r="A45" s="106">
        <v>189.0</v>
      </c>
      <c r="B45" s="106" t="s">
        <v>421</v>
      </c>
      <c r="C45" s="106" t="s">
        <v>293</v>
      </c>
      <c r="D45" s="118" t="s">
        <v>422</v>
      </c>
      <c r="E45" s="106" t="s">
        <v>309</v>
      </c>
      <c r="F45" s="106" t="s">
        <v>31</v>
      </c>
      <c r="G45" s="108" t="s">
        <v>32</v>
      </c>
      <c r="H45" s="106" t="s">
        <v>180</v>
      </c>
      <c r="I45" s="106">
        <v>52.8</v>
      </c>
      <c r="J45" s="109" t="s">
        <v>26</v>
      </c>
      <c r="K45" s="109">
        <v>24.8</v>
      </c>
      <c r="L45" s="109"/>
      <c r="M45" s="109"/>
      <c r="N45" s="9"/>
      <c r="O45" s="9"/>
      <c r="P45" s="9"/>
      <c r="Q45" s="103"/>
      <c r="R45" s="9"/>
      <c r="S45" s="104">
        <v>43.0</v>
      </c>
      <c r="T45" s="9"/>
      <c r="U45" s="9"/>
      <c r="V45" s="9"/>
      <c r="W45" s="9"/>
    </row>
    <row r="46">
      <c r="A46" s="110">
        <v>197.0</v>
      </c>
      <c r="B46" s="110" t="s">
        <v>423</v>
      </c>
      <c r="C46" s="110" t="s">
        <v>305</v>
      </c>
      <c r="D46" s="111" t="s">
        <v>424</v>
      </c>
      <c r="E46" s="110" t="s">
        <v>295</v>
      </c>
      <c r="F46" s="110" t="s">
        <v>31</v>
      </c>
      <c r="G46" s="112" t="s">
        <v>425</v>
      </c>
      <c r="H46" s="110" t="s">
        <v>170</v>
      </c>
      <c r="I46" s="110">
        <v>8.4</v>
      </c>
      <c r="J46" s="110" t="s">
        <v>26</v>
      </c>
      <c r="K46" s="110">
        <v>28.6</v>
      </c>
      <c r="L46" s="113"/>
      <c r="M46" s="113"/>
      <c r="N46" s="9"/>
      <c r="O46" s="9"/>
      <c r="P46" s="9"/>
      <c r="Q46" s="103"/>
      <c r="R46" s="9"/>
      <c r="S46" s="104">
        <v>44.0</v>
      </c>
      <c r="T46" s="9"/>
      <c r="U46" s="9"/>
      <c r="V46" s="9"/>
      <c r="W46" s="9"/>
    </row>
    <row r="47">
      <c r="A47" s="106">
        <v>200.0</v>
      </c>
      <c r="B47" s="106" t="s">
        <v>426</v>
      </c>
      <c r="C47" s="106" t="s">
        <v>305</v>
      </c>
      <c r="D47" s="106" t="s">
        <v>427</v>
      </c>
      <c r="E47" s="106" t="s">
        <v>309</v>
      </c>
      <c r="F47" s="106" t="s">
        <v>31</v>
      </c>
      <c r="G47" s="108" t="s">
        <v>428</v>
      </c>
      <c r="H47" s="106" t="s">
        <v>170</v>
      </c>
      <c r="I47" s="106">
        <v>7.8</v>
      </c>
      <c r="J47" s="109" t="s">
        <v>26</v>
      </c>
      <c r="K47" s="109">
        <v>27.5</v>
      </c>
      <c r="L47" s="109"/>
      <c r="M47" s="109"/>
      <c r="N47" s="9"/>
      <c r="O47" s="9"/>
      <c r="P47" s="9"/>
      <c r="Q47" s="9"/>
      <c r="R47" s="9"/>
      <c r="S47" s="104">
        <v>45.0</v>
      </c>
      <c r="T47" s="9"/>
      <c r="U47" s="9"/>
      <c r="V47" s="9"/>
      <c r="W47" s="9"/>
    </row>
    <row r="48">
      <c r="A48" s="110">
        <v>211.0</v>
      </c>
      <c r="B48" s="110" t="s">
        <v>429</v>
      </c>
      <c r="C48" s="110" t="s">
        <v>305</v>
      </c>
      <c r="D48" s="111" t="s">
        <v>430</v>
      </c>
      <c r="E48" s="110" t="s">
        <v>295</v>
      </c>
      <c r="F48" s="110" t="s">
        <v>31</v>
      </c>
      <c r="G48" s="112" t="s">
        <v>384</v>
      </c>
      <c r="H48" s="110" t="s">
        <v>213</v>
      </c>
      <c r="I48" s="110" t="s">
        <v>431</v>
      </c>
      <c r="J48" s="110" t="s">
        <v>96</v>
      </c>
      <c r="K48" s="110" t="s">
        <v>432</v>
      </c>
      <c r="L48" s="113"/>
      <c r="M48" s="113"/>
      <c r="N48" s="9"/>
      <c r="O48" s="9"/>
      <c r="P48" s="9"/>
      <c r="Q48" s="103"/>
      <c r="R48" s="9"/>
      <c r="S48" s="104">
        <v>46.0</v>
      </c>
      <c r="T48" s="9"/>
      <c r="U48" s="9"/>
      <c r="V48" s="9"/>
      <c r="W48" s="9"/>
    </row>
    <row r="49">
      <c r="A49" s="106">
        <v>215.0</v>
      </c>
      <c r="B49" s="106" t="s">
        <v>433</v>
      </c>
      <c r="C49" s="106" t="s">
        <v>305</v>
      </c>
      <c r="D49" s="107" t="s">
        <v>434</v>
      </c>
      <c r="E49" s="106" t="s">
        <v>295</v>
      </c>
      <c r="F49" s="106" t="s">
        <v>31</v>
      </c>
      <c r="G49" s="108" t="s">
        <v>435</v>
      </c>
      <c r="H49" s="106" t="s">
        <v>170</v>
      </c>
      <c r="I49" s="106">
        <v>8.3</v>
      </c>
      <c r="J49" s="109" t="s">
        <v>26</v>
      </c>
      <c r="K49" s="109">
        <v>28.8</v>
      </c>
      <c r="L49" s="109"/>
      <c r="M49" s="109"/>
      <c r="N49" s="9"/>
      <c r="O49" s="9"/>
      <c r="P49" s="9"/>
      <c r="Q49" s="103"/>
      <c r="R49" s="9"/>
      <c r="S49" s="104">
        <v>47.0</v>
      </c>
      <c r="T49" s="9"/>
      <c r="U49" s="9"/>
      <c r="V49" s="9"/>
      <c r="W49" s="9"/>
    </row>
    <row r="50">
      <c r="A50" s="110">
        <v>216.0</v>
      </c>
      <c r="B50" s="110" t="s">
        <v>436</v>
      </c>
      <c r="C50" s="110" t="s">
        <v>305</v>
      </c>
      <c r="D50" s="111" t="s">
        <v>437</v>
      </c>
      <c r="E50" s="110" t="s">
        <v>295</v>
      </c>
      <c r="F50" s="110" t="s">
        <v>31</v>
      </c>
      <c r="G50" s="112" t="s">
        <v>438</v>
      </c>
      <c r="H50" s="110" t="s">
        <v>170</v>
      </c>
      <c r="I50" s="110">
        <v>8.2</v>
      </c>
      <c r="J50" s="113" t="s">
        <v>0</v>
      </c>
      <c r="K50" s="113">
        <v>10.1</v>
      </c>
      <c r="L50" s="113"/>
      <c r="M50" s="113"/>
      <c r="N50" s="9"/>
      <c r="O50" s="9"/>
      <c r="P50" s="9"/>
      <c r="Q50" s="103"/>
      <c r="R50" s="9"/>
      <c r="S50" s="104">
        <v>48.0</v>
      </c>
      <c r="T50" s="9"/>
      <c r="U50" s="9"/>
      <c r="V50" s="9"/>
      <c r="W50" s="9"/>
    </row>
    <row r="51">
      <c r="A51" s="106">
        <v>223.0</v>
      </c>
      <c r="B51" s="106" t="s">
        <v>439</v>
      </c>
      <c r="C51" s="106" t="s">
        <v>293</v>
      </c>
      <c r="D51" s="107" t="s">
        <v>440</v>
      </c>
      <c r="E51" s="106" t="s">
        <v>309</v>
      </c>
      <c r="F51" s="106" t="s">
        <v>357</v>
      </c>
      <c r="G51" s="106" t="s">
        <v>441</v>
      </c>
      <c r="H51" s="106" t="s">
        <v>170</v>
      </c>
      <c r="I51" s="106">
        <v>6.9</v>
      </c>
      <c r="J51" s="109" t="s">
        <v>26</v>
      </c>
      <c r="K51" s="109">
        <v>23.8</v>
      </c>
      <c r="L51" s="109"/>
      <c r="M51" s="109"/>
      <c r="N51" s="9"/>
      <c r="O51" s="9"/>
      <c r="P51" s="9"/>
      <c r="Q51" s="103"/>
      <c r="R51" s="9"/>
      <c r="S51" s="104">
        <v>49.0</v>
      </c>
      <c r="T51" s="9"/>
      <c r="U51" s="9"/>
      <c r="V51" s="9"/>
      <c r="W51" s="9"/>
    </row>
    <row r="52">
      <c r="A52" s="110">
        <v>229.0</v>
      </c>
      <c r="B52" s="110" t="s">
        <v>442</v>
      </c>
      <c r="C52" s="110" t="s">
        <v>293</v>
      </c>
      <c r="D52" s="111" t="s">
        <v>443</v>
      </c>
      <c r="E52" s="110" t="s">
        <v>309</v>
      </c>
      <c r="F52" s="110" t="s">
        <v>357</v>
      </c>
      <c r="G52" s="110" t="s">
        <v>441</v>
      </c>
      <c r="H52" s="110" t="s">
        <v>170</v>
      </c>
      <c r="I52" s="110">
        <v>6.9</v>
      </c>
      <c r="J52" s="113" t="s">
        <v>26</v>
      </c>
      <c r="K52" s="113">
        <v>23.9</v>
      </c>
      <c r="L52" s="113"/>
      <c r="M52" s="113"/>
      <c r="N52" s="9"/>
      <c r="O52" s="9"/>
      <c r="P52" s="9"/>
      <c r="Q52" s="103"/>
      <c r="R52" s="9"/>
      <c r="S52" s="104">
        <v>50.0</v>
      </c>
      <c r="T52" s="9"/>
      <c r="U52" s="9"/>
      <c r="V52" s="9"/>
      <c r="W52" s="9"/>
    </row>
    <row r="53">
      <c r="A53" s="106">
        <v>234.0</v>
      </c>
      <c r="B53" s="106" t="s">
        <v>444</v>
      </c>
      <c r="C53" s="106" t="s">
        <v>305</v>
      </c>
      <c r="D53" s="107" t="s">
        <v>445</v>
      </c>
      <c r="E53" s="106" t="s">
        <v>340</v>
      </c>
      <c r="F53" s="106" t="s">
        <v>357</v>
      </c>
      <c r="G53" s="106" t="s">
        <v>446</v>
      </c>
      <c r="H53" s="106" t="s">
        <v>170</v>
      </c>
      <c r="I53" s="106">
        <v>7.7</v>
      </c>
      <c r="J53" s="109" t="s">
        <v>26</v>
      </c>
      <c r="K53" s="109">
        <v>26.0</v>
      </c>
      <c r="L53" s="109"/>
      <c r="M53" s="109"/>
      <c r="N53" s="9"/>
      <c r="O53" s="9"/>
      <c r="P53" s="9"/>
      <c r="Q53" s="103"/>
      <c r="R53" s="9"/>
      <c r="S53" s="104">
        <v>51.0</v>
      </c>
      <c r="T53" s="9"/>
      <c r="U53" s="9"/>
      <c r="V53" s="9"/>
      <c r="W53" s="9"/>
    </row>
    <row r="54">
      <c r="A54" s="110">
        <v>235.0</v>
      </c>
      <c r="B54" s="110" t="s">
        <v>447</v>
      </c>
      <c r="C54" s="110" t="s">
        <v>293</v>
      </c>
      <c r="D54" s="119">
        <v>36808.0</v>
      </c>
      <c r="E54" s="119" t="s">
        <v>309</v>
      </c>
      <c r="F54" s="110" t="s">
        <v>357</v>
      </c>
      <c r="G54" s="110" t="s">
        <v>441</v>
      </c>
      <c r="H54" s="110" t="s">
        <v>180</v>
      </c>
      <c r="I54" s="110">
        <v>53.0</v>
      </c>
      <c r="J54" s="113" t="s">
        <v>26</v>
      </c>
      <c r="K54" s="113">
        <v>24.0</v>
      </c>
      <c r="L54" s="113"/>
      <c r="M54" s="113"/>
      <c r="N54" s="9"/>
      <c r="O54" s="9"/>
      <c r="P54" s="9"/>
      <c r="Q54" s="103"/>
      <c r="R54" s="9"/>
      <c r="S54" s="104">
        <v>52.0</v>
      </c>
      <c r="T54" s="9"/>
      <c r="U54" s="9"/>
      <c r="V54" s="9"/>
      <c r="W54" s="9"/>
    </row>
    <row r="55">
      <c r="A55" s="106">
        <v>237.0</v>
      </c>
      <c r="B55" s="106" t="s">
        <v>448</v>
      </c>
      <c r="C55" s="106" t="s">
        <v>305</v>
      </c>
      <c r="D55" s="107" t="s">
        <v>449</v>
      </c>
      <c r="E55" s="106" t="s">
        <v>340</v>
      </c>
      <c r="F55" s="106" t="s">
        <v>357</v>
      </c>
      <c r="G55" s="106" t="s">
        <v>441</v>
      </c>
      <c r="H55" s="106" t="s">
        <v>170</v>
      </c>
      <c r="I55" s="106">
        <v>7.8</v>
      </c>
      <c r="J55" s="109" t="s">
        <v>26</v>
      </c>
      <c r="K55" s="109">
        <v>27.5</v>
      </c>
      <c r="L55" s="109"/>
      <c r="M55" s="109"/>
      <c r="N55" s="9"/>
      <c r="O55" s="9"/>
      <c r="P55" s="9"/>
      <c r="Q55" s="103"/>
      <c r="R55" s="9"/>
      <c r="S55" s="104">
        <v>53.0</v>
      </c>
      <c r="T55" s="9"/>
      <c r="U55" s="9"/>
      <c r="V55" s="9"/>
      <c r="W55" s="9"/>
    </row>
    <row r="56">
      <c r="A56" s="110">
        <v>239.0</v>
      </c>
      <c r="B56" s="110" t="s">
        <v>450</v>
      </c>
      <c r="C56" s="110" t="s">
        <v>305</v>
      </c>
      <c r="D56" s="111" t="s">
        <v>451</v>
      </c>
      <c r="E56" s="110" t="s">
        <v>309</v>
      </c>
      <c r="F56" s="110" t="s">
        <v>357</v>
      </c>
      <c r="G56" s="110" t="s">
        <v>441</v>
      </c>
      <c r="H56" s="110"/>
      <c r="I56" s="110"/>
      <c r="J56" s="113" t="s">
        <v>26</v>
      </c>
      <c r="K56" s="113">
        <v>26.9</v>
      </c>
      <c r="L56" s="113"/>
      <c r="M56" s="113"/>
      <c r="N56" s="9"/>
      <c r="O56" s="9"/>
      <c r="P56" s="9"/>
      <c r="Q56" s="103"/>
      <c r="R56" s="9"/>
      <c r="S56" s="104">
        <v>54.0</v>
      </c>
      <c r="T56" s="9"/>
      <c r="U56" s="9"/>
      <c r="V56" s="9"/>
      <c r="W56" s="9"/>
    </row>
    <row r="57">
      <c r="A57" s="106">
        <v>241.0</v>
      </c>
      <c r="B57" s="106" t="s">
        <v>452</v>
      </c>
      <c r="C57" s="106" t="s">
        <v>293</v>
      </c>
      <c r="D57" s="120">
        <v>34630.0</v>
      </c>
      <c r="E57" s="120" t="s">
        <v>295</v>
      </c>
      <c r="F57" s="106" t="s">
        <v>357</v>
      </c>
      <c r="G57" s="106" t="s">
        <v>441</v>
      </c>
      <c r="H57" s="106" t="s">
        <v>170</v>
      </c>
      <c r="I57" s="106">
        <v>7.2</v>
      </c>
      <c r="J57" s="109"/>
      <c r="K57" s="109"/>
      <c r="L57" s="109"/>
      <c r="M57" s="109"/>
      <c r="N57" s="9"/>
      <c r="O57" s="9"/>
      <c r="P57" s="9"/>
      <c r="Q57" s="103"/>
      <c r="R57" s="9"/>
      <c r="S57" s="104">
        <v>55.0</v>
      </c>
      <c r="T57" s="9"/>
      <c r="U57" s="9"/>
      <c r="V57" s="9"/>
      <c r="W57" s="9"/>
    </row>
    <row r="58">
      <c r="A58" s="110">
        <v>242.0</v>
      </c>
      <c r="B58" s="110" t="s">
        <v>453</v>
      </c>
      <c r="C58" s="110" t="s">
        <v>293</v>
      </c>
      <c r="D58" s="111" t="s">
        <v>454</v>
      </c>
      <c r="E58" s="110" t="s">
        <v>340</v>
      </c>
      <c r="F58" s="110" t="s">
        <v>357</v>
      </c>
      <c r="G58" s="110" t="s">
        <v>441</v>
      </c>
      <c r="H58" s="110" t="s">
        <v>170</v>
      </c>
      <c r="I58" s="110">
        <v>6.74</v>
      </c>
      <c r="J58" s="113" t="s">
        <v>26</v>
      </c>
      <c r="K58" s="113">
        <v>23.5</v>
      </c>
      <c r="L58" s="113"/>
      <c r="M58" s="113"/>
      <c r="N58" s="9"/>
      <c r="O58" s="9"/>
      <c r="P58" s="9"/>
      <c r="Q58" s="103"/>
      <c r="R58" s="9"/>
      <c r="S58" s="104">
        <v>56.0</v>
      </c>
      <c r="T58" s="9"/>
      <c r="U58" s="9"/>
      <c r="V58" s="9"/>
      <c r="W58" s="9"/>
    </row>
    <row r="59">
      <c r="A59" s="106">
        <v>243.0</v>
      </c>
      <c r="B59" s="106" t="s">
        <v>455</v>
      </c>
      <c r="C59" s="106" t="s">
        <v>305</v>
      </c>
      <c r="D59" s="107" t="s">
        <v>456</v>
      </c>
      <c r="E59" s="106" t="s">
        <v>295</v>
      </c>
      <c r="F59" s="106" t="s">
        <v>357</v>
      </c>
      <c r="G59" s="106" t="s">
        <v>441</v>
      </c>
      <c r="H59" s="106" t="s">
        <v>180</v>
      </c>
      <c r="I59" s="106" t="s">
        <v>210</v>
      </c>
      <c r="J59" s="109" t="s">
        <v>26</v>
      </c>
      <c r="K59" s="109">
        <v>27.6</v>
      </c>
      <c r="L59" s="109"/>
      <c r="M59" s="109"/>
      <c r="N59" s="9"/>
      <c r="O59" s="9"/>
      <c r="P59" s="9"/>
      <c r="Q59" s="103"/>
      <c r="R59" s="9"/>
      <c r="S59" s="104">
        <v>57.0</v>
      </c>
      <c r="T59" s="9"/>
      <c r="U59" s="9"/>
      <c r="V59" s="9"/>
      <c r="W59" s="9"/>
    </row>
    <row r="60">
      <c r="A60" s="110">
        <v>250.0</v>
      </c>
      <c r="B60" s="110" t="s">
        <v>457</v>
      </c>
      <c r="C60" s="110" t="s">
        <v>305</v>
      </c>
      <c r="D60" s="111" t="s">
        <v>458</v>
      </c>
      <c r="E60" s="110" t="s">
        <v>295</v>
      </c>
      <c r="F60" s="110" t="s">
        <v>31</v>
      </c>
      <c r="G60" s="112" t="s">
        <v>459</v>
      </c>
      <c r="H60" s="110" t="s">
        <v>213</v>
      </c>
      <c r="I60" s="110" t="s">
        <v>460</v>
      </c>
      <c r="J60" s="113" t="s">
        <v>55</v>
      </c>
      <c r="K60" s="113"/>
      <c r="L60" s="113"/>
      <c r="M60" s="113"/>
      <c r="N60" s="9"/>
      <c r="O60" s="9"/>
      <c r="P60" s="9"/>
      <c r="Q60" s="103"/>
      <c r="R60" s="9"/>
      <c r="S60" s="104">
        <v>58.0</v>
      </c>
      <c r="T60" s="9"/>
      <c r="U60" s="9"/>
      <c r="V60" s="9"/>
      <c r="W60" s="9"/>
    </row>
    <row r="61">
      <c r="A61" s="106">
        <v>271.0</v>
      </c>
      <c r="B61" s="106" t="s">
        <v>461</v>
      </c>
      <c r="C61" s="106" t="s">
        <v>305</v>
      </c>
      <c r="D61" s="107" t="s">
        <v>462</v>
      </c>
      <c r="E61" s="106" t="s">
        <v>309</v>
      </c>
      <c r="F61" s="106" t="s">
        <v>374</v>
      </c>
      <c r="G61" s="108" t="s">
        <v>463</v>
      </c>
      <c r="H61" s="106" t="s">
        <v>180</v>
      </c>
      <c r="I61" s="106" t="s">
        <v>464</v>
      </c>
      <c r="J61" s="109" t="s">
        <v>26</v>
      </c>
      <c r="K61" s="109">
        <v>27.5</v>
      </c>
      <c r="L61" s="109"/>
      <c r="M61" s="109"/>
      <c r="N61" s="9"/>
      <c r="O61" s="9"/>
      <c r="P61" s="9"/>
      <c r="Q61" s="103"/>
      <c r="R61" s="9"/>
      <c r="S61" s="104">
        <v>59.0</v>
      </c>
      <c r="T61" s="9"/>
      <c r="U61" s="9"/>
      <c r="V61" s="9"/>
      <c r="W61" s="9"/>
    </row>
    <row r="62">
      <c r="A62" s="110">
        <v>272.0</v>
      </c>
      <c r="B62" s="110" t="s">
        <v>465</v>
      </c>
      <c r="C62" s="110" t="s">
        <v>305</v>
      </c>
      <c r="D62" s="111" t="s">
        <v>466</v>
      </c>
      <c r="E62" s="110" t="s">
        <v>309</v>
      </c>
      <c r="F62" s="110" t="s">
        <v>374</v>
      </c>
      <c r="G62" s="110" t="s">
        <v>467</v>
      </c>
      <c r="H62" s="110" t="s">
        <v>170</v>
      </c>
      <c r="I62" s="110">
        <v>7.8</v>
      </c>
      <c r="J62" s="113" t="s">
        <v>26</v>
      </c>
      <c r="K62" s="113">
        <v>28.3</v>
      </c>
      <c r="L62" s="113"/>
      <c r="M62" s="113"/>
      <c r="N62" s="9"/>
      <c r="O62" s="9"/>
      <c r="P62" s="9"/>
      <c r="Q62" s="103"/>
      <c r="R62" s="9"/>
      <c r="S62" s="104">
        <v>60.0</v>
      </c>
      <c r="T62" s="9"/>
      <c r="U62" s="9"/>
      <c r="V62" s="9"/>
      <c r="W62" s="9"/>
    </row>
    <row r="63">
      <c r="A63" s="106">
        <v>273.0</v>
      </c>
      <c r="B63" s="106" t="s">
        <v>468</v>
      </c>
      <c r="C63" s="106" t="s">
        <v>305</v>
      </c>
      <c r="D63" s="121" t="s">
        <v>469</v>
      </c>
      <c r="E63" s="106" t="s">
        <v>309</v>
      </c>
      <c r="F63" s="106" t="s">
        <v>374</v>
      </c>
      <c r="G63" s="106" t="s">
        <v>470</v>
      </c>
      <c r="H63" s="106" t="s">
        <v>170</v>
      </c>
      <c r="I63" s="106">
        <v>7.8</v>
      </c>
      <c r="J63" s="109" t="s">
        <v>26</v>
      </c>
      <c r="K63" s="109">
        <v>27.8</v>
      </c>
      <c r="L63" s="109"/>
      <c r="M63" s="109"/>
      <c r="N63" s="9"/>
      <c r="O63" s="9"/>
      <c r="P63" s="9"/>
      <c r="Q63" s="103"/>
      <c r="R63" s="9"/>
      <c r="S63" s="104">
        <v>61.0</v>
      </c>
      <c r="T63" s="9"/>
      <c r="U63" s="9"/>
      <c r="V63" s="9"/>
      <c r="W63" s="9"/>
    </row>
    <row r="64">
      <c r="A64" s="110">
        <v>274.0</v>
      </c>
      <c r="B64" s="110" t="s">
        <v>471</v>
      </c>
      <c r="C64" s="110" t="s">
        <v>293</v>
      </c>
      <c r="D64" s="115" t="s">
        <v>472</v>
      </c>
      <c r="E64" s="110" t="s">
        <v>340</v>
      </c>
      <c r="F64" s="110" t="s">
        <v>374</v>
      </c>
      <c r="G64" s="110" t="s">
        <v>473</v>
      </c>
      <c r="H64" s="110" t="s">
        <v>170</v>
      </c>
      <c r="I64" s="110">
        <v>6.8</v>
      </c>
      <c r="J64" s="113" t="s">
        <v>26</v>
      </c>
      <c r="K64" s="113">
        <v>23.0</v>
      </c>
      <c r="L64" s="113"/>
      <c r="M64" s="113"/>
      <c r="N64" s="9"/>
      <c r="O64" s="9"/>
      <c r="P64" s="9"/>
      <c r="Q64" s="103"/>
      <c r="R64" s="9"/>
      <c r="S64" s="104">
        <v>62.0</v>
      </c>
      <c r="T64" s="9"/>
      <c r="U64" s="9"/>
      <c r="V64" s="9"/>
      <c r="W64" s="9"/>
    </row>
    <row r="65">
      <c r="A65" s="106">
        <v>275.0</v>
      </c>
      <c r="B65" s="106" t="s">
        <v>474</v>
      </c>
      <c r="C65" s="106" t="s">
        <v>305</v>
      </c>
      <c r="D65" s="118" t="s">
        <v>475</v>
      </c>
      <c r="E65" s="106" t="s">
        <v>309</v>
      </c>
      <c r="F65" s="106" t="s">
        <v>374</v>
      </c>
      <c r="G65" s="108" t="s">
        <v>476</v>
      </c>
      <c r="H65" s="106" t="s">
        <v>180</v>
      </c>
      <c r="I65" s="106" t="s">
        <v>317</v>
      </c>
      <c r="J65" s="109" t="s">
        <v>96</v>
      </c>
      <c r="K65" s="109" t="s">
        <v>477</v>
      </c>
      <c r="L65" s="109"/>
      <c r="M65" s="109"/>
      <c r="N65" s="9"/>
      <c r="O65" s="9"/>
      <c r="P65" s="9"/>
      <c r="Q65" s="103"/>
      <c r="R65" s="9"/>
      <c r="S65" s="104">
        <v>63.0</v>
      </c>
      <c r="T65" s="9"/>
      <c r="U65" s="9"/>
      <c r="V65" s="9"/>
      <c r="W65" s="9"/>
    </row>
    <row r="66">
      <c r="A66" s="110">
        <v>276.0</v>
      </c>
      <c r="B66" s="110" t="s">
        <v>478</v>
      </c>
      <c r="C66" s="110" t="s">
        <v>293</v>
      </c>
      <c r="D66" s="115" t="s">
        <v>479</v>
      </c>
      <c r="E66" s="110" t="s">
        <v>295</v>
      </c>
      <c r="F66" s="110" t="s">
        <v>374</v>
      </c>
      <c r="G66" s="112" t="s">
        <v>480</v>
      </c>
      <c r="H66" s="110" t="s">
        <v>270</v>
      </c>
      <c r="I66" s="110">
        <v>11.4</v>
      </c>
      <c r="J66" s="113" t="s">
        <v>26</v>
      </c>
      <c r="K66" s="113">
        <v>24.5</v>
      </c>
      <c r="L66" s="113"/>
      <c r="M66" s="113"/>
      <c r="N66" s="9"/>
      <c r="O66" s="9"/>
      <c r="P66" s="9"/>
      <c r="Q66" s="103"/>
      <c r="R66" s="9"/>
      <c r="S66" s="104">
        <v>64.0</v>
      </c>
      <c r="T66" s="9"/>
      <c r="U66" s="9"/>
      <c r="V66" s="9"/>
      <c r="W66" s="9"/>
    </row>
    <row r="67">
      <c r="A67" s="106">
        <v>277.0</v>
      </c>
      <c r="B67" s="106" t="s">
        <v>481</v>
      </c>
      <c r="C67" s="106" t="s">
        <v>305</v>
      </c>
      <c r="D67" s="107" t="s">
        <v>482</v>
      </c>
      <c r="E67" s="106" t="s">
        <v>309</v>
      </c>
      <c r="F67" s="106" t="s">
        <v>374</v>
      </c>
      <c r="G67" s="106" t="s">
        <v>470</v>
      </c>
      <c r="H67" s="106" t="s">
        <v>170</v>
      </c>
      <c r="I67" s="106">
        <v>7.9</v>
      </c>
      <c r="J67" s="109" t="s">
        <v>26</v>
      </c>
      <c r="K67" s="109">
        <v>27.8</v>
      </c>
      <c r="L67" s="109"/>
      <c r="M67" s="109"/>
      <c r="N67" s="9"/>
      <c r="O67" s="9"/>
      <c r="P67" s="9"/>
      <c r="Q67" s="103"/>
      <c r="R67" s="9"/>
      <c r="S67" s="104">
        <v>65.0</v>
      </c>
      <c r="T67" s="9"/>
      <c r="U67" s="9"/>
      <c r="V67" s="9"/>
      <c r="W67" s="9"/>
    </row>
    <row r="68">
      <c r="A68" s="110">
        <v>278.0</v>
      </c>
      <c r="B68" s="110" t="s">
        <v>483</v>
      </c>
      <c r="C68" s="110" t="s">
        <v>293</v>
      </c>
      <c r="D68" s="111" t="s">
        <v>484</v>
      </c>
      <c r="E68" s="110" t="s">
        <v>295</v>
      </c>
      <c r="F68" s="110" t="s">
        <v>374</v>
      </c>
      <c r="G68" s="112" t="s">
        <v>459</v>
      </c>
      <c r="H68" s="110" t="s">
        <v>170</v>
      </c>
      <c r="I68" s="110">
        <v>7.2</v>
      </c>
      <c r="J68" s="113" t="s">
        <v>26</v>
      </c>
      <c r="K68" s="113">
        <v>24.0</v>
      </c>
      <c r="L68" s="113"/>
      <c r="M68" s="113"/>
      <c r="N68" s="9"/>
      <c r="O68" s="9"/>
      <c r="P68" s="9"/>
      <c r="Q68" s="103"/>
      <c r="R68" s="9"/>
      <c r="S68" s="104">
        <v>66.0</v>
      </c>
      <c r="T68" s="9"/>
      <c r="U68" s="9"/>
      <c r="V68" s="9"/>
      <c r="W68" s="9"/>
    </row>
    <row r="69">
      <c r="A69" s="106">
        <v>279.0</v>
      </c>
      <c r="B69" s="106" t="s">
        <v>485</v>
      </c>
      <c r="C69" s="106" t="s">
        <v>293</v>
      </c>
      <c r="D69" s="107" t="s">
        <v>486</v>
      </c>
      <c r="E69" s="106" t="s">
        <v>295</v>
      </c>
      <c r="F69" s="106" t="s">
        <v>374</v>
      </c>
      <c r="G69" s="108" t="s">
        <v>487</v>
      </c>
      <c r="H69" s="106" t="s">
        <v>170</v>
      </c>
      <c r="I69" s="106"/>
      <c r="J69" s="109" t="s">
        <v>26</v>
      </c>
      <c r="K69" s="109"/>
      <c r="L69" s="109"/>
      <c r="M69" s="109"/>
      <c r="N69" s="9"/>
      <c r="O69" s="9"/>
      <c r="P69" s="9"/>
      <c r="Q69" s="103"/>
      <c r="R69" s="9"/>
      <c r="S69" s="104">
        <v>67.0</v>
      </c>
      <c r="T69" s="9"/>
      <c r="U69" s="9"/>
      <c r="V69" s="9"/>
      <c r="W69" s="9"/>
    </row>
    <row r="70">
      <c r="A70" s="110">
        <v>282.0</v>
      </c>
      <c r="B70" s="110" t="s">
        <v>488</v>
      </c>
      <c r="C70" s="110" t="s">
        <v>293</v>
      </c>
      <c r="D70" s="111" t="s">
        <v>489</v>
      </c>
      <c r="E70" s="110" t="s">
        <v>309</v>
      </c>
      <c r="F70" s="110" t="s">
        <v>374</v>
      </c>
      <c r="G70" s="112" t="s">
        <v>490</v>
      </c>
      <c r="H70" s="110" t="s">
        <v>170</v>
      </c>
      <c r="I70" s="113">
        <v>6.8</v>
      </c>
      <c r="J70" s="113" t="s">
        <v>26</v>
      </c>
      <c r="K70" s="113">
        <v>22.5</v>
      </c>
      <c r="L70" s="113"/>
      <c r="M70" s="113"/>
      <c r="N70" s="9"/>
      <c r="O70" s="9"/>
      <c r="P70" s="9"/>
      <c r="Q70" s="103"/>
      <c r="R70" s="9"/>
      <c r="S70" s="104">
        <v>68.0</v>
      </c>
      <c r="T70" s="9"/>
      <c r="U70" s="9"/>
      <c r="V70" s="9"/>
      <c r="W70" s="9"/>
    </row>
    <row r="71">
      <c r="A71" s="106">
        <v>283.0</v>
      </c>
      <c r="B71" s="106" t="s">
        <v>491</v>
      </c>
      <c r="C71" s="106" t="s">
        <v>305</v>
      </c>
      <c r="D71" s="107" t="s">
        <v>492</v>
      </c>
      <c r="E71" s="106" t="s">
        <v>309</v>
      </c>
      <c r="F71" s="106" t="s">
        <v>374</v>
      </c>
      <c r="G71" s="106" t="s">
        <v>493</v>
      </c>
      <c r="H71" s="106" t="s">
        <v>170</v>
      </c>
      <c r="I71" s="106">
        <v>7.9</v>
      </c>
      <c r="J71" s="109" t="s">
        <v>0</v>
      </c>
      <c r="K71" s="109">
        <v>9.0</v>
      </c>
      <c r="L71" s="109"/>
      <c r="M71" s="109"/>
      <c r="N71" s="9"/>
      <c r="O71" s="9"/>
      <c r="P71" s="9"/>
      <c r="Q71" s="103"/>
      <c r="R71" s="9"/>
      <c r="S71" s="104">
        <v>69.0</v>
      </c>
      <c r="T71" s="9"/>
      <c r="U71" s="9"/>
      <c r="V71" s="9"/>
      <c r="W71" s="9"/>
    </row>
    <row r="72">
      <c r="A72" s="110">
        <v>301.0</v>
      </c>
      <c r="B72" s="110" t="s">
        <v>494</v>
      </c>
      <c r="C72" s="110" t="s">
        <v>293</v>
      </c>
      <c r="D72" s="111" t="s">
        <v>495</v>
      </c>
      <c r="E72" s="112" t="s">
        <v>398</v>
      </c>
      <c r="F72" s="110" t="s">
        <v>496</v>
      </c>
      <c r="G72" s="112" t="s">
        <v>497</v>
      </c>
      <c r="H72" s="110"/>
      <c r="I72" s="110"/>
      <c r="J72" s="113" t="s">
        <v>55</v>
      </c>
      <c r="K72" s="113" t="s">
        <v>498</v>
      </c>
      <c r="L72" s="113"/>
      <c r="M72" s="113"/>
      <c r="N72" s="9"/>
      <c r="O72" s="9"/>
      <c r="P72" s="9"/>
      <c r="Q72" s="103"/>
      <c r="R72" s="9"/>
      <c r="S72" s="104">
        <v>70.0</v>
      </c>
      <c r="T72" s="9"/>
      <c r="U72" s="9"/>
      <c r="V72" s="9"/>
      <c r="W72" s="9"/>
    </row>
    <row r="73">
      <c r="A73" s="106">
        <v>302.0</v>
      </c>
      <c r="B73" s="106" t="s">
        <v>499</v>
      </c>
      <c r="C73" s="106" t="s">
        <v>293</v>
      </c>
      <c r="D73" s="107" t="s">
        <v>500</v>
      </c>
      <c r="E73" s="108" t="s">
        <v>398</v>
      </c>
      <c r="F73" s="106" t="s">
        <v>496</v>
      </c>
      <c r="G73" s="108" t="s">
        <v>497</v>
      </c>
      <c r="H73" s="106"/>
      <c r="I73" s="106"/>
      <c r="J73" s="109" t="s">
        <v>55</v>
      </c>
      <c r="K73" s="109" t="s">
        <v>501</v>
      </c>
      <c r="L73" s="109"/>
      <c r="M73" s="109"/>
      <c r="N73" s="9"/>
      <c r="O73" s="9"/>
      <c r="P73" s="9"/>
      <c r="Q73" s="103"/>
      <c r="R73" s="9"/>
      <c r="S73" s="104">
        <v>71.0</v>
      </c>
      <c r="T73" s="9"/>
      <c r="U73" s="9"/>
      <c r="V73" s="9"/>
      <c r="W73" s="9"/>
    </row>
    <row r="74">
      <c r="A74" s="110">
        <v>303.0</v>
      </c>
      <c r="B74" s="110" t="s">
        <v>502</v>
      </c>
      <c r="C74" s="110" t="s">
        <v>293</v>
      </c>
      <c r="D74" s="111" t="s">
        <v>503</v>
      </c>
      <c r="E74" s="112" t="s">
        <v>398</v>
      </c>
      <c r="F74" s="110" t="s">
        <v>496</v>
      </c>
      <c r="G74" s="112" t="s">
        <v>497</v>
      </c>
      <c r="H74" s="110" t="s">
        <v>170</v>
      </c>
      <c r="I74" s="110">
        <v>7.36</v>
      </c>
      <c r="J74" s="113"/>
      <c r="K74" s="113"/>
      <c r="L74" s="113"/>
      <c r="M74" s="113"/>
      <c r="N74" s="9"/>
      <c r="O74" s="9"/>
      <c r="P74" s="9"/>
      <c r="Q74" s="103"/>
      <c r="R74" s="9"/>
      <c r="S74" s="104">
        <v>72.0</v>
      </c>
      <c r="T74" s="9"/>
      <c r="U74" s="9"/>
      <c r="V74" s="9"/>
      <c r="W74" s="9"/>
    </row>
    <row r="75">
      <c r="A75" s="106">
        <v>304.0</v>
      </c>
      <c r="B75" s="106" t="s">
        <v>504</v>
      </c>
      <c r="C75" s="106" t="s">
        <v>293</v>
      </c>
      <c r="D75" s="107" t="s">
        <v>505</v>
      </c>
      <c r="E75" s="106" t="s">
        <v>309</v>
      </c>
      <c r="F75" s="106" t="s">
        <v>506</v>
      </c>
      <c r="G75" s="108" t="s">
        <v>507</v>
      </c>
      <c r="H75" s="106" t="s">
        <v>170</v>
      </c>
      <c r="I75" s="106">
        <v>6.9</v>
      </c>
      <c r="J75" s="109"/>
      <c r="K75" s="109"/>
      <c r="L75" s="109" t="s">
        <v>278</v>
      </c>
      <c r="M75" s="109" t="s">
        <v>508</v>
      </c>
      <c r="N75" s="9"/>
      <c r="O75" s="9"/>
      <c r="P75" s="9"/>
      <c r="Q75" s="103"/>
      <c r="R75" s="9"/>
      <c r="S75" s="104">
        <v>73.0</v>
      </c>
      <c r="T75" s="9"/>
      <c r="U75" s="9"/>
      <c r="V75" s="9"/>
      <c r="W75" s="9"/>
    </row>
    <row r="76">
      <c r="A76" s="110">
        <v>305.0</v>
      </c>
      <c r="B76" s="110" t="s">
        <v>509</v>
      </c>
      <c r="C76" s="110" t="s">
        <v>293</v>
      </c>
      <c r="D76" s="111" t="s">
        <v>510</v>
      </c>
      <c r="E76" s="112" t="s">
        <v>398</v>
      </c>
      <c r="F76" s="110" t="s">
        <v>496</v>
      </c>
      <c r="G76" s="112" t="s">
        <v>497</v>
      </c>
      <c r="H76" s="110" t="s">
        <v>170</v>
      </c>
      <c r="I76" s="110">
        <v>7.3</v>
      </c>
      <c r="J76" s="113" t="s">
        <v>26</v>
      </c>
      <c r="K76" s="113">
        <v>25.71</v>
      </c>
      <c r="L76" s="113"/>
      <c r="M76" s="113"/>
      <c r="N76" s="9"/>
      <c r="O76" s="9"/>
      <c r="P76" s="9"/>
      <c r="Q76" s="103"/>
      <c r="R76" s="9"/>
      <c r="S76" s="104">
        <v>74.0</v>
      </c>
      <c r="T76" s="9"/>
      <c r="U76" s="9"/>
      <c r="V76" s="9"/>
      <c r="W76" s="9"/>
    </row>
    <row r="77">
      <c r="A77" s="106">
        <v>306.0</v>
      </c>
      <c r="B77" s="106" t="s">
        <v>511</v>
      </c>
      <c r="C77" s="106" t="s">
        <v>305</v>
      </c>
      <c r="D77" s="107" t="s">
        <v>512</v>
      </c>
      <c r="E77" s="106" t="s">
        <v>295</v>
      </c>
      <c r="F77" s="106" t="s">
        <v>506</v>
      </c>
      <c r="G77" s="108" t="s">
        <v>513</v>
      </c>
      <c r="H77" s="106" t="s">
        <v>278</v>
      </c>
      <c r="I77" s="106"/>
      <c r="J77" s="109"/>
      <c r="K77" s="109"/>
      <c r="L77" s="109"/>
      <c r="M77" s="109"/>
      <c r="N77" s="9"/>
      <c r="O77" s="9"/>
      <c r="P77" s="9"/>
      <c r="Q77" s="103"/>
      <c r="R77" s="9"/>
      <c r="S77" s="104">
        <v>75.0</v>
      </c>
      <c r="T77" s="9"/>
      <c r="U77" s="9"/>
      <c r="V77" s="9"/>
      <c r="W77" s="9"/>
    </row>
    <row r="78">
      <c r="A78" s="110">
        <v>307.0</v>
      </c>
      <c r="B78" s="110" t="s">
        <v>514</v>
      </c>
      <c r="C78" s="110" t="s">
        <v>293</v>
      </c>
      <c r="D78" s="111" t="s">
        <v>515</v>
      </c>
      <c r="E78" s="110" t="s">
        <v>398</v>
      </c>
      <c r="F78" s="110" t="s">
        <v>516</v>
      </c>
      <c r="G78" s="110" t="s">
        <v>517</v>
      </c>
      <c r="H78" s="110" t="s">
        <v>170</v>
      </c>
      <c r="I78" s="110">
        <v>7.6</v>
      </c>
      <c r="J78" s="113" t="s">
        <v>26</v>
      </c>
      <c r="K78" s="113">
        <v>26.0</v>
      </c>
      <c r="L78" s="113"/>
      <c r="M78" s="113"/>
      <c r="N78" s="9"/>
      <c r="O78" s="9"/>
      <c r="P78" s="9"/>
      <c r="Q78" s="103"/>
      <c r="R78" s="9"/>
      <c r="S78" s="104">
        <v>76.0</v>
      </c>
      <c r="T78" s="9"/>
      <c r="U78" s="9"/>
      <c r="V78" s="9"/>
      <c r="W78" s="9"/>
    </row>
    <row r="79">
      <c r="A79" s="106">
        <v>309.0</v>
      </c>
      <c r="B79" s="106" t="s">
        <v>518</v>
      </c>
      <c r="C79" s="106" t="s">
        <v>305</v>
      </c>
      <c r="D79" s="107" t="s">
        <v>519</v>
      </c>
      <c r="E79" s="106" t="s">
        <v>340</v>
      </c>
      <c r="F79" s="106" t="s">
        <v>506</v>
      </c>
      <c r="G79" s="108" t="s">
        <v>513</v>
      </c>
      <c r="H79" s="106" t="s">
        <v>278</v>
      </c>
      <c r="I79" s="106">
        <v>587.0</v>
      </c>
      <c r="J79" s="109"/>
      <c r="K79" s="109"/>
      <c r="L79" s="109"/>
      <c r="M79" s="109"/>
      <c r="N79" s="9"/>
      <c r="O79" s="9"/>
      <c r="P79" s="9"/>
      <c r="Q79" s="103"/>
      <c r="R79" s="9"/>
      <c r="S79" s="104">
        <v>77.0</v>
      </c>
      <c r="T79" s="9"/>
      <c r="U79" s="9"/>
      <c r="V79" s="9"/>
      <c r="W79" s="9"/>
    </row>
    <row r="80">
      <c r="A80" s="110">
        <v>310.0</v>
      </c>
      <c r="B80" s="110" t="s">
        <v>520</v>
      </c>
      <c r="C80" s="110" t="s">
        <v>305</v>
      </c>
      <c r="D80" s="116">
        <v>39824.0</v>
      </c>
      <c r="E80" s="110" t="s">
        <v>295</v>
      </c>
      <c r="F80" s="110" t="s">
        <v>506</v>
      </c>
      <c r="G80" s="112" t="s">
        <v>513</v>
      </c>
      <c r="H80" s="110" t="s">
        <v>278</v>
      </c>
      <c r="I80" s="110">
        <v>4.95</v>
      </c>
      <c r="J80" s="113"/>
      <c r="K80" s="113"/>
      <c r="L80" s="113"/>
      <c r="M80" s="113"/>
      <c r="N80" s="9"/>
      <c r="O80" s="9"/>
      <c r="P80" s="9"/>
      <c r="Q80" s="103"/>
      <c r="R80" s="9"/>
      <c r="S80" s="104">
        <v>78.0</v>
      </c>
      <c r="T80" s="9"/>
      <c r="U80" s="9"/>
      <c r="V80" s="9"/>
      <c r="W80" s="9"/>
    </row>
    <row r="81">
      <c r="A81" s="106">
        <v>341.0</v>
      </c>
      <c r="B81" s="106" t="s">
        <v>521</v>
      </c>
      <c r="C81" s="106" t="s">
        <v>293</v>
      </c>
      <c r="D81" s="107" t="s">
        <v>522</v>
      </c>
      <c r="E81" s="106" t="s">
        <v>340</v>
      </c>
      <c r="F81" s="108" t="s">
        <v>523</v>
      </c>
      <c r="G81" s="108" t="s">
        <v>524</v>
      </c>
      <c r="H81" s="106" t="s">
        <v>213</v>
      </c>
      <c r="I81" s="106" t="s">
        <v>525</v>
      </c>
      <c r="J81" s="109" t="s">
        <v>96</v>
      </c>
      <c r="K81" s="109" t="s">
        <v>526</v>
      </c>
      <c r="L81" s="109"/>
      <c r="M81" s="109"/>
      <c r="N81" s="9"/>
      <c r="O81" s="9"/>
      <c r="P81" s="9"/>
      <c r="Q81" s="103"/>
      <c r="R81" s="9"/>
      <c r="S81" s="104">
        <v>79.0</v>
      </c>
      <c r="T81" s="9"/>
      <c r="U81" s="9"/>
      <c r="V81" s="9"/>
      <c r="W81" s="9"/>
    </row>
    <row r="82">
      <c r="A82" s="110">
        <v>344.0</v>
      </c>
      <c r="B82" s="110" t="s">
        <v>527</v>
      </c>
      <c r="C82" s="110" t="s">
        <v>293</v>
      </c>
      <c r="D82" s="111" t="s">
        <v>528</v>
      </c>
      <c r="E82" s="110" t="s">
        <v>295</v>
      </c>
      <c r="F82" s="110" t="s">
        <v>529</v>
      </c>
      <c r="G82" s="112" t="s">
        <v>530</v>
      </c>
      <c r="H82" s="110" t="s">
        <v>213</v>
      </c>
      <c r="I82" s="110" t="s">
        <v>531</v>
      </c>
      <c r="J82" s="113" t="s">
        <v>96</v>
      </c>
      <c r="K82" s="113" t="s">
        <v>532</v>
      </c>
      <c r="L82" s="113"/>
      <c r="M82" s="113"/>
      <c r="N82" s="9"/>
      <c r="O82" s="9"/>
      <c r="P82" s="9"/>
      <c r="Q82" s="9"/>
      <c r="R82" s="9"/>
      <c r="S82" s="104">
        <v>80.0</v>
      </c>
      <c r="T82" s="9"/>
      <c r="U82" s="9"/>
      <c r="V82" s="9"/>
      <c r="W82" s="9"/>
    </row>
    <row r="83">
      <c r="A83" s="106">
        <v>358.0</v>
      </c>
      <c r="B83" s="106" t="s">
        <v>533</v>
      </c>
      <c r="C83" s="106" t="s">
        <v>293</v>
      </c>
      <c r="D83" s="107" t="s">
        <v>534</v>
      </c>
      <c r="E83" s="106" t="s">
        <v>295</v>
      </c>
      <c r="F83" s="106" t="s">
        <v>357</v>
      </c>
      <c r="G83" s="106" t="s">
        <v>535</v>
      </c>
      <c r="H83" s="106" t="s">
        <v>170</v>
      </c>
      <c r="I83" s="106">
        <v>7.1</v>
      </c>
      <c r="J83" s="109" t="s">
        <v>26</v>
      </c>
      <c r="K83" s="109">
        <v>24.0</v>
      </c>
      <c r="L83" s="109"/>
      <c r="M83" s="109"/>
      <c r="N83" s="9"/>
      <c r="O83" s="9"/>
      <c r="P83" s="9"/>
      <c r="Q83" s="103"/>
      <c r="R83" s="9"/>
      <c r="S83" s="104">
        <v>81.0</v>
      </c>
      <c r="T83" s="9"/>
      <c r="U83" s="9"/>
      <c r="V83" s="9"/>
      <c r="W83" s="9"/>
    </row>
    <row r="84">
      <c r="A84" s="110">
        <v>359.0</v>
      </c>
      <c r="B84" s="110" t="s">
        <v>536</v>
      </c>
      <c r="C84" s="110" t="s">
        <v>293</v>
      </c>
      <c r="D84" s="111" t="s">
        <v>537</v>
      </c>
      <c r="E84" s="110" t="s">
        <v>309</v>
      </c>
      <c r="F84" s="110" t="s">
        <v>357</v>
      </c>
      <c r="G84" s="110" t="s">
        <v>535</v>
      </c>
      <c r="H84" s="110" t="s">
        <v>170</v>
      </c>
      <c r="I84" s="110">
        <v>6.9</v>
      </c>
      <c r="J84" s="113" t="s">
        <v>26</v>
      </c>
      <c r="K84" s="113">
        <v>23.5</v>
      </c>
      <c r="L84" s="113"/>
      <c r="M84" s="113"/>
      <c r="N84" s="9"/>
      <c r="O84" s="9"/>
      <c r="P84" s="9"/>
      <c r="Q84" s="103"/>
      <c r="R84" s="9"/>
      <c r="S84" s="104">
        <v>82.0</v>
      </c>
      <c r="T84" s="9"/>
      <c r="U84" s="9"/>
      <c r="V84" s="9"/>
      <c r="W84" s="9"/>
    </row>
    <row r="85">
      <c r="A85" s="106">
        <v>362.0</v>
      </c>
      <c r="B85" s="106" t="s">
        <v>538</v>
      </c>
      <c r="C85" s="106" t="s">
        <v>293</v>
      </c>
      <c r="D85" s="107" t="s">
        <v>539</v>
      </c>
      <c r="E85" s="106" t="s">
        <v>309</v>
      </c>
      <c r="F85" s="106" t="s">
        <v>357</v>
      </c>
      <c r="G85" s="106" t="s">
        <v>535</v>
      </c>
      <c r="H85" s="106" t="s">
        <v>170</v>
      </c>
      <c r="I85" s="106">
        <v>6.9</v>
      </c>
      <c r="J85" s="109" t="s">
        <v>26</v>
      </c>
      <c r="K85" s="109">
        <v>23.3</v>
      </c>
      <c r="L85" s="109"/>
      <c r="M85" s="109"/>
      <c r="N85" s="9"/>
      <c r="O85" s="9"/>
      <c r="P85" s="9"/>
      <c r="Q85" s="103"/>
      <c r="R85" s="9"/>
      <c r="S85" s="104">
        <v>83.0</v>
      </c>
      <c r="T85" s="9"/>
      <c r="U85" s="9"/>
      <c r="V85" s="9"/>
      <c r="W85" s="9"/>
    </row>
    <row r="86">
      <c r="A86" s="110">
        <v>367.0</v>
      </c>
      <c r="B86" s="110" t="s">
        <v>540</v>
      </c>
      <c r="C86" s="110" t="s">
        <v>305</v>
      </c>
      <c r="D86" s="111" t="s">
        <v>541</v>
      </c>
      <c r="E86" s="110" t="s">
        <v>295</v>
      </c>
      <c r="F86" s="110" t="s">
        <v>357</v>
      </c>
      <c r="G86" s="110" t="s">
        <v>535</v>
      </c>
      <c r="H86" s="110" t="s">
        <v>170</v>
      </c>
      <c r="I86" s="110">
        <v>8.3</v>
      </c>
      <c r="J86" s="113" t="s">
        <v>26</v>
      </c>
      <c r="K86" s="113">
        <v>29.0</v>
      </c>
      <c r="L86" s="113"/>
      <c r="M86" s="113"/>
      <c r="N86" s="9"/>
      <c r="O86" s="9"/>
      <c r="P86" s="9"/>
      <c r="Q86" s="103"/>
      <c r="R86" s="9"/>
      <c r="S86" s="104">
        <v>84.0</v>
      </c>
      <c r="T86" s="9"/>
      <c r="U86" s="9"/>
      <c r="V86" s="9"/>
      <c r="W86" s="9"/>
    </row>
    <row r="87">
      <c r="A87" s="106">
        <v>369.0</v>
      </c>
      <c r="B87" s="106" t="s">
        <v>542</v>
      </c>
      <c r="C87" s="106" t="s">
        <v>293</v>
      </c>
      <c r="D87" s="107" t="s">
        <v>543</v>
      </c>
      <c r="E87" s="106" t="s">
        <v>309</v>
      </c>
      <c r="F87" s="106" t="s">
        <v>357</v>
      </c>
      <c r="G87" s="106" t="s">
        <v>535</v>
      </c>
      <c r="H87" s="106" t="s">
        <v>180</v>
      </c>
      <c r="I87" s="106">
        <v>49.8</v>
      </c>
      <c r="J87" s="109" t="s">
        <v>26</v>
      </c>
      <c r="K87" s="109">
        <v>22.5</v>
      </c>
      <c r="L87" s="109"/>
      <c r="M87" s="109"/>
      <c r="N87" s="9"/>
      <c r="O87" s="9"/>
      <c r="P87" s="9"/>
      <c r="Q87" s="103"/>
      <c r="R87" s="9"/>
      <c r="S87" s="104">
        <v>85.0</v>
      </c>
      <c r="T87" s="9"/>
      <c r="U87" s="9"/>
      <c r="V87" s="9"/>
      <c r="W87" s="9"/>
    </row>
    <row r="88">
      <c r="A88" s="110">
        <v>370.0</v>
      </c>
      <c r="B88" s="110" t="s">
        <v>544</v>
      </c>
      <c r="C88" s="110" t="s">
        <v>305</v>
      </c>
      <c r="D88" s="111" t="s">
        <v>545</v>
      </c>
      <c r="E88" s="110" t="s">
        <v>295</v>
      </c>
      <c r="F88" s="110" t="s">
        <v>357</v>
      </c>
      <c r="G88" s="110" t="s">
        <v>535</v>
      </c>
      <c r="H88" s="110" t="s">
        <v>180</v>
      </c>
      <c r="I88" s="110" t="s">
        <v>212</v>
      </c>
      <c r="J88" s="110" t="s">
        <v>96</v>
      </c>
      <c r="K88" s="110" t="s">
        <v>546</v>
      </c>
      <c r="L88" s="113"/>
      <c r="M88" s="113"/>
      <c r="N88" s="9"/>
      <c r="O88" s="9"/>
      <c r="P88" s="9"/>
      <c r="Q88" s="103"/>
      <c r="R88" s="9"/>
      <c r="S88" s="104">
        <v>86.0</v>
      </c>
      <c r="T88" s="9"/>
      <c r="U88" s="9"/>
      <c r="V88" s="9"/>
      <c r="W88" s="9"/>
    </row>
    <row r="89">
      <c r="A89" s="106">
        <v>371.0</v>
      </c>
      <c r="B89" s="106" t="s">
        <v>547</v>
      </c>
      <c r="C89" s="106" t="s">
        <v>305</v>
      </c>
      <c r="D89" s="107" t="s">
        <v>548</v>
      </c>
      <c r="E89" s="106" t="s">
        <v>295</v>
      </c>
      <c r="F89" s="106" t="s">
        <v>357</v>
      </c>
      <c r="G89" s="106" t="s">
        <v>535</v>
      </c>
      <c r="H89" s="106" t="s">
        <v>170</v>
      </c>
      <c r="I89" s="106">
        <v>8.3</v>
      </c>
      <c r="J89" s="106" t="s">
        <v>26</v>
      </c>
      <c r="K89" s="106">
        <v>28.5</v>
      </c>
      <c r="L89" s="109"/>
      <c r="M89" s="109"/>
      <c r="N89" s="9"/>
      <c r="O89" s="9"/>
      <c r="P89" s="9"/>
      <c r="Q89" s="9"/>
      <c r="R89" s="9"/>
      <c r="S89" s="104">
        <v>87.0</v>
      </c>
      <c r="T89" s="9"/>
      <c r="U89" s="9"/>
      <c r="V89" s="9"/>
      <c r="W89" s="9"/>
    </row>
    <row r="90">
      <c r="A90" s="110">
        <v>373.0</v>
      </c>
      <c r="B90" s="110" t="s">
        <v>549</v>
      </c>
      <c r="C90" s="110" t="s">
        <v>305</v>
      </c>
      <c r="D90" s="111" t="s">
        <v>550</v>
      </c>
      <c r="E90" s="110" t="s">
        <v>295</v>
      </c>
      <c r="F90" s="110" t="s">
        <v>357</v>
      </c>
      <c r="G90" s="110" t="s">
        <v>535</v>
      </c>
      <c r="H90" s="110" t="s">
        <v>180</v>
      </c>
      <c r="I90" s="110" t="s">
        <v>551</v>
      </c>
      <c r="J90" s="113" t="s">
        <v>26</v>
      </c>
      <c r="K90" s="113">
        <v>28.0</v>
      </c>
      <c r="L90" s="113"/>
      <c r="M90" s="113"/>
      <c r="N90" s="9"/>
      <c r="O90" s="9"/>
      <c r="P90" s="9"/>
      <c r="Q90" s="103"/>
      <c r="R90" s="9"/>
      <c r="S90" s="104">
        <v>88.0</v>
      </c>
      <c r="T90" s="9"/>
      <c r="U90" s="9"/>
      <c r="V90" s="9"/>
      <c r="W90" s="9"/>
    </row>
    <row r="91">
      <c r="A91" s="106">
        <v>374.0</v>
      </c>
      <c r="B91" s="106" t="s">
        <v>552</v>
      </c>
      <c r="C91" s="106" t="s">
        <v>305</v>
      </c>
      <c r="D91" s="107" t="s">
        <v>553</v>
      </c>
      <c r="E91" s="106" t="s">
        <v>295</v>
      </c>
      <c r="F91" s="106" t="s">
        <v>357</v>
      </c>
      <c r="G91" s="106" t="s">
        <v>535</v>
      </c>
      <c r="H91" s="106" t="s">
        <v>170</v>
      </c>
      <c r="I91" s="106">
        <v>8.1</v>
      </c>
      <c r="J91" s="109" t="s">
        <v>26</v>
      </c>
      <c r="K91" s="109">
        <v>28.8</v>
      </c>
      <c r="L91" s="109"/>
      <c r="M91" s="109"/>
      <c r="N91" s="9"/>
      <c r="O91" s="9"/>
      <c r="P91" s="9"/>
      <c r="Q91" s="9"/>
      <c r="R91" s="9"/>
      <c r="S91" s="104">
        <v>89.0</v>
      </c>
      <c r="T91" s="9"/>
      <c r="U91" s="9"/>
      <c r="V91" s="9"/>
      <c r="W91" s="9"/>
    </row>
    <row r="92">
      <c r="A92" s="110">
        <v>376.0</v>
      </c>
      <c r="B92" s="110" t="s">
        <v>554</v>
      </c>
      <c r="C92" s="110" t="s">
        <v>305</v>
      </c>
      <c r="D92" s="111" t="s">
        <v>555</v>
      </c>
      <c r="E92" s="110" t="s">
        <v>309</v>
      </c>
      <c r="F92" s="110" t="s">
        <v>556</v>
      </c>
      <c r="G92" s="110" t="s">
        <v>557</v>
      </c>
      <c r="H92" s="110" t="s">
        <v>180</v>
      </c>
      <c r="I92" s="110">
        <v>58.7</v>
      </c>
      <c r="J92" s="110" t="s">
        <v>26</v>
      </c>
      <c r="K92" s="110">
        <v>26.5</v>
      </c>
      <c r="L92" s="113"/>
      <c r="M92" s="113"/>
      <c r="N92" s="9"/>
      <c r="O92" s="9"/>
      <c r="P92" s="9"/>
      <c r="Q92" s="103"/>
      <c r="R92" s="9"/>
      <c r="S92" s="104">
        <v>90.0</v>
      </c>
      <c r="T92" s="9"/>
      <c r="U92" s="9"/>
      <c r="V92" s="9"/>
      <c r="W92" s="9"/>
    </row>
    <row r="93">
      <c r="A93" s="106">
        <v>378.0</v>
      </c>
      <c r="B93" s="106" t="s">
        <v>558</v>
      </c>
      <c r="C93" s="106" t="s">
        <v>293</v>
      </c>
      <c r="D93" s="120">
        <v>34302.0</v>
      </c>
      <c r="E93" s="120" t="s">
        <v>327</v>
      </c>
      <c r="F93" s="106" t="s">
        <v>559</v>
      </c>
      <c r="G93" s="106" t="s">
        <v>560</v>
      </c>
      <c r="H93" s="106" t="s">
        <v>96</v>
      </c>
      <c r="I93" s="106" t="s">
        <v>297</v>
      </c>
      <c r="J93" s="106"/>
      <c r="K93" s="106"/>
      <c r="L93" s="109"/>
      <c r="M93" s="109"/>
      <c r="N93" s="9"/>
      <c r="O93" s="9"/>
      <c r="P93" s="9"/>
      <c r="Q93" s="103"/>
      <c r="R93" s="9"/>
      <c r="S93" s="104">
        <v>91.0</v>
      </c>
      <c r="T93" s="9"/>
      <c r="U93" s="9"/>
      <c r="V93" s="9"/>
      <c r="W93" s="9"/>
    </row>
    <row r="94">
      <c r="A94" s="110">
        <v>384.0</v>
      </c>
      <c r="B94" s="110" t="s">
        <v>561</v>
      </c>
      <c r="C94" s="110" t="s">
        <v>305</v>
      </c>
      <c r="D94" s="111" t="s">
        <v>562</v>
      </c>
      <c r="E94" s="110" t="s">
        <v>295</v>
      </c>
      <c r="F94" s="110" t="s">
        <v>563</v>
      </c>
      <c r="G94" s="110" t="s">
        <v>557</v>
      </c>
      <c r="H94" s="110"/>
      <c r="I94" s="110"/>
      <c r="J94" s="113" t="s">
        <v>96</v>
      </c>
      <c r="K94" s="113" t="s">
        <v>564</v>
      </c>
      <c r="L94" s="113"/>
      <c r="M94" s="113"/>
      <c r="N94" s="9"/>
      <c r="O94" s="9"/>
      <c r="P94" s="9"/>
      <c r="Q94" s="103"/>
      <c r="R94" s="9"/>
      <c r="S94" s="104">
        <v>92.0</v>
      </c>
      <c r="T94" s="9"/>
      <c r="U94" s="9"/>
      <c r="V94" s="9"/>
      <c r="W94" s="9"/>
    </row>
    <row r="95">
      <c r="A95" s="106">
        <v>388.0</v>
      </c>
      <c r="B95" s="106" t="s">
        <v>565</v>
      </c>
      <c r="C95" s="106" t="s">
        <v>293</v>
      </c>
      <c r="D95" s="107" t="s">
        <v>566</v>
      </c>
      <c r="E95" s="106" t="s">
        <v>295</v>
      </c>
      <c r="F95" s="106" t="s">
        <v>567</v>
      </c>
      <c r="G95" s="106" t="s">
        <v>557</v>
      </c>
      <c r="H95" s="106" t="s">
        <v>180</v>
      </c>
      <c r="I95" s="106">
        <v>51.8</v>
      </c>
      <c r="J95" s="106" t="s">
        <v>26</v>
      </c>
      <c r="K95" s="106">
        <v>23.5</v>
      </c>
      <c r="L95" s="109"/>
      <c r="M95" s="109"/>
      <c r="N95" s="9"/>
      <c r="O95" s="9"/>
      <c r="P95" s="9"/>
      <c r="Q95" s="103"/>
      <c r="R95" s="9"/>
      <c r="S95" s="104">
        <v>93.0</v>
      </c>
      <c r="T95" s="9"/>
      <c r="U95" s="9"/>
      <c r="V95" s="9"/>
      <c r="W95" s="9"/>
    </row>
    <row r="96">
      <c r="A96" s="110">
        <v>389.0</v>
      </c>
      <c r="B96" s="110" t="s">
        <v>568</v>
      </c>
      <c r="C96" s="110" t="s">
        <v>305</v>
      </c>
      <c r="D96" s="111" t="s">
        <v>569</v>
      </c>
      <c r="E96" s="110" t="s">
        <v>295</v>
      </c>
      <c r="F96" s="110" t="s">
        <v>563</v>
      </c>
      <c r="G96" s="110" t="s">
        <v>557</v>
      </c>
      <c r="H96" s="110" t="s">
        <v>213</v>
      </c>
      <c r="I96" s="110">
        <v>5.09</v>
      </c>
      <c r="J96" s="113" t="s">
        <v>96</v>
      </c>
      <c r="K96" s="113" t="s">
        <v>570</v>
      </c>
      <c r="L96" s="113"/>
      <c r="M96" s="113"/>
      <c r="N96" s="9"/>
      <c r="O96" s="9"/>
      <c r="P96" s="9"/>
      <c r="Q96" s="103"/>
      <c r="R96" s="9"/>
      <c r="S96" s="104">
        <v>94.0</v>
      </c>
      <c r="T96" s="9"/>
      <c r="U96" s="9"/>
      <c r="V96" s="9"/>
      <c r="W96" s="9"/>
    </row>
    <row r="97">
      <c r="A97" s="106">
        <v>395.0</v>
      </c>
      <c r="B97" s="106" t="s">
        <v>571</v>
      </c>
      <c r="C97" s="106" t="s">
        <v>293</v>
      </c>
      <c r="D97" s="107" t="s">
        <v>572</v>
      </c>
      <c r="E97" s="106" t="s">
        <v>309</v>
      </c>
      <c r="F97" s="106" t="s">
        <v>563</v>
      </c>
      <c r="G97" s="106" t="s">
        <v>557</v>
      </c>
      <c r="H97" s="106" t="s">
        <v>180</v>
      </c>
      <c r="I97" s="106">
        <v>51.3</v>
      </c>
      <c r="J97" s="109" t="s">
        <v>96</v>
      </c>
      <c r="K97" s="109" t="s">
        <v>573</v>
      </c>
      <c r="L97" s="109"/>
      <c r="M97" s="109"/>
      <c r="N97" s="9"/>
      <c r="O97" s="9"/>
      <c r="P97" s="9"/>
      <c r="Q97" s="103"/>
      <c r="R97" s="9"/>
      <c r="S97" s="104">
        <v>95.0</v>
      </c>
      <c r="T97" s="9"/>
      <c r="U97" s="9"/>
      <c r="V97" s="9"/>
      <c r="W97" s="9"/>
    </row>
    <row r="98">
      <c r="A98" s="110">
        <v>397.0</v>
      </c>
      <c r="B98" s="110" t="s">
        <v>574</v>
      </c>
      <c r="C98" s="110" t="s">
        <v>305</v>
      </c>
      <c r="D98" s="111" t="s">
        <v>575</v>
      </c>
      <c r="E98" s="110" t="s">
        <v>295</v>
      </c>
      <c r="F98" s="110" t="s">
        <v>563</v>
      </c>
      <c r="G98" s="110" t="s">
        <v>557</v>
      </c>
      <c r="H98" s="110"/>
      <c r="I98" s="110"/>
      <c r="J98" s="110" t="s">
        <v>26</v>
      </c>
      <c r="K98" s="110">
        <v>27.17</v>
      </c>
      <c r="L98" s="113"/>
      <c r="M98" s="113"/>
      <c r="N98" s="122"/>
      <c r="O98" s="122"/>
      <c r="P98" s="122"/>
      <c r="Q98" s="123"/>
      <c r="R98" s="122"/>
      <c r="S98" s="104">
        <v>96.0</v>
      </c>
      <c r="T98" s="122"/>
      <c r="U98" s="122"/>
      <c r="V98" s="122"/>
      <c r="W98" s="122"/>
    </row>
    <row r="99">
      <c r="A99" s="106">
        <v>399.0</v>
      </c>
      <c r="B99" s="106" t="s">
        <v>576</v>
      </c>
      <c r="C99" s="106" t="s">
        <v>293</v>
      </c>
      <c r="D99" s="107" t="s">
        <v>577</v>
      </c>
      <c r="E99" s="106" t="s">
        <v>295</v>
      </c>
      <c r="F99" s="106" t="s">
        <v>563</v>
      </c>
      <c r="G99" s="106" t="s">
        <v>557</v>
      </c>
      <c r="H99" s="106" t="s">
        <v>213</v>
      </c>
      <c r="I99" s="106">
        <v>4.17</v>
      </c>
      <c r="J99" s="106"/>
      <c r="K99" s="106"/>
      <c r="L99" s="109"/>
      <c r="M99" s="109"/>
      <c r="N99" s="9"/>
      <c r="O99" s="9"/>
      <c r="P99" s="9"/>
      <c r="Q99" s="103"/>
      <c r="R99" s="9"/>
      <c r="S99" s="104">
        <v>97.0</v>
      </c>
      <c r="T99" s="9"/>
      <c r="U99" s="9"/>
      <c r="V99" s="9"/>
      <c r="W99" s="9"/>
    </row>
    <row r="100">
      <c r="A100" s="110">
        <v>443.0</v>
      </c>
      <c r="B100" s="110" t="s">
        <v>578</v>
      </c>
      <c r="C100" s="110" t="s">
        <v>293</v>
      </c>
      <c r="D100" s="111" t="s">
        <v>579</v>
      </c>
      <c r="E100" s="112" t="s">
        <v>327</v>
      </c>
      <c r="F100" s="110" t="s">
        <v>580</v>
      </c>
      <c r="G100" s="112" t="s">
        <v>581</v>
      </c>
      <c r="H100" s="110" t="s">
        <v>213</v>
      </c>
      <c r="I100" s="110" t="s">
        <v>582</v>
      </c>
      <c r="J100" s="110"/>
      <c r="K100" s="110"/>
      <c r="L100" s="113"/>
      <c r="M100" s="113"/>
      <c r="N100" s="9"/>
      <c r="O100" s="9"/>
      <c r="P100" s="9"/>
      <c r="Q100" s="103"/>
      <c r="R100" s="9"/>
      <c r="S100" s="104">
        <v>98.0</v>
      </c>
      <c r="T100" s="9"/>
      <c r="U100" s="9"/>
      <c r="V100" s="9"/>
      <c r="W100" s="9"/>
    </row>
    <row r="101">
      <c r="A101" s="106">
        <v>456.0</v>
      </c>
      <c r="B101" s="106" t="s">
        <v>583</v>
      </c>
      <c r="C101" s="106" t="s">
        <v>293</v>
      </c>
      <c r="D101" s="107" t="s">
        <v>584</v>
      </c>
      <c r="E101" s="106" t="s">
        <v>309</v>
      </c>
      <c r="F101" s="106" t="s">
        <v>585</v>
      </c>
      <c r="G101" s="108" t="s">
        <v>586</v>
      </c>
      <c r="H101" s="106" t="s">
        <v>278</v>
      </c>
      <c r="I101" s="106">
        <v>6.78</v>
      </c>
      <c r="J101" s="106"/>
      <c r="K101" s="106"/>
      <c r="L101" s="109"/>
      <c r="M101" s="109"/>
      <c r="N101" s="9"/>
      <c r="O101" s="9"/>
      <c r="P101" s="9"/>
      <c r="Q101" s="103"/>
      <c r="R101" s="9"/>
      <c r="S101" s="104">
        <v>99.0</v>
      </c>
      <c r="T101" s="9"/>
      <c r="U101" s="9"/>
      <c r="V101" s="9"/>
      <c r="W101" s="9"/>
    </row>
    <row r="102">
      <c r="A102" s="110">
        <v>460.0</v>
      </c>
      <c r="B102" s="110" t="s">
        <v>587</v>
      </c>
      <c r="C102" s="110" t="s">
        <v>305</v>
      </c>
      <c r="D102" s="111" t="s">
        <v>588</v>
      </c>
      <c r="E102" s="110" t="s">
        <v>295</v>
      </c>
      <c r="F102" s="110" t="s">
        <v>585</v>
      </c>
      <c r="G102" s="112" t="s">
        <v>586</v>
      </c>
      <c r="H102" s="110" t="s">
        <v>278</v>
      </c>
      <c r="I102" s="110">
        <v>5.0</v>
      </c>
      <c r="J102" s="110"/>
      <c r="K102" s="110"/>
      <c r="L102" s="113"/>
      <c r="M102" s="113"/>
      <c r="N102" s="9"/>
      <c r="O102" s="9"/>
      <c r="P102" s="9"/>
      <c r="Q102" s="103"/>
      <c r="R102" s="9"/>
      <c r="S102" s="104">
        <v>100.0</v>
      </c>
      <c r="T102" s="9"/>
      <c r="U102" s="9"/>
      <c r="V102" s="9"/>
      <c r="W102" s="9"/>
    </row>
    <row r="103">
      <c r="A103" s="106">
        <v>465.0</v>
      </c>
      <c r="B103" s="106" t="s">
        <v>589</v>
      </c>
      <c r="C103" s="106" t="s">
        <v>293</v>
      </c>
      <c r="D103" s="107" t="s">
        <v>590</v>
      </c>
      <c r="E103" s="106" t="s">
        <v>295</v>
      </c>
      <c r="F103" s="106" t="s">
        <v>585</v>
      </c>
      <c r="G103" s="108" t="s">
        <v>586</v>
      </c>
      <c r="H103" s="106" t="s">
        <v>180</v>
      </c>
      <c r="I103" s="106">
        <v>54.0</v>
      </c>
      <c r="J103" s="106"/>
      <c r="K103" s="106"/>
      <c r="L103" s="109"/>
      <c r="M103" s="109"/>
      <c r="N103" s="9"/>
      <c r="O103" s="9"/>
      <c r="P103" s="9"/>
      <c r="Q103" s="103"/>
      <c r="R103" s="9"/>
      <c r="S103" s="104">
        <v>101.0</v>
      </c>
      <c r="T103" s="9"/>
      <c r="U103" s="9"/>
      <c r="V103" s="9"/>
      <c r="W103" s="9"/>
    </row>
    <row r="104">
      <c r="A104" s="110">
        <v>470.0</v>
      </c>
      <c r="B104" s="110" t="s">
        <v>591</v>
      </c>
      <c r="C104" s="110" t="s">
        <v>305</v>
      </c>
      <c r="D104" s="111" t="s">
        <v>592</v>
      </c>
      <c r="E104" s="110" t="s">
        <v>295</v>
      </c>
      <c r="F104" s="110" t="s">
        <v>506</v>
      </c>
      <c r="G104" s="112" t="s">
        <v>593</v>
      </c>
      <c r="H104" s="110" t="s">
        <v>170</v>
      </c>
      <c r="I104" s="110"/>
      <c r="J104" s="110" t="s">
        <v>26</v>
      </c>
      <c r="K104" s="110">
        <v>27.7</v>
      </c>
      <c r="L104" s="113"/>
      <c r="M104" s="113"/>
      <c r="N104" s="9"/>
      <c r="O104" s="9"/>
      <c r="P104" s="9"/>
      <c r="Q104" s="103"/>
      <c r="R104" s="9"/>
      <c r="S104" s="104">
        <v>102.0</v>
      </c>
      <c r="T104" s="9"/>
      <c r="U104" s="9"/>
      <c r="V104" s="9"/>
      <c r="W104" s="9"/>
    </row>
    <row r="105">
      <c r="A105" s="106">
        <v>471.0</v>
      </c>
      <c r="B105" s="106" t="s">
        <v>594</v>
      </c>
      <c r="C105" s="106" t="s">
        <v>293</v>
      </c>
      <c r="D105" s="107" t="s">
        <v>595</v>
      </c>
      <c r="E105" s="106" t="s">
        <v>398</v>
      </c>
      <c r="F105" s="106" t="s">
        <v>357</v>
      </c>
      <c r="G105" s="106" t="s">
        <v>593</v>
      </c>
      <c r="H105" s="106" t="s">
        <v>180</v>
      </c>
      <c r="I105" s="106">
        <v>58.3</v>
      </c>
      <c r="J105" s="106" t="s">
        <v>26</v>
      </c>
      <c r="K105" s="109">
        <v>26.2</v>
      </c>
      <c r="L105" s="109"/>
      <c r="M105" s="109"/>
      <c r="N105" s="9"/>
      <c r="O105" s="9"/>
      <c r="P105" s="9"/>
      <c r="Q105" s="103"/>
      <c r="R105" s="9"/>
      <c r="S105" s="104">
        <v>103.0</v>
      </c>
      <c r="T105" s="9"/>
      <c r="U105" s="9"/>
      <c r="V105" s="9"/>
      <c r="W105" s="9"/>
    </row>
    <row r="106">
      <c r="A106" s="110">
        <v>472.0</v>
      </c>
      <c r="B106" s="110" t="s">
        <v>596</v>
      </c>
      <c r="C106" s="110" t="s">
        <v>293</v>
      </c>
      <c r="D106" s="111" t="s">
        <v>597</v>
      </c>
      <c r="E106" s="110" t="s">
        <v>340</v>
      </c>
      <c r="F106" s="110" t="s">
        <v>598</v>
      </c>
      <c r="G106" s="112" t="s">
        <v>593</v>
      </c>
      <c r="H106" s="110" t="s">
        <v>170</v>
      </c>
      <c r="I106" s="110">
        <v>6.5</v>
      </c>
      <c r="J106" s="110"/>
      <c r="K106" s="110"/>
      <c r="L106" s="113"/>
      <c r="M106" s="113"/>
      <c r="N106" s="9"/>
      <c r="O106" s="9"/>
      <c r="P106" s="9"/>
      <c r="Q106" s="103"/>
      <c r="R106" s="9"/>
      <c r="S106" s="104">
        <v>104.0</v>
      </c>
      <c r="T106" s="9"/>
      <c r="U106" s="9"/>
      <c r="V106" s="9"/>
      <c r="W106" s="9"/>
    </row>
    <row r="107">
      <c r="A107" s="106">
        <v>474.0</v>
      </c>
      <c r="B107" s="106" t="s">
        <v>599</v>
      </c>
      <c r="C107" s="106" t="s">
        <v>305</v>
      </c>
      <c r="D107" s="107" t="s">
        <v>600</v>
      </c>
      <c r="E107" s="106" t="s">
        <v>309</v>
      </c>
      <c r="F107" s="106" t="s">
        <v>506</v>
      </c>
      <c r="G107" s="108" t="s">
        <v>593</v>
      </c>
      <c r="H107" s="106" t="s">
        <v>170</v>
      </c>
      <c r="I107" s="106">
        <v>7.75</v>
      </c>
      <c r="J107" s="106" t="s">
        <v>26</v>
      </c>
      <c r="K107" s="106">
        <v>27.1</v>
      </c>
      <c r="L107" s="109"/>
      <c r="M107" s="109"/>
      <c r="N107" s="9"/>
      <c r="O107" s="9"/>
      <c r="P107" s="9"/>
      <c r="Q107" s="103"/>
      <c r="R107" s="9"/>
      <c r="S107" s="104">
        <v>105.0</v>
      </c>
      <c r="T107" s="9"/>
      <c r="U107" s="9"/>
      <c r="V107" s="9"/>
      <c r="W107" s="9"/>
    </row>
    <row r="108">
      <c r="A108" s="110">
        <v>475.0</v>
      </c>
      <c r="B108" s="110" t="s">
        <v>601</v>
      </c>
      <c r="C108" s="110" t="s">
        <v>293</v>
      </c>
      <c r="D108" s="111" t="s">
        <v>602</v>
      </c>
      <c r="E108" s="110" t="s">
        <v>309</v>
      </c>
      <c r="F108" s="110" t="s">
        <v>506</v>
      </c>
      <c r="G108" s="112" t="s">
        <v>593</v>
      </c>
      <c r="H108" s="110" t="s">
        <v>180</v>
      </c>
      <c r="I108" s="110">
        <v>52.0</v>
      </c>
      <c r="J108" s="110" t="s">
        <v>26</v>
      </c>
      <c r="K108" s="110">
        <v>23.1</v>
      </c>
      <c r="L108" s="113"/>
      <c r="M108" s="113"/>
      <c r="N108" s="9"/>
      <c r="O108" s="9"/>
      <c r="P108" s="9"/>
      <c r="Q108" s="103"/>
      <c r="R108" s="9"/>
      <c r="S108" s="104">
        <v>106.0</v>
      </c>
      <c r="T108" s="9"/>
      <c r="U108" s="9"/>
      <c r="V108" s="9"/>
      <c r="W108" s="9"/>
    </row>
    <row r="109">
      <c r="A109" s="106">
        <v>477.0</v>
      </c>
      <c r="B109" s="106" t="s">
        <v>603</v>
      </c>
      <c r="C109" s="106" t="s">
        <v>293</v>
      </c>
      <c r="D109" s="107" t="s">
        <v>604</v>
      </c>
      <c r="E109" s="106" t="s">
        <v>398</v>
      </c>
      <c r="F109" s="106" t="s">
        <v>357</v>
      </c>
      <c r="G109" s="108" t="s">
        <v>593</v>
      </c>
      <c r="H109" s="106" t="s">
        <v>170</v>
      </c>
      <c r="I109" s="106"/>
      <c r="J109" s="109" t="s">
        <v>26</v>
      </c>
      <c r="K109" s="109"/>
      <c r="L109" s="109"/>
      <c r="M109" s="109"/>
      <c r="N109" s="9"/>
      <c r="O109" s="9"/>
      <c r="P109" s="9"/>
      <c r="Q109" s="103"/>
      <c r="R109" s="9"/>
      <c r="S109" s="104">
        <v>107.0</v>
      </c>
      <c r="T109" s="9"/>
      <c r="U109" s="9"/>
      <c r="V109" s="9"/>
      <c r="W109" s="9"/>
    </row>
    <row r="110">
      <c r="A110" s="110">
        <v>478.0</v>
      </c>
      <c r="B110" s="110" t="s">
        <v>605</v>
      </c>
      <c r="C110" s="110" t="s">
        <v>293</v>
      </c>
      <c r="D110" s="111" t="s">
        <v>606</v>
      </c>
      <c r="E110" s="110" t="s">
        <v>398</v>
      </c>
      <c r="F110" s="110" t="s">
        <v>357</v>
      </c>
      <c r="G110" s="112" t="s">
        <v>593</v>
      </c>
      <c r="H110" s="110" t="s">
        <v>180</v>
      </c>
      <c r="I110" s="110">
        <v>55.0</v>
      </c>
      <c r="J110" s="110"/>
      <c r="K110" s="110"/>
      <c r="L110" s="113"/>
      <c r="M110" s="113"/>
      <c r="N110" s="9"/>
      <c r="O110" s="9"/>
      <c r="P110" s="9"/>
      <c r="Q110" s="103"/>
      <c r="R110" s="9"/>
      <c r="S110" s="104">
        <v>108.0</v>
      </c>
      <c r="T110" s="9"/>
      <c r="U110" s="9"/>
      <c r="V110" s="9"/>
      <c r="W110" s="9"/>
    </row>
    <row r="111">
      <c r="A111" s="106">
        <v>479.0</v>
      </c>
      <c r="B111" s="106" t="s">
        <v>607</v>
      </c>
      <c r="C111" s="106" t="s">
        <v>305</v>
      </c>
      <c r="D111" s="107" t="s">
        <v>608</v>
      </c>
      <c r="E111" s="106" t="s">
        <v>295</v>
      </c>
      <c r="F111" s="106" t="s">
        <v>357</v>
      </c>
      <c r="G111" s="108" t="s">
        <v>593</v>
      </c>
      <c r="H111" s="106" t="s">
        <v>180</v>
      </c>
      <c r="I111" s="106" t="s">
        <v>609</v>
      </c>
      <c r="J111" s="106" t="s">
        <v>26</v>
      </c>
      <c r="K111" s="106">
        <v>26.7</v>
      </c>
      <c r="L111" s="109"/>
      <c r="M111" s="109"/>
      <c r="N111" s="9"/>
      <c r="O111" s="9"/>
      <c r="P111" s="9"/>
      <c r="Q111" s="103"/>
      <c r="R111" s="9"/>
      <c r="S111" s="104">
        <v>109.0</v>
      </c>
      <c r="T111" s="9"/>
      <c r="U111" s="9"/>
      <c r="V111" s="9"/>
      <c r="W111" s="9"/>
    </row>
    <row r="112">
      <c r="A112" s="110">
        <v>480.0</v>
      </c>
      <c r="B112" s="110" t="s">
        <v>610</v>
      </c>
      <c r="C112" s="110" t="s">
        <v>305</v>
      </c>
      <c r="D112" s="111" t="s">
        <v>611</v>
      </c>
      <c r="E112" s="110" t="s">
        <v>340</v>
      </c>
      <c r="F112" s="110" t="s">
        <v>506</v>
      </c>
      <c r="G112" s="112" t="s">
        <v>593</v>
      </c>
      <c r="H112" s="110" t="s">
        <v>180</v>
      </c>
      <c r="I112" s="110" t="s">
        <v>612</v>
      </c>
      <c r="J112" s="110" t="s">
        <v>26</v>
      </c>
      <c r="K112" s="110">
        <v>26.5</v>
      </c>
      <c r="L112" s="113"/>
      <c r="M112" s="113"/>
      <c r="N112" s="9"/>
      <c r="O112" s="9"/>
      <c r="P112" s="9"/>
      <c r="Q112" s="103"/>
      <c r="R112" s="9"/>
      <c r="S112" s="104">
        <v>110.0</v>
      </c>
      <c r="T112" s="9"/>
      <c r="U112" s="9"/>
      <c r="V112" s="9"/>
      <c r="W112" s="9"/>
    </row>
    <row r="113">
      <c r="A113" s="106">
        <v>483.0</v>
      </c>
      <c r="B113" s="106" t="s">
        <v>613</v>
      </c>
      <c r="C113" s="106" t="s">
        <v>305</v>
      </c>
      <c r="D113" s="107" t="s">
        <v>614</v>
      </c>
      <c r="E113" s="106" t="s">
        <v>309</v>
      </c>
      <c r="F113" s="106" t="s">
        <v>506</v>
      </c>
      <c r="G113" s="106" t="s">
        <v>615</v>
      </c>
      <c r="H113" s="106" t="s">
        <v>170</v>
      </c>
      <c r="I113" s="106">
        <v>7.9</v>
      </c>
      <c r="J113" s="106" t="s">
        <v>26</v>
      </c>
      <c r="K113" s="106">
        <v>27.3</v>
      </c>
      <c r="L113" s="109"/>
      <c r="M113" s="109"/>
      <c r="N113" s="9"/>
      <c r="O113" s="9"/>
      <c r="P113" s="9"/>
      <c r="Q113" s="103"/>
      <c r="R113" s="9"/>
      <c r="S113" s="104">
        <v>111.0</v>
      </c>
      <c r="T113" s="9"/>
      <c r="U113" s="9"/>
      <c r="V113" s="9"/>
      <c r="W113" s="9"/>
    </row>
    <row r="114">
      <c r="A114" s="110">
        <v>484.0</v>
      </c>
      <c r="B114" s="110" t="s">
        <v>616</v>
      </c>
      <c r="C114" s="110" t="s">
        <v>305</v>
      </c>
      <c r="D114" s="111" t="s">
        <v>617</v>
      </c>
      <c r="E114" s="110" t="s">
        <v>309</v>
      </c>
      <c r="F114" s="110" t="s">
        <v>357</v>
      </c>
      <c r="G114" s="112" t="s">
        <v>593</v>
      </c>
      <c r="H114" s="110" t="s">
        <v>170</v>
      </c>
      <c r="I114" s="110">
        <v>7.45</v>
      </c>
      <c r="J114" s="110"/>
      <c r="K114" s="110"/>
      <c r="L114" s="113"/>
      <c r="M114" s="113"/>
      <c r="N114" s="9"/>
      <c r="O114" s="9"/>
      <c r="P114" s="9"/>
      <c r="Q114" s="103"/>
      <c r="R114" s="9"/>
      <c r="S114" s="104">
        <v>112.0</v>
      </c>
      <c r="T114" s="9"/>
      <c r="U114" s="9"/>
      <c r="V114" s="9"/>
      <c r="W114" s="9"/>
    </row>
    <row r="115">
      <c r="A115" s="106">
        <v>488.0</v>
      </c>
      <c r="B115" s="106" t="s">
        <v>618</v>
      </c>
      <c r="C115" s="106" t="s">
        <v>305</v>
      </c>
      <c r="D115" s="107" t="s">
        <v>619</v>
      </c>
      <c r="E115" s="106" t="s">
        <v>327</v>
      </c>
      <c r="F115" s="106" t="s">
        <v>620</v>
      </c>
      <c r="G115" s="108" t="s">
        <v>593</v>
      </c>
      <c r="H115" s="106" t="s">
        <v>170</v>
      </c>
      <c r="I115" s="106">
        <v>8.8</v>
      </c>
      <c r="J115" s="109"/>
      <c r="K115" s="109"/>
      <c r="L115" s="109"/>
      <c r="M115" s="109"/>
      <c r="N115" s="9"/>
      <c r="O115" s="9"/>
      <c r="P115" s="9"/>
      <c r="Q115" s="103"/>
      <c r="R115" s="9"/>
      <c r="S115" s="104">
        <v>113.0</v>
      </c>
      <c r="T115" s="9"/>
      <c r="U115" s="9"/>
      <c r="V115" s="9"/>
      <c r="W115" s="9"/>
    </row>
    <row r="116">
      <c r="A116" s="110">
        <v>490.0</v>
      </c>
      <c r="B116" s="110" t="s">
        <v>621</v>
      </c>
      <c r="C116" s="110" t="s">
        <v>293</v>
      </c>
      <c r="D116" s="111" t="s">
        <v>622</v>
      </c>
      <c r="E116" s="110" t="s">
        <v>398</v>
      </c>
      <c r="F116" s="110" t="s">
        <v>357</v>
      </c>
      <c r="G116" s="112" t="s">
        <v>593</v>
      </c>
      <c r="H116" s="110" t="s">
        <v>180</v>
      </c>
      <c r="I116" s="110">
        <v>57.4</v>
      </c>
      <c r="J116" s="113" t="s">
        <v>26</v>
      </c>
      <c r="K116" s="113">
        <v>24.8</v>
      </c>
      <c r="L116" s="113"/>
      <c r="M116" s="113"/>
      <c r="N116" s="9"/>
      <c r="O116" s="9"/>
      <c r="P116" s="9"/>
      <c r="Q116" s="103"/>
      <c r="R116" s="9"/>
      <c r="S116" s="104">
        <v>114.0</v>
      </c>
      <c r="T116" s="9"/>
      <c r="U116" s="9"/>
      <c r="V116" s="9"/>
      <c r="W116" s="9"/>
    </row>
    <row r="117">
      <c r="A117" s="106">
        <v>491.0</v>
      </c>
      <c r="B117" s="106" t="s">
        <v>623</v>
      </c>
      <c r="C117" s="106" t="s">
        <v>293</v>
      </c>
      <c r="D117" s="107" t="s">
        <v>624</v>
      </c>
      <c r="E117" s="106" t="s">
        <v>309</v>
      </c>
      <c r="F117" s="106" t="s">
        <v>506</v>
      </c>
      <c r="G117" s="108" t="s">
        <v>593</v>
      </c>
      <c r="H117" s="106" t="s">
        <v>170</v>
      </c>
      <c r="I117" s="106">
        <v>7.0</v>
      </c>
      <c r="J117" s="109" t="s">
        <v>26</v>
      </c>
      <c r="K117" s="109">
        <v>23.5</v>
      </c>
      <c r="L117" s="109"/>
      <c r="M117" s="109"/>
      <c r="N117" s="9"/>
      <c r="O117" s="9"/>
      <c r="P117" s="9"/>
      <c r="Q117" s="103"/>
      <c r="R117" s="9"/>
      <c r="S117" s="104">
        <v>115.0</v>
      </c>
      <c r="T117" s="9"/>
      <c r="U117" s="9"/>
      <c r="V117" s="9"/>
      <c r="W117" s="9"/>
    </row>
    <row r="118">
      <c r="A118" s="110">
        <v>492.0</v>
      </c>
      <c r="B118" s="110" t="s">
        <v>625</v>
      </c>
      <c r="C118" s="110" t="s">
        <v>293</v>
      </c>
      <c r="D118" s="111" t="s">
        <v>626</v>
      </c>
      <c r="E118" s="110" t="s">
        <v>398</v>
      </c>
      <c r="F118" s="110" t="s">
        <v>357</v>
      </c>
      <c r="G118" s="112" t="s">
        <v>593</v>
      </c>
      <c r="H118" s="110" t="s">
        <v>180</v>
      </c>
      <c r="I118" s="110">
        <v>56.5</v>
      </c>
      <c r="J118" s="113"/>
      <c r="K118" s="113"/>
      <c r="L118" s="113"/>
      <c r="M118" s="113"/>
      <c r="N118" s="9"/>
      <c r="O118" s="9"/>
      <c r="P118" s="9"/>
      <c r="Q118" s="103"/>
      <c r="R118" s="9"/>
      <c r="S118" s="104">
        <v>116.0</v>
      </c>
      <c r="T118" s="9"/>
      <c r="U118" s="9"/>
      <c r="V118" s="9"/>
      <c r="W118" s="9"/>
    </row>
    <row r="119">
      <c r="A119" s="106">
        <v>493.0</v>
      </c>
      <c r="B119" s="106" t="s">
        <v>627</v>
      </c>
      <c r="C119" s="106" t="s">
        <v>305</v>
      </c>
      <c r="D119" s="107" t="s">
        <v>628</v>
      </c>
      <c r="E119" s="106" t="s">
        <v>340</v>
      </c>
      <c r="F119" s="106" t="s">
        <v>506</v>
      </c>
      <c r="G119" s="106" t="s">
        <v>629</v>
      </c>
      <c r="H119" s="106" t="s">
        <v>170</v>
      </c>
      <c r="I119" s="106">
        <v>7.9</v>
      </c>
      <c r="J119" s="109" t="s">
        <v>26</v>
      </c>
      <c r="K119" s="109">
        <v>26.8</v>
      </c>
      <c r="L119" s="109"/>
      <c r="M119" s="109"/>
      <c r="N119" s="9"/>
      <c r="O119" s="9"/>
      <c r="P119" s="9"/>
      <c r="Q119" s="103"/>
      <c r="R119" s="9"/>
      <c r="S119" s="104">
        <v>117.0</v>
      </c>
      <c r="T119" s="9"/>
      <c r="U119" s="9"/>
      <c r="V119" s="9"/>
      <c r="W119" s="9"/>
    </row>
    <row r="120">
      <c r="A120" s="110">
        <v>499.0</v>
      </c>
      <c r="B120" s="110" t="s">
        <v>630</v>
      </c>
      <c r="C120" s="110" t="s">
        <v>305</v>
      </c>
      <c r="D120" s="111" t="s">
        <v>631</v>
      </c>
      <c r="E120" s="110" t="s">
        <v>309</v>
      </c>
      <c r="F120" s="110" t="s">
        <v>506</v>
      </c>
      <c r="G120" s="112" t="s">
        <v>593</v>
      </c>
      <c r="H120" s="110" t="s">
        <v>170</v>
      </c>
      <c r="I120" s="110">
        <v>8.25</v>
      </c>
      <c r="J120" s="113" t="s">
        <v>26</v>
      </c>
      <c r="K120" s="113">
        <v>27.8</v>
      </c>
      <c r="L120" s="113"/>
      <c r="M120" s="113"/>
      <c r="N120" s="9"/>
      <c r="O120" s="9"/>
      <c r="P120" s="9"/>
      <c r="Q120" s="103"/>
      <c r="R120" s="9"/>
      <c r="S120" s="104">
        <v>118.0</v>
      </c>
      <c r="T120" s="9"/>
      <c r="U120" s="9"/>
      <c r="V120" s="9"/>
      <c r="W120" s="9"/>
    </row>
    <row r="121">
      <c r="A121" s="106">
        <v>500.0</v>
      </c>
      <c r="B121" s="106" t="s">
        <v>632</v>
      </c>
      <c r="C121" s="106" t="s">
        <v>305</v>
      </c>
      <c r="D121" s="107" t="s">
        <v>633</v>
      </c>
      <c r="E121" s="106" t="s">
        <v>295</v>
      </c>
      <c r="F121" s="106" t="s">
        <v>634</v>
      </c>
      <c r="G121" s="106" t="s">
        <v>635</v>
      </c>
      <c r="H121" s="106" t="s">
        <v>213</v>
      </c>
      <c r="I121" s="106" t="s">
        <v>636</v>
      </c>
      <c r="J121" s="109" t="s">
        <v>96</v>
      </c>
      <c r="K121" s="109" t="s">
        <v>637</v>
      </c>
      <c r="L121" s="109"/>
      <c r="M121" s="109"/>
      <c r="N121" s="9"/>
      <c r="O121" s="9"/>
      <c r="P121" s="9"/>
      <c r="Q121" s="103"/>
      <c r="R121" s="9"/>
      <c r="S121" s="104">
        <v>119.0</v>
      </c>
      <c r="T121" s="9"/>
      <c r="U121" s="9"/>
      <c r="V121" s="9"/>
      <c r="W121" s="9"/>
    </row>
    <row r="122">
      <c r="A122" s="110">
        <v>501.0</v>
      </c>
      <c r="B122" s="110" t="s">
        <v>638</v>
      </c>
      <c r="C122" s="110" t="s">
        <v>305</v>
      </c>
      <c r="D122" s="114" t="s">
        <v>639</v>
      </c>
      <c r="E122" s="110" t="s">
        <v>295</v>
      </c>
      <c r="F122" s="110" t="s">
        <v>80</v>
      </c>
      <c r="G122" s="112" t="s">
        <v>640</v>
      </c>
      <c r="H122" s="110" t="s">
        <v>213</v>
      </c>
      <c r="I122" s="110" t="s">
        <v>641</v>
      </c>
      <c r="J122" s="113" t="s">
        <v>96</v>
      </c>
      <c r="K122" s="113" t="s">
        <v>642</v>
      </c>
      <c r="L122" s="113"/>
      <c r="M122" s="113"/>
      <c r="N122" s="9"/>
      <c r="O122" s="9"/>
      <c r="P122" s="9"/>
      <c r="Q122" s="103"/>
      <c r="R122" s="9"/>
      <c r="S122" s="104">
        <v>120.0</v>
      </c>
      <c r="T122" s="9"/>
      <c r="U122" s="9"/>
      <c r="V122" s="9"/>
      <c r="W122" s="9"/>
    </row>
    <row r="123">
      <c r="A123" s="106">
        <v>502.0</v>
      </c>
      <c r="B123" s="106" t="s">
        <v>643</v>
      </c>
      <c r="C123" s="106" t="s">
        <v>305</v>
      </c>
      <c r="D123" s="121" t="s">
        <v>644</v>
      </c>
      <c r="E123" s="106" t="s">
        <v>295</v>
      </c>
      <c r="F123" s="106" t="s">
        <v>357</v>
      </c>
      <c r="G123" s="108" t="s">
        <v>645</v>
      </c>
      <c r="H123" s="106" t="s">
        <v>213</v>
      </c>
      <c r="I123" s="106" t="s">
        <v>646</v>
      </c>
      <c r="J123" s="109" t="s">
        <v>96</v>
      </c>
      <c r="K123" s="109" t="s">
        <v>647</v>
      </c>
      <c r="L123" s="109"/>
      <c r="M123" s="109"/>
      <c r="N123" s="9"/>
      <c r="O123" s="9"/>
      <c r="P123" s="9"/>
      <c r="Q123" s="103"/>
      <c r="R123" s="9"/>
      <c r="S123" s="104">
        <v>121.0</v>
      </c>
      <c r="T123" s="9"/>
      <c r="U123" s="9"/>
      <c r="V123" s="9"/>
      <c r="W123" s="9"/>
    </row>
    <row r="124">
      <c r="A124" s="110">
        <v>503.0</v>
      </c>
      <c r="B124" s="110" t="s">
        <v>648</v>
      </c>
      <c r="C124" s="110" t="s">
        <v>305</v>
      </c>
      <c r="D124" s="114" t="s">
        <v>649</v>
      </c>
      <c r="E124" s="110" t="s">
        <v>650</v>
      </c>
      <c r="F124" s="110" t="s">
        <v>651</v>
      </c>
      <c r="G124" s="112" t="s">
        <v>640</v>
      </c>
      <c r="H124" s="110" t="s">
        <v>213</v>
      </c>
      <c r="I124" s="110" t="s">
        <v>652</v>
      </c>
      <c r="J124" s="113" t="s">
        <v>55</v>
      </c>
      <c r="K124" s="113" t="s">
        <v>653</v>
      </c>
      <c r="L124" s="113"/>
      <c r="M124" s="113"/>
      <c r="N124" s="9"/>
      <c r="O124" s="9"/>
      <c r="P124" s="9"/>
      <c r="Q124" s="103"/>
      <c r="R124" s="9"/>
      <c r="S124" s="104">
        <v>122.0</v>
      </c>
      <c r="T124" s="9"/>
      <c r="U124" s="9"/>
      <c r="V124" s="9"/>
      <c r="W124" s="9"/>
    </row>
    <row r="125">
      <c r="A125" s="106">
        <v>505.0</v>
      </c>
      <c r="B125" s="106" t="s">
        <v>654</v>
      </c>
      <c r="C125" s="106" t="s">
        <v>293</v>
      </c>
      <c r="D125" s="121" t="s">
        <v>655</v>
      </c>
      <c r="E125" s="106" t="s">
        <v>340</v>
      </c>
      <c r="F125" s="106" t="s">
        <v>563</v>
      </c>
      <c r="G125" s="108" t="s">
        <v>656</v>
      </c>
      <c r="H125" s="106" t="s">
        <v>213</v>
      </c>
      <c r="I125" s="106" t="s">
        <v>657</v>
      </c>
      <c r="J125" s="109" t="s">
        <v>55</v>
      </c>
      <c r="K125" s="109" t="s">
        <v>658</v>
      </c>
      <c r="L125" s="109"/>
      <c r="M125" s="109"/>
      <c r="N125" s="9"/>
      <c r="O125" s="9"/>
      <c r="P125" s="9"/>
      <c r="Q125" s="103"/>
      <c r="R125" s="9"/>
      <c r="S125" s="104">
        <v>123.0</v>
      </c>
      <c r="T125" s="9"/>
      <c r="U125" s="9"/>
      <c r="V125" s="9"/>
      <c r="W125" s="9"/>
    </row>
    <row r="126">
      <c r="A126" s="110">
        <v>509.0</v>
      </c>
      <c r="B126" s="110" t="s">
        <v>659</v>
      </c>
      <c r="C126" s="110" t="s">
        <v>293</v>
      </c>
      <c r="D126" s="111" t="s">
        <v>660</v>
      </c>
      <c r="E126" s="110" t="s">
        <v>340</v>
      </c>
      <c r="F126" s="110" t="s">
        <v>651</v>
      </c>
      <c r="G126" s="112" t="s">
        <v>661</v>
      </c>
      <c r="H126" s="110" t="s">
        <v>180</v>
      </c>
      <c r="I126" s="110">
        <v>50.5</v>
      </c>
      <c r="J126" s="113"/>
      <c r="K126" s="113"/>
      <c r="L126" s="113"/>
      <c r="M126" s="113"/>
      <c r="N126" s="9"/>
      <c r="O126" s="9"/>
      <c r="P126" s="9"/>
      <c r="Q126" s="103"/>
      <c r="R126" s="9"/>
      <c r="S126" s="104">
        <v>124.0</v>
      </c>
      <c r="T126" s="9"/>
      <c r="U126" s="9"/>
      <c r="V126" s="9"/>
      <c r="W126" s="9"/>
    </row>
    <row r="127">
      <c r="A127" s="106">
        <v>511.0</v>
      </c>
      <c r="B127" s="106" t="s">
        <v>662</v>
      </c>
      <c r="C127" s="106" t="s">
        <v>293</v>
      </c>
      <c r="D127" s="107" t="s">
        <v>663</v>
      </c>
      <c r="E127" s="106" t="s">
        <v>309</v>
      </c>
      <c r="F127" s="106" t="s">
        <v>357</v>
      </c>
      <c r="G127" s="108" t="s">
        <v>664</v>
      </c>
      <c r="H127" s="106" t="s">
        <v>213</v>
      </c>
      <c r="I127" s="106" t="s">
        <v>665</v>
      </c>
      <c r="J127" s="109" t="s">
        <v>96</v>
      </c>
      <c r="K127" s="109" t="s">
        <v>666</v>
      </c>
      <c r="L127" s="109"/>
      <c r="M127" s="109"/>
      <c r="N127" s="9"/>
      <c r="O127" s="9"/>
      <c r="P127" s="9"/>
      <c r="Q127" s="103"/>
      <c r="R127" s="9"/>
      <c r="S127" s="104">
        <v>125.0</v>
      </c>
      <c r="T127" s="9"/>
      <c r="U127" s="9"/>
      <c r="V127" s="9"/>
      <c r="W127" s="9"/>
    </row>
    <row r="128">
      <c r="A128" s="110">
        <v>512.0</v>
      </c>
      <c r="B128" s="110" t="s">
        <v>667</v>
      </c>
      <c r="C128" s="110" t="s">
        <v>293</v>
      </c>
      <c r="D128" s="111" t="s">
        <v>668</v>
      </c>
      <c r="E128" s="110" t="s">
        <v>650</v>
      </c>
      <c r="F128" s="110" t="s">
        <v>651</v>
      </c>
      <c r="G128" s="112" t="s">
        <v>656</v>
      </c>
      <c r="H128" s="110" t="s">
        <v>180</v>
      </c>
      <c r="I128" s="110">
        <v>50.0</v>
      </c>
      <c r="J128" s="113"/>
      <c r="K128" s="113"/>
      <c r="L128" s="113"/>
      <c r="M128" s="113"/>
      <c r="N128" s="9"/>
      <c r="O128" s="9"/>
      <c r="P128" s="9"/>
      <c r="Q128" s="103"/>
      <c r="R128" s="9"/>
      <c r="S128" s="104">
        <v>126.0</v>
      </c>
      <c r="T128" s="9"/>
      <c r="U128" s="9"/>
      <c r="V128" s="9"/>
      <c r="W128" s="9"/>
    </row>
    <row r="129">
      <c r="A129" s="106">
        <v>513.0</v>
      </c>
      <c r="B129" s="106" t="s">
        <v>669</v>
      </c>
      <c r="C129" s="106" t="s">
        <v>305</v>
      </c>
      <c r="D129" s="107" t="s">
        <v>670</v>
      </c>
      <c r="E129" s="106" t="s">
        <v>309</v>
      </c>
      <c r="F129" s="106" t="s">
        <v>357</v>
      </c>
      <c r="G129" s="108" t="s">
        <v>671</v>
      </c>
      <c r="H129" s="106" t="s">
        <v>180</v>
      </c>
      <c r="I129" s="106">
        <v>57.96</v>
      </c>
      <c r="J129" s="109" t="s">
        <v>96</v>
      </c>
      <c r="K129" s="109" t="s">
        <v>672</v>
      </c>
      <c r="L129" s="109"/>
      <c r="M129" s="109"/>
      <c r="N129" s="9"/>
      <c r="O129" s="9"/>
      <c r="P129" s="9"/>
      <c r="Q129" s="103"/>
      <c r="R129" s="9"/>
      <c r="S129" s="104">
        <v>127.0</v>
      </c>
      <c r="T129" s="9"/>
      <c r="U129" s="9"/>
      <c r="V129" s="9"/>
      <c r="W129" s="9"/>
    </row>
    <row r="130">
      <c r="A130" s="110">
        <v>514.0</v>
      </c>
      <c r="B130" s="110" t="s">
        <v>673</v>
      </c>
      <c r="C130" s="110" t="s">
        <v>293</v>
      </c>
      <c r="D130" s="111" t="s">
        <v>674</v>
      </c>
      <c r="E130" s="110" t="s">
        <v>295</v>
      </c>
      <c r="F130" s="110" t="s">
        <v>80</v>
      </c>
      <c r="G130" s="112" t="s">
        <v>656</v>
      </c>
      <c r="H130" s="110"/>
      <c r="I130" s="110"/>
      <c r="J130" s="113" t="s">
        <v>55</v>
      </c>
      <c r="K130" s="113" t="s">
        <v>675</v>
      </c>
      <c r="L130" s="113"/>
      <c r="M130" s="113"/>
      <c r="N130" s="9"/>
      <c r="O130" s="9"/>
      <c r="P130" s="9"/>
      <c r="Q130" s="103"/>
      <c r="R130" s="9"/>
      <c r="S130" s="104">
        <v>128.0</v>
      </c>
      <c r="T130" s="9"/>
      <c r="U130" s="9"/>
      <c r="V130" s="9"/>
      <c r="W130" s="9"/>
    </row>
    <row r="131">
      <c r="A131" s="106">
        <v>515.0</v>
      </c>
      <c r="B131" s="106" t="s">
        <v>676</v>
      </c>
      <c r="C131" s="106" t="s">
        <v>293</v>
      </c>
      <c r="D131" s="107" t="s">
        <v>677</v>
      </c>
      <c r="E131" s="106" t="s">
        <v>309</v>
      </c>
      <c r="F131" s="106" t="s">
        <v>357</v>
      </c>
      <c r="G131" s="108" t="s">
        <v>671</v>
      </c>
      <c r="H131" s="106" t="s">
        <v>213</v>
      </c>
      <c r="I131" s="106" t="s">
        <v>678</v>
      </c>
      <c r="J131" s="109" t="s">
        <v>96</v>
      </c>
      <c r="K131" s="109" t="s">
        <v>679</v>
      </c>
      <c r="L131" s="109"/>
      <c r="M131" s="109"/>
      <c r="N131" s="9"/>
      <c r="O131" s="9"/>
      <c r="P131" s="9"/>
      <c r="Q131" s="103"/>
      <c r="R131" s="9"/>
      <c r="S131" s="104">
        <v>129.0</v>
      </c>
      <c r="T131" s="9"/>
      <c r="U131" s="9"/>
      <c r="V131" s="9"/>
      <c r="W131" s="9"/>
    </row>
    <row r="132">
      <c r="A132" s="110">
        <v>517.0</v>
      </c>
      <c r="B132" s="110" t="s">
        <v>680</v>
      </c>
      <c r="C132" s="110" t="s">
        <v>305</v>
      </c>
      <c r="D132" s="111" t="s">
        <v>681</v>
      </c>
      <c r="E132" s="110" t="s">
        <v>309</v>
      </c>
      <c r="F132" s="110" t="s">
        <v>357</v>
      </c>
      <c r="G132" s="112" t="s">
        <v>682</v>
      </c>
      <c r="H132" s="110"/>
      <c r="I132" s="110"/>
      <c r="J132" s="113" t="s">
        <v>96</v>
      </c>
      <c r="K132" s="113" t="s">
        <v>683</v>
      </c>
      <c r="L132" s="113"/>
      <c r="M132" s="113"/>
      <c r="N132" s="9"/>
      <c r="O132" s="9"/>
      <c r="P132" s="9"/>
      <c r="Q132" s="103"/>
      <c r="R132" s="9"/>
      <c r="S132" s="104">
        <v>130.0</v>
      </c>
      <c r="T132" s="9"/>
      <c r="U132" s="9"/>
      <c r="V132" s="9"/>
      <c r="W132" s="9"/>
    </row>
    <row r="133">
      <c r="A133" s="106">
        <v>519.0</v>
      </c>
      <c r="B133" s="106" t="s">
        <v>684</v>
      </c>
      <c r="C133" s="106" t="s">
        <v>293</v>
      </c>
      <c r="D133" s="107" t="s">
        <v>685</v>
      </c>
      <c r="E133" s="106" t="s">
        <v>295</v>
      </c>
      <c r="F133" s="106" t="s">
        <v>357</v>
      </c>
      <c r="G133" s="108" t="s">
        <v>645</v>
      </c>
      <c r="H133" s="106" t="s">
        <v>180</v>
      </c>
      <c r="I133" s="106">
        <v>58.6</v>
      </c>
      <c r="J133" s="109"/>
      <c r="K133" s="109"/>
      <c r="L133" s="109"/>
      <c r="M133" s="109"/>
      <c r="N133" s="9"/>
      <c r="O133" s="9"/>
      <c r="P133" s="9"/>
      <c r="Q133" s="103"/>
      <c r="R133" s="9"/>
      <c r="S133" s="104">
        <v>131.0</v>
      </c>
      <c r="T133" s="9"/>
      <c r="U133" s="9"/>
      <c r="V133" s="9"/>
      <c r="W133" s="9"/>
    </row>
    <row r="134">
      <c r="A134" s="110">
        <v>520.0</v>
      </c>
      <c r="B134" s="110" t="s">
        <v>686</v>
      </c>
      <c r="C134" s="110" t="s">
        <v>305</v>
      </c>
      <c r="D134" s="111" t="s">
        <v>440</v>
      </c>
      <c r="E134" s="110" t="s">
        <v>340</v>
      </c>
      <c r="F134" s="110" t="s">
        <v>357</v>
      </c>
      <c r="G134" s="110" t="s">
        <v>664</v>
      </c>
      <c r="H134" s="110" t="s">
        <v>180</v>
      </c>
      <c r="I134" s="110">
        <v>57.97</v>
      </c>
      <c r="J134" s="113" t="s">
        <v>96</v>
      </c>
      <c r="K134" s="113" t="s">
        <v>687</v>
      </c>
      <c r="L134" s="113"/>
      <c r="M134" s="113"/>
      <c r="N134" s="9"/>
      <c r="O134" s="9"/>
      <c r="P134" s="9"/>
      <c r="Q134" s="103"/>
      <c r="R134" s="9"/>
      <c r="S134" s="104">
        <v>132.0</v>
      </c>
      <c r="T134" s="9"/>
      <c r="U134" s="9"/>
      <c r="V134" s="9"/>
      <c r="W134" s="9"/>
    </row>
    <row r="135">
      <c r="A135" s="106">
        <v>522.0</v>
      </c>
      <c r="B135" s="106" t="s">
        <v>688</v>
      </c>
      <c r="C135" s="106" t="s">
        <v>305</v>
      </c>
      <c r="D135" s="107" t="s">
        <v>689</v>
      </c>
      <c r="E135" s="106" t="s">
        <v>295</v>
      </c>
      <c r="F135" s="106" t="s">
        <v>357</v>
      </c>
      <c r="G135" s="108" t="s">
        <v>682</v>
      </c>
      <c r="H135" s="106" t="s">
        <v>180</v>
      </c>
      <c r="I135" s="106" t="s">
        <v>690</v>
      </c>
      <c r="J135" s="109"/>
      <c r="K135" s="109"/>
      <c r="L135" s="109"/>
      <c r="M135" s="109"/>
      <c r="N135" s="9"/>
      <c r="O135" s="9"/>
      <c r="P135" s="9"/>
      <c r="Q135" s="9"/>
      <c r="R135" s="9"/>
      <c r="S135" s="104">
        <v>133.0</v>
      </c>
      <c r="T135" s="9"/>
      <c r="U135" s="9"/>
      <c r="V135" s="9"/>
      <c r="W135" s="9"/>
    </row>
    <row r="136">
      <c r="A136" s="110">
        <v>523.0</v>
      </c>
      <c r="B136" s="110" t="s">
        <v>691</v>
      </c>
      <c r="C136" s="110" t="s">
        <v>305</v>
      </c>
      <c r="D136" s="111" t="s">
        <v>692</v>
      </c>
      <c r="E136" s="110" t="s">
        <v>340</v>
      </c>
      <c r="F136" s="110" t="s">
        <v>693</v>
      </c>
      <c r="G136" s="112" t="s">
        <v>694</v>
      </c>
      <c r="H136" s="110" t="s">
        <v>213</v>
      </c>
      <c r="I136" s="110" t="s">
        <v>695</v>
      </c>
      <c r="J136" s="110" t="s">
        <v>96</v>
      </c>
      <c r="K136" s="110" t="s">
        <v>696</v>
      </c>
      <c r="L136" s="113"/>
      <c r="M136" s="113"/>
      <c r="N136" s="9"/>
      <c r="O136" s="9"/>
      <c r="P136" s="9"/>
      <c r="Q136" s="103"/>
      <c r="R136" s="9"/>
      <c r="S136" s="104">
        <v>134.0</v>
      </c>
      <c r="T136" s="9"/>
      <c r="U136" s="9"/>
      <c r="V136" s="9"/>
      <c r="W136" s="9"/>
    </row>
    <row r="137">
      <c r="A137" s="106">
        <v>525.0</v>
      </c>
      <c r="B137" s="106" t="s">
        <v>697</v>
      </c>
      <c r="C137" s="106" t="s">
        <v>305</v>
      </c>
      <c r="D137" s="107" t="s">
        <v>698</v>
      </c>
      <c r="E137" s="106" t="s">
        <v>309</v>
      </c>
      <c r="F137" s="106" t="s">
        <v>357</v>
      </c>
      <c r="G137" s="108" t="s">
        <v>699</v>
      </c>
      <c r="H137" s="106" t="s">
        <v>180</v>
      </c>
      <c r="I137" s="106" t="s">
        <v>700</v>
      </c>
      <c r="J137" s="109" t="s">
        <v>96</v>
      </c>
      <c r="K137" s="109" t="s">
        <v>701</v>
      </c>
      <c r="L137" s="109"/>
      <c r="M137" s="109"/>
      <c r="N137" s="9"/>
      <c r="O137" s="9"/>
      <c r="P137" s="9"/>
      <c r="Q137" s="103"/>
      <c r="R137" s="9"/>
      <c r="S137" s="104">
        <v>135.0</v>
      </c>
      <c r="T137" s="9"/>
      <c r="U137" s="9"/>
      <c r="V137" s="9"/>
      <c r="W137" s="9"/>
    </row>
    <row r="138">
      <c r="A138" s="110">
        <v>527.0</v>
      </c>
      <c r="B138" s="110" t="s">
        <v>702</v>
      </c>
      <c r="C138" s="110" t="s">
        <v>305</v>
      </c>
      <c r="D138" s="111" t="s">
        <v>703</v>
      </c>
      <c r="E138" s="110" t="s">
        <v>340</v>
      </c>
      <c r="F138" s="110" t="s">
        <v>357</v>
      </c>
      <c r="G138" s="112" t="s">
        <v>704</v>
      </c>
      <c r="H138" s="110" t="s">
        <v>180</v>
      </c>
      <c r="I138" s="110" t="s">
        <v>705</v>
      </c>
      <c r="J138" s="113" t="s">
        <v>96</v>
      </c>
      <c r="K138" s="113" t="s">
        <v>706</v>
      </c>
      <c r="L138" s="113"/>
      <c r="M138" s="113"/>
      <c r="N138" s="9"/>
      <c r="O138" s="9"/>
      <c r="P138" s="9"/>
      <c r="Q138" s="103"/>
      <c r="R138" s="9"/>
      <c r="S138" s="104">
        <v>136.0</v>
      </c>
      <c r="T138" s="9"/>
      <c r="U138" s="9"/>
      <c r="V138" s="9"/>
      <c r="W138" s="9"/>
    </row>
    <row r="139">
      <c r="A139" s="106">
        <v>528.0</v>
      </c>
      <c r="B139" s="106" t="s">
        <v>707</v>
      </c>
      <c r="C139" s="106" t="s">
        <v>293</v>
      </c>
      <c r="D139" s="107" t="s">
        <v>708</v>
      </c>
      <c r="E139" s="106" t="s">
        <v>295</v>
      </c>
      <c r="F139" s="106" t="s">
        <v>357</v>
      </c>
      <c r="G139" s="108" t="s">
        <v>645</v>
      </c>
      <c r="H139" s="106"/>
      <c r="I139" s="106"/>
      <c r="J139" s="109" t="s">
        <v>96</v>
      </c>
      <c r="K139" s="109" t="s">
        <v>709</v>
      </c>
      <c r="L139" s="109"/>
      <c r="M139" s="109"/>
      <c r="N139" s="9"/>
      <c r="O139" s="9"/>
      <c r="P139" s="9"/>
      <c r="Q139" s="103"/>
      <c r="R139" s="9"/>
      <c r="S139" s="104">
        <v>137.0</v>
      </c>
      <c r="T139" s="9"/>
      <c r="U139" s="9"/>
      <c r="V139" s="9"/>
      <c r="W139" s="9"/>
    </row>
    <row r="140">
      <c r="A140" s="110">
        <v>539.0</v>
      </c>
      <c r="B140" s="110" t="s">
        <v>710</v>
      </c>
      <c r="C140" s="110" t="s">
        <v>305</v>
      </c>
      <c r="D140" s="115" t="s">
        <v>711</v>
      </c>
      <c r="E140" s="110" t="s">
        <v>309</v>
      </c>
      <c r="F140" s="110" t="s">
        <v>563</v>
      </c>
      <c r="G140" s="112" t="s">
        <v>664</v>
      </c>
      <c r="H140" s="110" t="s">
        <v>180</v>
      </c>
      <c r="I140" s="110" t="s">
        <v>712</v>
      </c>
      <c r="J140" s="113" t="s">
        <v>96</v>
      </c>
      <c r="K140" s="113" t="s">
        <v>713</v>
      </c>
      <c r="L140" s="113"/>
      <c r="M140" s="113"/>
      <c r="N140" s="9"/>
      <c r="O140" s="9"/>
      <c r="P140" s="9"/>
      <c r="Q140" s="103"/>
      <c r="R140" s="9"/>
      <c r="S140" s="104">
        <v>138.0</v>
      </c>
      <c r="T140" s="9"/>
      <c r="U140" s="9"/>
      <c r="V140" s="9"/>
      <c r="W140" s="9"/>
    </row>
    <row r="141">
      <c r="A141" s="106">
        <v>545.0</v>
      </c>
      <c r="B141" s="106" t="s">
        <v>714</v>
      </c>
      <c r="C141" s="106" t="s">
        <v>305</v>
      </c>
      <c r="D141" s="118" t="s">
        <v>715</v>
      </c>
      <c r="E141" s="106" t="s">
        <v>295</v>
      </c>
      <c r="F141" s="106" t="s">
        <v>357</v>
      </c>
      <c r="G141" s="108" t="s">
        <v>682</v>
      </c>
      <c r="H141" s="106" t="s">
        <v>180</v>
      </c>
      <c r="I141" s="106" t="s">
        <v>716</v>
      </c>
      <c r="J141" s="109" t="s">
        <v>96</v>
      </c>
      <c r="K141" s="109" t="s">
        <v>717</v>
      </c>
      <c r="L141" s="109"/>
      <c r="M141" s="109"/>
      <c r="N141" s="9"/>
      <c r="O141" s="9"/>
      <c r="P141" s="9"/>
      <c r="Q141" s="103"/>
      <c r="R141" s="9"/>
      <c r="S141" s="104">
        <v>139.0</v>
      </c>
      <c r="T141" s="9"/>
      <c r="U141" s="9"/>
      <c r="V141" s="9"/>
      <c r="W141" s="9"/>
    </row>
    <row r="142">
      <c r="A142" s="110">
        <v>550.0</v>
      </c>
      <c r="B142" s="110" t="s">
        <v>718</v>
      </c>
      <c r="C142" s="110" t="s">
        <v>293</v>
      </c>
      <c r="D142" s="111" t="s">
        <v>719</v>
      </c>
      <c r="E142" s="110" t="s">
        <v>340</v>
      </c>
      <c r="F142" s="110" t="s">
        <v>651</v>
      </c>
      <c r="G142" s="112" t="s">
        <v>656</v>
      </c>
      <c r="H142" s="110"/>
      <c r="I142" s="110"/>
      <c r="J142" s="113" t="s">
        <v>55</v>
      </c>
      <c r="K142" s="113" t="s">
        <v>720</v>
      </c>
      <c r="L142" s="113"/>
      <c r="M142" s="113"/>
      <c r="N142" s="9"/>
      <c r="O142" s="9"/>
      <c r="P142" s="9"/>
      <c r="Q142" s="103"/>
      <c r="R142" s="9"/>
      <c r="S142" s="104">
        <v>140.0</v>
      </c>
      <c r="T142" s="9"/>
      <c r="U142" s="9"/>
      <c r="V142" s="9"/>
      <c r="W142" s="9"/>
    </row>
    <row r="143">
      <c r="A143" s="106">
        <v>582.0</v>
      </c>
      <c r="B143" s="106" t="s">
        <v>721</v>
      </c>
      <c r="C143" s="106" t="s">
        <v>305</v>
      </c>
      <c r="D143" s="107" t="s">
        <v>722</v>
      </c>
      <c r="E143" s="106" t="s">
        <v>309</v>
      </c>
      <c r="F143" s="106" t="s">
        <v>723</v>
      </c>
      <c r="G143" s="108" t="s">
        <v>724</v>
      </c>
      <c r="H143" s="106" t="s">
        <v>170</v>
      </c>
      <c r="I143" s="106">
        <v>8.24</v>
      </c>
      <c r="J143" s="109" t="s">
        <v>26</v>
      </c>
      <c r="K143" s="109">
        <v>26.5</v>
      </c>
      <c r="L143" s="109"/>
      <c r="M143" s="109"/>
      <c r="N143" s="9"/>
      <c r="O143" s="9"/>
      <c r="P143" s="9"/>
      <c r="Q143" s="103"/>
      <c r="R143" s="9"/>
      <c r="S143" s="104">
        <v>141.0</v>
      </c>
      <c r="T143" s="9"/>
      <c r="U143" s="9"/>
      <c r="V143" s="9"/>
      <c r="W143" s="9"/>
    </row>
    <row r="144">
      <c r="A144" s="110">
        <v>583.0</v>
      </c>
      <c r="B144" s="110" t="s">
        <v>725</v>
      </c>
      <c r="C144" s="110" t="s">
        <v>305</v>
      </c>
      <c r="D144" s="111" t="s">
        <v>726</v>
      </c>
      <c r="E144" s="110" t="s">
        <v>309</v>
      </c>
      <c r="F144" s="110" t="s">
        <v>723</v>
      </c>
      <c r="G144" s="112" t="s">
        <v>727</v>
      </c>
      <c r="H144" s="110" t="s">
        <v>213</v>
      </c>
      <c r="I144" s="110" t="s">
        <v>728</v>
      </c>
      <c r="J144" s="113" t="s">
        <v>96</v>
      </c>
      <c r="K144" s="113" t="s">
        <v>729</v>
      </c>
      <c r="L144" s="113"/>
      <c r="M144" s="113"/>
      <c r="N144" s="9"/>
      <c r="O144" s="9"/>
      <c r="P144" s="9"/>
      <c r="Q144" s="103"/>
      <c r="R144" s="9"/>
      <c r="S144" s="104">
        <v>142.0</v>
      </c>
      <c r="T144" s="9"/>
      <c r="U144" s="9"/>
      <c r="V144" s="9"/>
      <c r="W144" s="9"/>
    </row>
    <row r="145">
      <c r="A145" s="106">
        <v>584.0</v>
      </c>
      <c r="B145" s="106" t="s">
        <v>730</v>
      </c>
      <c r="C145" s="106" t="s">
        <v>305</v>
      </c>
      <c r="D145" s="107" t="s">
        <v>731</v>
      </c>
      <c r="E145" s="106" t="s">
        <v>309</v>
      </c>
      <c r="F145" s="106" t="s">
        <v>723</v>
      </c>
      <c r="G145" s="108" t="s">
        <v>732</v>
      </c>
      <c r="H145" s="106" t="s">
        <v>180</v>
      </c>
      <c r="I145" s="106">
        <v>61.22</v>
      </c>
      <c r="J145" s="109"/>
      <c r="K145" s="109"/>
      <c r="L145" s="109"/>
      <c r="M145" s="109"/>
      <c r="N145" s="9"/>
      <c r="O145" s="9"/>
      <c r="P145" s="9"/>
      <c r="Q145" s="103"/>
      <c r="R145" s="9"/>
      <c r="S145" s="104">
        <v>143.0</v>
      </c>
      <c r="T145" s="9"/>
      <c r="U145" s="9"/>
      <c r="V145" s="9"/>
      <c r="W145" s="9"/>
    </row>
    <row r="146">
      <c r="A146" s="110">
        <v>585.0</v>
      </c>
      <c r="B146" s="110" t="s">
        <v>733</v>
      </c>
      <c r="C146" s="110" t="s">
        <v>293</v>
      </c>
      <c r="D146" s="111" t="s">
        <v>734</v>
      </c>
      <c r="E146" s="110" t="s">
        <v>295</v>
      </c>
      <c r="F146" s="110" t="s">
        <v>723</v>
      </c>
      <c r="G146" s="112" t="s">
        <v>735</v>
      </c>
      <c r="H146" s="110" t="s">
        <v>180</v>
      </c>
      <c r="I146" s="110">
        <v>54.3</v>
      </c>
      <c r="J146" s="113" t="s">
        <v>96</v>
      </c>
      <c r="K146" s="113" t="s">
        <v>736</v>
      </c>
      <c r="L146" s="113"/>
      <c r="M146" s="113"/>
      <c r="N146" s="9"/>
      <c r="O146" s="9"/>
      <c r="P146" s="9"/>
      <c r="Q146" s="103"/>
      <c r="R146" s="9"/>
      <c r="S146" s="104">
        <v>144.0</v>
      </c>
      <c r="T146" s="9"/>
      <c r="U146" s="9"/>
      <c r="V146" s="9"/>
      <c r="W146" s="9"/>
    </row>
    <row r="147">
      <c r="A147" s="106">
        <v>586.0</v>
      </c>
      <c r="B147" s="106" t="s">
        <v>737</v>
      </c>
      <c r="C147" s="106" t="s">
        <v>293</v>
      </c>
      <c r="D147" s="107" t="s">
        <v>738</v>
      </c>
      <c r="E147" s="106" t="s">
        <v>295</v>
      </c>
      <c r="F147" s="106" t="s">
        <v>723</v>
      </c>
      <c r="G147" s="106" t="s">
        <v>739</v>
      </c>
      <c r="H147" s="106"/>
      <c r="I147" s="106"/>
      <c r="J147" s="109" t="s">
        <v>96</v>
      </c>
      <c r="K147" s="109" t="s">
        <v>740</v>
      </c>
      <c r="L147" s="109"/>
      <c r="M147" s="109"/>
      <c r="N147" s="9"/>
      <c r="O147" s="9"/>
      <c r="P147" s="9"/>
      <c r="Q147" s="103"/>
      <c r="R147" s="9"/>
      <c r="S147" s="104">
        <v>145.0</v>
      </c>
      <c r="T147" s="9"/>
      <c r="U147" s="9"/>
      <c r="V147" s="9"/>
      <c r="W147" s="9"/>
    </row>
    <row r="148">
      <c r="A148" s="110">
        <v>587.0</v>
      </c>
      <c r="B148" s="110" t="s">
        <v>741</v>
      </c>
      <c r="C148" s="110" t="s">
        <v>293</v>
      </c>
      <c r="D148" s="111" t="s">
        <v>742</v>
      </c>
      <c r="E148" s="110" t="s">
        <v>309</v>
      </c>
      <c r="F148" s="110" t="s">
        <v>723</v>
      </c>
      <c r="G148" s="112" t="s">
        <v>743</v>
      </c>
      <c r="H148" s="110" t="s">
        <v>213</v>
      </c>
      <c r="I148" s="110" t="s">
        <v>657</v>
      </c>
      <c r="J148" s="110" t="s">
        <v>96</v>
      </c>
      <c r="K148" s="110" t="s">
        <v>744</v>
      </c>
      <c r="L148" s="113"/>
      <c r="M148" s="113"/>
      <c r="N148" s="9"/>
      <c r="O148" s="9"/>
      <c r="P148" s="9"/>
      <c r="Q148" s="103"/>
      <c r="R148" s="9"/>
      <c r="S148" s="104">
        <v>146.0</v>
      </c>
      <c r="T148" s="9"/>
      <c r="U148" s="9"/>
      <c r="V148" s="9"/>
      <c r="W148" s="9"/>
    </row>
    <row r="149">
      <c r="A149" s="106">
        <v>588.0</v>
      </c>
      <c r="B149" s="106" t="s">
        <v>745</v>
      </c>
      <c r="C149" s="106" t="s">
        <v>305</v>
      </c>
      <c r="D149" s="107" t="s">
        <v>746</v>
      </c>
      <c r="E149" s="106" t="s">
        <v>295</v>
      </c>
      <c r="F149" s="106" t="s">
        <v>723</v>
      </c>
      <c r="G149" s="108" t="s">
        <v>747</v>
      </c>
      <c r="H149" s="106" t="s">
        <v>170</v>
      </c>
      <c r="I149" s="106">
        <v>7.87</v>
      </c>
      <c r="J149" s="109" t="s">
        <v>26</v>
      </c>
      <c r="K149" s="109">
        <v>27.3</v>
      </c>
      <c r="L149" s="109"/>
      <c r="M149" s="109"/>
      <c r="N149" s="9"/>
      <c r="O149" s="9"/>
      <c r="P149" s="9"/>
      <c r="Q149" s="103"/>
      <c r="R149" s="9"/>
      <c r="S149" s="104">
        <v>147.0</v>
      </c>
      <c r="T149" s="9"/>
      <c r="U149" s="9"/>
      <c r="V149" s="9"/>
      <c r="W149" s="9"/>
    </row>
    <row r="150">
      <c r="A150" s="110">
        <v>589.0</v>
      </c>
      <c r="B150" s="110" t="s">
        <v>748</v>
      </c>
      <c r="C150" s="110" t="s">
        <v>293</v>
      </c>
      <c r="D150" s="111" t="s">
        <v>749</v>
      </c>
      <c r="E150" s="110" t="s">
        <v>309</v>
      </c>
      <c r="F150" s="110" t="s">
        <v>750</v>
      </c>
      <c r="G150" s="112" t="s">
        <v>751</v>
      </c>
      <c r="H150" s="110"/>
      <c r="I150" s="110"/>
      <c r="J150" s="113" t="s">
        <v>55</v>
      </c>
      <c r="K150" s="113" t="s">
        <v>752</v>
      </c>
      <c r="L150" s="113"/>
      <c r="M150" s="113"/>
      <c r="N150" s="9"/>
      <c r="O150" s="9"/>
      <c r="P150" s="9"/>
      <c r="Q150" s="103"/>
      <c r="R150" s="9"/>
      <c r="S150" s="104">
        <v>148.0</v>
      </c>
      <c r="T150" s="9"/>
      <c r="U150" s="9"/>
      <c r="V150" s="9"/>
      <c r="W150" s="9"/>
    </row>
    <row r="151">
      <c r="A151" s="106">
        <v>590.0</v>
      </c>
      <c r="B151" s="106" t="s">
        <v>753</v>
      </c>
      <c r="C151" s="106" t="s">
        <v>305</v>
      </c>
      <c r="D151" s="107" t="s">
        <v>754</v>
      </c>
      <c r="E151" s="106" t="s">
        <v>340</v>
      </c>
      <c r="F151" s="106" t="s">
        <v>374</v>
      </c>
      <c r="G151" s="108" t="s">
        <v>755</v>
      </c>
      <c r="H151" s="106" t="s">
        <v>180</v>
      </c>
      <c r="I151" s="106">
        <v>58.4</v>
      </c>
      <c r="J151" s="106" t="s">
        <v>26</v>
      </c>
      <c r="K151" s="106">
        <v>26.3</v>
      </c>
      <c r="L151" s="109"/>
      <c r="M151" s="109"/>
      <c r="N151" s="9"/>
      <c r="O151" s="9"/>
      <c r="P151" s="9"/>
      <c r="Q151" s="103"/>
      <c r="R151" s="9"/>
      <c r="S151" s="104">
        <v>149.0</v>
      </c>
      <c r="T151" s="9"/>
      <c r="U151" s="9"/>
      <c r="V151" s="9"/>
      <c r="W151" s="9"/>
    </row>
    <row r="152">
      <c r="A152" s="110">
        <v>594.0</v>
      </c>
      <c r="B152" s="110" t="s">
        <v>756</v>
      </c>
      <c r="C152" s="110" t="s">
        <v>293</v>
      </c>
      <c r="D152" s="111" t="s">
        <v>757</v>
      </c>
      <c r="E152" s="110" t="s">
        <v>295</v>
      </c>
      <c r="F152" s="110" t="s">
        <v>357</v>
      </c>
      <c r="G152" s="112" t="s">
        <v>758</v>
      </c>
      <c r="H152" s="110" t="s">
        <v>180</v>
      </c>
      <c r="I152" s="110">
        <v>57.3</v>
      </c>
      <c r="J152" s="113" t="s">
        <v>96</v>
      </c>
      <c r="K152" s="113" t="s">
        <v>759</v>
      </c>
      <c r="L152" s="113"/>
      <c r="M152" s="113"/>
      <c r="N152" s="9"/>
      <c r="O152" s="9"/>
      <c r="P152" s="9"/>
      <c r="Q152" s="103"/>
      <c r="R152" s="9"/>
      <c r="S152" s="104">
        <v>150.0</v>
      </c>
      <c r="T152" s="9"/>
      <c r="U152" s="9"/>
      <c r="V152" s="9"/>
      <c r="W152" s="9"/>
    </row>
    <row r="153">
      <c r="A153" s="106">
        <v>595.0</v>
      </c>
      <c r="B153" s="106" t="s">
        <v>760</v>
      </c>
      <c r="C153" s="106" t="s">
        <v>293</v>
      </c>
      <c r="D153" s="107" t="s">
        <v>761</v>
      </c>
      <c r="E153" s="106" t="s">
        <v>295</v>
      </c>
      <c r="F153" s="106" t="s">
        <v>357</v>
      </c>
      <c r="G153" s="108" t="s">
        <v>762</v>
      </c>
      <c r="H153" s="106" t="s">
        <v>180</v>
      </c>
      <c r="I153" s="106">
        <v>56.7</v>
      </c>
      <c r="J153" s="109"/>
      <c r="K153" s="109"/>
      <c r="L153" s="109"/>
      <c r="M153" s="109"/>
      <c r="N153" s="9"/>
      <c r="O153" s="9"/>
      <c r="P153" s="9"/>
      <c r="Q153" s="103"/>
      <c r="R153" s="9"/>
      <c r="S153" s="104">
        <v>151.0</v>
      </c>
      <c r="T153" s="9"/>
      <c r="U153" s="9"/>
      <c r="V153" s="9"/>
      <c r="W153" s="9"/>
    </row>
    <row r="154">
      <c r="A154" s="110">
        <v>597.0</v>
      </c>
      <c r="B154" s="110" t="s">
        <v>763</v>
      </c>
      <c r="C154" s="110" t="s">
        <v>305</v>
      </c>
      <c r="D154" s="114" t="s">
        <v>562</v>
      </c>
      <c r="E154" s="110" t="s">
        <v>295</v>
      </c>
      <c r="F154" s="110" t="s">
        <v>357</v>
      </c>
      <c r="G154" s="112" t="s">
        <v>758</v>
      </c>
      <c r="H154" s="110" t="s">
        <v>180</v>
      </c>
      <c r="I154" s="110" t="s">
        <v>764</v>
      </c>
      <c r="J154" s="113" t="s">
        <v>26</v>
      </c>
      <c r="K154" s="113">
        <v>28.1</v>
      </c>
      <c r="L154" s="113"/>
      <c r="M154" s="113"/>
      <c r="N154" s="9"/>
      <c r="O154" s="9"/>
      <c r="P154" s="9"/>
      <c r="Q154" s="103"/>
      <c r="R154" s="9"/>
      <c r="S154" s="104">
        <v>152.0</v>
      </c>
      <c r="T154" s="9"/>
      <c r="U154" s="9"/>
      <c r="V154" s="9"/>
      <c r="W154" s="9"/>
    </row>
    <row r="155">
      <c r="A155" s="106">
        <v>598.0</v>
      </c>
      <c r="B155" s="106" t="s">
        <v>765</v>
      </c>
      <c r="C155" s="106" t="s">
        <v>305</v>
      </c>
      <c r="D155" s="107" t="s">
        <v>766</v>
      </c>
      <c r="E155" s="106" t="s">
        <v>295</v>
      </c>
      <c r="F155" s="106" t="s">
        <v>357</v>
      </c>
      <c r="G155" s="108" t="s">
        <v>767</v>
      </c>
      <c r="H155" s="106" t="s">
        <v>180</v>
      </c>
      <c r="I155" s="106" t="s">
        <v>768</v>
      </c>
      <c r="J155" s="109" t="s">
        <v>26</v>
      </c>
      <c r="K155" s="109">
        <v>28.7</v>
      </c>
      <c r="L155" s="109"/>
      <c r="M155" s="109"/>
      <c r="N155" s="9"/>
      <c r="O155" s="9"/>
      <c r="P155" s="9"/>
      <c r="Q155" s="103"/>
      <c r="R155" s="9"/>
      <c r="S155" s="104">
        <v>153.0</v>
      </c>
      <c r="T155" s="9"/>
      <c r="U155" s="9"/>
      <c r="V155" s="9"/>
      <c r="W155" s="9"/>
    </row>
    <row r="156">
      <c r="A156" s="110">
        <v>599.0</v>
      </c>
      <c r="B156" s="110" t="s">
        <v>769</v>
      </c>
      <c r="C156" s="110" t="s">
        <v>305</v>
      </c>
      <c r="D156" s="111" t="s">
        <v>770</v>
      </c>
      <c r="E156" s="110" t="s">
        <v>295</v>
      </c>
      <c r="F156" s="110" t="s">
        <v>357</v>
      </c>
      <c r="G156" s="112" t="s">
        <v>758</v>
      </c>
      <c r="H156" s="110" t="s">
        <v>180</v>
      </c>
      <c r="I156" s="110" t="s">
        <v>317</v>
      </c>
      <c r="J156" s="113" t="s">
        <v>26</v>
      </c>
      <c r="K156" s="113">
        <v>28.2</v>
      </c>
      <c r="L156" s="113"/>
      <c r="M156" s="113"/>
      <c r="N156" s="9"/>
      <c r="O156" s="9"/>
      <c r="P156" s="9"/>
      <c r="Q156" s="103"/>
      <c r="R156" s="9"/>
      <c r="S156" s="104">
        <v>154.0</v>
      </c>
      <c r="T156" s="9"/>
      <c r="U156" s="9"/>
      <c r="V156" s="9"/>
      <c r="W156" s="9"/>
    </row>
    <row r="157">
      <c r="A157" s="106">
        <v>600.0</v>
      </c>
      <c r="B157" s="106" t="s">
        <v>771</v>
      </c>
      <c r="C157" s="106" t="s">
        <v>293</v>
      </c>
      <c r="D157" s="107" t="s">
        <v>772</v>
      </c>
      <c r="E157" s="106" t="s">
        <v>309</v>
      </c>
      <c r="F157" s="106" t="s">
        <v>357</v>
      </c>
      <c r="G157" s="108" t="s">
        <v>758</v>
      </c>
      <c r="H157" s="106" t="s">
        <v>180</v>
      </c>
      <c r="I157" s="106">
        <v>50.3</v>
      </c>
      <c r="J157" s="109" t="s">
        <v>26</v>
      </c>
      <c r="K157" s="109">
        <v>23.4</v>
      </c>
      <c r="L157" s="109"/>
      <c r="M157" s="109"/>
      <c r="N157" s="9"/>
      <c r="O157" s="9"/>
      <c r="P157" s="9"/>
      <c r="Q157" s="103"/>
      <c r="R157" s="9"/>
      <c r="S157" s="104">
        <v>155.0</v>
      </c>
      <c r="T157" s="9"/>
      <c r="U157" s="9"/>
      <c r="V157" s="9"/>
      <c r="W157" s="9"/>
    </row>
    <row r="158">
      <c r="A158" s="110">
        <v>611.0</v>
      </c>
      <c r="B158" s="110" t="s">
        <v>773</v>
      </c>
      <c r="C158" s="110" t="s">
        <v>293</v>
      </c>
      <c r="D158" s="111" t="s">
        <v>774</v>
      </c>
      <c r="E158" s="110" t="s">
        <v>340</v>
      </c>
      <c r="F158" s="110" t="s">
        <v>775</v>
      </c>
      <c r="G158" s="110" t="s">
        <v>776</v>
      </c>
      <c r="H158" s="110" t="s">
        <v>213</v>
      </c>
      <c r="I158" s="110" t="s">
        <v>777</v>
      </c>
      <c r="J158" s="113" t="s">
        <v>55</v>
      </c>
      <c r="K158" s="113" t="s">
        <v>778</v>
      </c>
      <c r="L158" s="113"/>
      <c r="M158" s="113"/>
      <c r="N158" s="9"/>
      <c r="O158" s="9"/>
      <c r="P158" s="9"/>
      <c r="Q158" s="103"/>
      <c r="R158" s="9"/>
      <c r="S158" s="104">
        <v>156.0</v>
      </c>
      <c r="T158" s="9"/>
      <c r="U158" s="9"/>
      <c r="V158" s="9"/>
      <c r="W158" s="9"/>
    </row>
    <row r="159">
      <c r="A159" s="106">
        <v>612.0</v>
      </c>
      <c r="B159" s="106" t="s">
        <v>779</v>
      </c>
      <c r="C159" s="106" t="s">
        <v>305</v>
      </c>
      <c r="D159" s="107" t="s">
        <v>780</v>
      </c>
      <c r="E159" s="106" t="s">
        <v>295</v>
      </c>
      <c r="F159" s="106" t="s">
        <v>775</v>
      </c>
      <c r="G159" s="106" t="s">
        <v>776</v>
      </c>
      <c r="H159" s="106"/>
      <c r="I159" s="106"/>
      <c r="J159" s="109" t="s">
        <v>55</v>
      </c>
      <c r="K159" s="109" t="s">
        <v>781</v>
      </c>
      <c r="L159" s="109"/>
      <c r="M159" s="109"/>
      <c r="N159" s="9"/>
      <c r="O159" s="9"/>
      <c r="P159" s="9"/>
      <c r="Q159" s="103"/>
      <c r="R159" s="9"/>
      <c r="S159" s="104">
        <v>157.0</v>
      </c>
      <c r="T159" s="9"/>
      <c r="U159" s="9"/>
      <c r="V159" s="9"/>
      <c r="W159" s="9"/>
    </row>
    <row r="160">
      <c r="A160" s="110">
        <v>613.0</v>
      </c>
      <c r="B160" s="110" t="s">
        <v>782</v>
      </c>
      <c r="C160" s="110" t="s">
        <v>293</v>
      </c>
      <c r="D160" s="111" t="s">
        <v>783</v>
      </c>
      <c r="E160" s="112" t="s">
        <v>327</v>
      </c>
      <c r="F160" s="110" t="s">
        <v>775</v>
      </c>
      <c r="G160" s="110" t="s">
        <v>776</v>
      </c>
      <c r="H160" s="110"/>
      <c r="I160" s="110"/>
      <c r="J160" s="113" t="s">
        <v>55</v>
      </c>
      <c r="K160" s="113" t="s">
        <v>784</v>
      </c>
      <c r="L160" s="113"/>
      <c r="M160" s="113"/>
      <c r="N160" s="9"/>
      <c r="O160" s="9"/>
      <c r="P160" s="9"/>
      <c r="Q160" s="103"/>
      <c r="R160" s="9"/>
      <c r="S160" s="104">
        <v>158.0</v>
      </c>
      <c r="T160" s="9"/>
      <c r="U160" s="9"/>
      <c r="V160" s="9"/>
      <c r="W160" s="9"/>
    </row>
    <row r="161">
      <c r="A161" s="106">
        <v>614.0</v>
      </c>
      <c r="B161" s="106" t="s">
        <v>785</v>
      </c>
      <c r="C161" s="106" t="s">
        <v>305</v>
      </c>
      <c r="D161" s="107" t="s">
        <v>786</v>
      </c>
      <c r="E161" s="106" t="s">
        <v>787</v>
      </c>
      <c r="F161" s="106" t="s">
        <v>80</v>
      </c>
      <c r="G161" s="106" t="s">
        <v>776</v>
      </c>
      <c r="H161" s="106"/>
      <c r="I161" s="106"/>
      <c r="J161" s="109" t="s">
        <v>55</v>
      </c>
      <c r="K161" s="109" t="s">
        <v>84</v>
      </c>
      <c r="L161" s="109"/>
      <c r="M161" s="109"/>
      <c r="N161" s="9"/>
      <c r="O161" s="9"/>
      <c r="P161" s="9"/>
      <c r="Q161" s="103"/>
      <c r="R161" s="9"/>
      <c r="S161" s="104">
        <v>159.0</v>
      </c>
      <c r="T161" s="9"/>
      <c r="U161" s="9"/>
      <c r="V161" s="9"/>
      <c r="W161" s="9"/>
    </row>
    <row r="162">
      <c r="A162" s="110">
        <v>615.0</v>
      </c>
      <c r="B162" s="112" t="s">
        <v>788</v>
      </c>
      <c r="C162" s="110" t="s">
        <v>293</v>
      </c>
      <c r="D162" s="119">
        <v>34728.0</v>
      </c>
      <c r="E162" s="119" t="s">
        <v>327</v>
      </c>
      <c r="F162" s="110" t="s">
        <v>775</v>
      </c>
      <c r="G162" s="110" t="s">
        <v>776</v>
      </c>
      <c r="H162" s="110" t="s">
        <v>55</v>
      </c>
      <c r="I162" s="110" t="s">
        <v>789</v>
      </c>
      <c r="J162" s="113"/>
      <c r="K162" s="113"/>
      <c r="L162" s="113"/>
      <c r="M162" s="113"/>
      <c r="N162" s="9"/>
      <c r="O162" s="9"/>
      <c r="P162" s="9"/>
      <c r="Q162" s="103"/>
      <c r="R162" s="9"/>
      <c r="S162" s="104">
        <v>160.0</v>
      </c>
      <c r="T162" s="9"/>
      <c r="U162" s="9"/>
      <c r="V162" s="9"/>
      <c r="W162" s="9"/>
    </row>
    <row r="163">
      <c r="A163" s="106">
        <v>644.0</v>
      </c>
      <c r="B163" s="106" t="s">
        <v>790</v>
      </c>
      <c r="C163" s="106" t="s">
        <v>293</v>
      </c>
      <c r="D163" s="107" t="s">
        <v>791</v>
      </c>
      <c r="E163" s="106" t="s">
        <v>398</v>
      </c>
      <c r="F163" s="106" t="s">
        <v>792</v>
      </c>
      <c r="G163" s="106" t="s">
        <v>793</v>
      </c>
      <c r="H163" s="106" t="s">
        <v>170</v>
      </c>
      <c r="I163" s="106">
        <v>7.54</v>
      </c>
      <c r="J163" s="109" t="s">
        <v>26</v>
      </c>
      <c r="K163" s="109">
        <v>25.6</v>
      </c>
      <c r="L163" s="109"/>
      <c r="M163" s="109"/>
      <c r="N163" s="9"/>
      <c r="O163" s="9"/>
      <c r="P163" s="9"/>
      <c r="Q163" s="103"/>
      <c r="R163" s="9"/>
      <c r="S163" s="104">
        <v>161.0</v>
      </c>
      <c r="T163" s="9"/>
      <c r="U163" s="9"/>
      <c r="V163" s="9"/>
      <c r="W163" s="9"/>
    </row>
    <row r="164">
      <c r="A164" s="113">
        <v>656.0</v>
      </c>
      <c r="B164" s="113" t="s">
        <v>794</v>
      </c>
      <c r="C164" s="113" t="s">
        <v>305</v>
      </c>
      <c r="D164" s="124" t="s">
        <v>795</v>
      </c>
      <c r="E164" s="113" t="s">
        <v>340</v>
      </c>
      <c r="F164" s="113" t="s">
        <v>176</v>
      </c>
      <c r="G164" s="112" t="s">
        <v>81</v>
      </c>
      <c r="H164" s="113" t="s">
        <v>270</v>
      </c>
      <c r="I164" s="113">
        <v>9.5</v>
      </c>
      <c r="J164" s="113"/>
      <c r="K164" s="113"/>
      <c r="L164" s="113"/>
      <c r="M164" s="113"/>
      <c r="N164" s="9"/>
      <c r="O164" s="9"/>
      <c r="P164" s="9"/>
      <c r="Q164" s="103"/>
      <c r="R164" s="9"/>
      <c r="S164" s="104">
        <v>162.0</v>
      </c>
      <c r="T164" s="9"/>
      <c r="U164" s="9"/>
      <c r="V164" s="9"/>
      <c r="W164" s="9"/>
    </row>
    <row r="165">
      <c r="A165" s="106">
        <v>657.0</v>
      </c>
      <c r="B165" s="106" t="s">
        <v>796</v>
      </c>
      <c r="C165" s="106" t="s">
        <v>305</v>
      </c>
      <c r="D165" s="107" t="s">
        <v>797</v>
      </c>
      <c r="E165" s="106" t="s">
        <v>295</v>
      </c>
      <c r="F165" s="106" t="s">
        <v>176</v>
      </c>
      <c r="G165" s="108" t="s">
        <v>177</v>
      </c>
      <c r="H165" s="106"/>
      <c r="I165" s="106">
        <v>8.2</v>
      </c>
      <c r="J165" s="109" t="s">
        <v>26</v>
      </c>
      <c r="K165" s="109">
        <v>28.5</v>
      </c>
      <c r="L165" s="109" t="s">
        <v>278</v>
      </c>
      <c r="M165" s="109">
        <v>4.8</v>
      </c>
      <c r="N165" s="9"/>
      <c r="O165" s="9"/>
      <c r="P165" s="9"/>
      <c r="Q165" s="103"/>
      <c r="R165" s="9"/>
      <c r="S165" s="104">
        <v>163.0</v>
      </c>
      <c r="T165" s="9"/>
      <c r="U165" s="9"/>
      <c r="V165" s="9"/>
      <c r="W165" s="9"/>
    </row>
    <row r="166">
      <c r="A166" s="110">
        <v>658.0</v>
      </c>
      <c r="B166" s="110" t="s">
        <v>798</v>
      </c>
      <c r="C166" s="110" t="s">
        <v>305</v>
      </c>
      <c r="D166" s="111" t="s">
        <v>799</v>
      </c>
      <c r="E166" s="110" t="s">
        <v>295</v>
      </c>
      <c r="F166" s="110" t="s">
        <v>176</v>
      </c>
      <c r="G166" s="112" t="s">
        <v>177</v>
      </c>
      <c r="H166" s="110" t="s">
        <v>170</v>
      </c>
      <c r="I166" s="110">
        <v>8.15</v>
      </c>
      <c r="J166" s="113" t="s">
        <v>26</v>
      </c>
      <c r="K166" s="113">
        <v>29.0</v>
      </c>
      <c r="L166" s="113" t="s">
        <v>278</v>
      </c>
      <c r="M166" s="113">
        <v>4.7</v>
      </c>
      <c r="N166" s="9"/>
      <c r="O166" s="9"/>
      <c r="P166" s="9"/>
      <c r="Q166" s="103"/>
      <c r="R166" s="9"/>
      <c r="S166" s="104">
        <v>164.0</v>
      </c>
      <c r="T166" s="9"/>
      <c r="U166" s="9"/>
      <c r="V166" s="9"/>
      <c r="W166" s="9"/>
    </row>
    <row r="167">
      <c r="A167" s="106">
        <v>659.0</v>
      </c>
      <c r="B167" s="106" t="s">
        <v>800</v>
      </c>
      <c r="C167" s="106" t="s">
        <v>293</v>
      </c>
      <c r="D167" s="107" t="s">
        <v>801</v>
      </c>
      <c r="E167" s="106" t="s">
        <v>309</v>
      </c>
      <c r="F167" s="106" t="s">
        <v>802</v>
      </c>
      <c r="G167" s="108" t="s">
        <v>81</v>
      </c>
      <c r="H167" s="106"/>
      <c r="I167" s="106"/>
      <c r="J167" s="109" t="s">
        <v>55</v>
      </c>
      <c r="K167" s="109" t="s">
        <v>803</v>
      </c>
      <c r="L167" s="109"/>
      <c r="M167" s="109"/>
      <c r="N167" s="9"/>
      <c r="O167" s="9"/>
      <c r="P167" s="9"/>
      <c r="Q167" s="103"/>
      <c r="R167" s="9"/>
      <c r="S167" s="104">
        <v>165.0</v>
      </c>
      <c r="T167" s="9"/>
      <c r="U167" s="9"/>
      <c r="V167" s="9"/>
      <c r="W167" s="9"/>
    </row>
    <row r="168">
      <c r="A168" s="110">
        <v>660.0</v>
      </c>
      <c r="B168" s="110" t="s">
        <v>79</v>
      </c>
      <c r="C168" s="110" t="s">
        <v>293</v>
      </c>
      <c r="D168" s="111" t="s">
        <v>804</v>
      </c>
      <c r="E168" s="110" t="s">
        <v>295</v>
      </c>
      <c r="F168" s="110" t="s">
        <v>805</v>
      </c>
      <c r="G168" s="112" t="s">
        <v>81</v>
      </c>
      <c r="H168" s="110"/>
      <c r="I168" s="110"/>
      <c r="J168" s="113"/>
      <c r="K168" s="113" t="s">
        <v>82</v>
      </c>
      <c r="L168" s="113"/>
      <c r="M168" s="113"/>
      <c r="N168" s="9"/>
      <c r="O168" s="9"/>
      <c r="P168" s="9"/>
      <c r="Q168" s="103"/>
      <c r="R168" s="9"/>
      <c r="S168" s="104">
        <v>166.0</v>
      </c>
      <c r="T168" s="9"/>
      <c r="U168" s="9"/>
      <c r="V168" s="9"/>
      <c r="W168" s="9"/>
    </row>
    <row r="169">
      <c r="A169" s="106">
        <v>661.0</v>
      </c>
      <c r="B169" s="106" t="s">
        <v>806</v>
      </c>
      <c r="C169" s="106" t="s">
        <v>293</v>
      </c>
      <c r="D169" s="107" t="s">
        <v>807</v>
      </c>
      <c r="E169" s="106" t="s">
        <v>340</v>
      </c>
      <c r="F169" s="106" t="s">
        <v>802</v>
      </c>
      <c r="G169" s="108" t="s">
        <v>177</v>
      </c>
      <c r="H169" s="106" t="s">
        <v>170</v>
      </c>
      <c r="I169" s="106">
        <v>7.15</v>
      </c>
      <c r="J169" s="109" t="s">
        <v>26</v>
      </c>
      <c r="K169" s="109">
        <v>24.5</v>
      </c>
      <c r="L169" s="109" t="s">
        <v>278</v>
      </c>
      <c r="M169" s="109">
        <v>5.2</v>
      </c>
      <c r="N169" s="9"/>
      <c r="O169" s="9"/>
      <c r="P169" s="9"/>
      <c r="Q169" s="103"/>
      <c r="R169" s="9"/>
      <c r="S169" s="104">
        <v>167.0</v>
      </c>
      <c r="T169" s="9"/>
      <c r="U169" s="9"/>
      <c r="V169" s="9"/>
      <c r="W169" s="9"/>
    </row>
    <row r="170">
      <c r="A170" s="110">
        <v>662.0</v>
      </c>
      <c r="B170" s="110" t="s">
        <v>808</v>
      </c>
      <c r="C170" s="110" t="s">
        <v>293</v>
      </c>
      <c r="D170" s="111" t="s">
        <v>809</v>
      </c>
      <c r="E170" s="110" t="s">
        <v>295</v>
      </c>
      <c r="F170" s="110" t="s">
        <v>176</v>
      </c>
      <c r="G170" s="112" t="s">
        <v>177</v>
      </c>
      <c r="H170" s="110" t="s">
        <v>213</v>
      </c>
      <c r="I170" s="110" t="s">
        <v>531</v>
      </c>
      <c r="J170" s="113" t="s">
        <v>96</v>
      </c>
      <c r="K170" s="124" t="s">
        <v>810</v>
      </c>
      <c r="L170" s="113"/>
      <c r="M170" s="113"/>
      <c r="N170" s="9"/>
      <c r="O170" s="9"/>
      <c r="P170" s="9"/>
      <c r="Q170" s="103"/>
      <c r="R170" s="9"/>
      <c r="S170" s="104">
        <v>168.0</v>
      </c>
      <c r="T170" s="9"/>
      <c r="U170" s="9"/>
      <c r="V170" s="9"/>
      <c r="W170" s="9"/>
    </row>
    <row r="171">
      <c r="A171" s="106">
        <v>663.0</v>
      </c>
      <c r="B171" s="106" t="s">
        <v>811</v>
      </c>
      <c r="C171" s="106" t="s">
        <v>293</v>
      </c>
      <c r="D171" s="106" t="s">
        <v>812</v>
      </c>
      <c r="E171" s="106" t="s">
        <v>340</v>
      </c>
      <c r="F171" s="106" t="s">
        <v>805</v>
      </c>
      <c r="G171" s="108" t="s">
        <v>81</v>
      </c>
      <c r="H171" s="106" t="s">
        <v>180</v>
      </c>
      <c r="I171" s="106">
        <v>50.5</v>
      </c>
      <c r="J171" s="109" t="s">
        <v>26</v>
      </c>
      <c r="K171" s="109">
        <v>23.0</v>
      </c>
      <c r="L171" s="109"/>
      <c r="M171" s="109"/>
      <c r="N171" s="9"/>
      <c r="O171" s="9"/>
      <c r="P171" s="9"/>
      <c r="Q171" s="103"/>
      <c r="R171" s="9"/>
      <c r="S171" s="104">
        <v>169.0</v>
      </c>
      <c r="T171" s="9"/>
      <c r="U171" s="9"/>
      <c r="V171" s="9"/>
      <c r="W171" s="9"/>
    </row>
    <row r="172">
      <c r="A172" s="110">
        <v>670.0</v>
      </c>
      <c r="B172" s="110" t="s">
        <v>813</v>
      </c>
      <c r="C172" s="110" t="s">
        <v>293</v>
      </c>
      <c r="D172" s="111" t="s">
        <v>814</v>
      </c>
      <c r="E172" s="110" t="s">
        <v>295</v>
      </c>
      <c r="F172" s="110" t="s">
        <v>802</v>
      </c>
      <c r="G172" s="112" t="s">
        <v>329</v>
      </c>
      <c r="H172" s="110"/>
      <c r="I172" s="110"/>
      <c r="J172" s="113" t="s">
        <v>55</v>
      </c>
      <c r="K172" s="113" t="s">
        <v>815</v>
      </c>
      <c r="L172" s="113"/>
      <c r="M172" s="113"/>
      <c r="N172" s="9"/>
      <c r="O172" s="9"/>
      <c r="P172" s="9"/>
      <c r="Q172" s="103"/>
      <c r="R172" s="9"/>
      <c r="S172" s="104">
        <v>170.0</v>
      </c>
      <c r="T172" s="9"/>
      <c r="U172" s="9"/>
      <c r="V172" s="9"/>
      <c r="W172" s="9"/>
    </row>
    <row r="173">
      <c r="A173" s="106">
        <v>679.0</v>
      </c>
      <c r="B173" s="106" t="s">
        <v>816</v>
      </c>
      <c r="C173" s="106" t="s">
        <v>305</v>
      </c>
      <c r="D173" s="107" t="s">
        <v>817</v>
      </c>
      <c r="E173" s="106" t="s">
        <v>309</v>
      </c>
      <c r="F173" s="106" t="s">
        <v>818</v>
      </c>
      <c r="G173" s="106" t="s">
        <v>375</v>
      </c>
      <c r="H173" s="106" t="s">
        <v>213</v>
      </c>
      <c r="I173" s="106" t="s">
        <v>819</v>
      </c>
      <c r="J173" s="109" t="s">
        <v>96</v>
      </c>
      <c r="K173" s="109" t="s">
        <v>820</v>
      </c>
      <c r="L173" s="109"/>
      <c r="M173" s="109"/>
      <c r="N173" s="9"/>
      <c r="O173" s="9"/>
      <c r="P173" s="9"/>
      <c r="Q173" s="103"/>
      <c r="R173" s="9"/>
      <c r="S173" s="104">
        <v>171.0</v>
      </c>
      <c r="T173" s="9"/>
      <c r="U173" s="9"/>
      <c r="V173" s="9"/>
      <c r="W173" s="9"/>
    </row>
    <row r="174">
      <c r="A174" s="110">
        <v>681.0</v>
      </c>
      <c r="B174" s="110" t="s">
        <v>821</v>
      </c>
      <c r="C174" s="110" t="s">
        <v>293</v>
      </c>
      <c r="D174" s="111" t="s">
        <v>822</v>
      </c>
      <c r="E174" s="110" t="s">
        <v>309</v>
      </c>
      <c r="F174" s="110" t="s">
        <v>823</v>
      </c>
      <c r="G174" s="110" t="s">
        <v>824</v>
      </c>
      <c r="H174" s="110" t="s">
        <v>180</v>
      </c>
      <c r="I174" s="110">
        <v>52.2</v>
      </c>
      <c r="J174" s="113" t="s">
        <v>96</v>
      </c>
      <c r="K174" s="113" t="s">
        <v>825</v>
      </c>
      <c r="L174" s="113"/>
      <c r="M174" s="113"/>
      <c r="N174" s="9"/>
      <c r="O174" s="9"/>
      <c r="P174" s="9"/>
      <c r="Q174" s="103"/>
      <c r="R174" s="9"/>
      <c r="S174" s="104">
        <v>172.0</v>
      </c>
      <c r="T174" s="9"/>
      <c r="U174" s="9"/>
      <c r="V174" s="9"/>
      <c r="W174" s="9"/>
    </row>
    <row r="175">
      <c r="A175" s="106">
        <v>682.0</v>
      </c>
      <c r="B175" s="106" t="s">
        <v>826</v>
      </c>
      <c r="C175" s="106" t="s">
        <v>305</v>
      </c>
      <c r="D175" s="107" t="s">
        <v>827</v>
      </c>
      <c r="E175" s="106" t="s">
        <v>295</v>
      </c>
      <c r="F175" s="106" t="s">
        <v>823</v>
      </c>
      <c r="G175" s="106" t="s">
        <v>824</v>
      </c>
      <c r="H175" s="106" t="s">
        <v>180</v>
      </c>
      <c r="I175" s="106" t="s">
        <v>828</v>
      </c>
      <c r="J175" s="109" t="s">
        <v>96</v>
      </c>
      <c r="K175" s="109" t="s">
        <v>829</v>
      </c>
      <c r="L175" s="109"/>
      <c r="M175" s="109"/>
      <c r="N175" s="9"/>
      <c r="O175" s="9"/>
      <c r="P175" s="9"/>
      <c r="Q175" s="103"/>
      <c r="R175" s="9"/>
      <c r="S175" s="104">
        <v>173.0</v>
      </c>
      <c r="T175" s="9"/>
      <c r="U175" s="9"/>
      <c r="V175" s="9"/>
      <c r="W175" s="9"/>
    </row>
    <row r="176">
      <c r="A176" s="110">
        <v>683.0</v>
      </c>
      <c r="B176" s="110" t="s">
        <v>830</v>
      </c>
      <c r="C176" s="110" t="s">
        <v>305</v>
      </c>
      <c r="D176" s="111" t="s">
        <v>831</v>
      </c>
      <c r="E176" s="110" t="s">
        <v>295</v>
      </c>
      <c r="F176" s="110" t="s">
        <v>823</v>
      </c>
      <c r="G176" s="110" t="s">
        <v>824</v>
      </c>
      <c r="H176" s="110" t="s">
        <v>180</v>
      </c>
      <c r="I176" s="110" t="s">
        <v>832</v>
      </c>
      <c r="J176" s="110" t="s">
        <v>96</v>
      </c>
      <c r="K176" s="110" t="s">
        <v>833</v>
      </c>
      <c r="L176" s="110"/>
      <c r="M176" s="110"/>
      <c r="N176" s="125"/>
      <c r="O176" s="126"/>
      <c r="P176" s="126"/>
      <c r="Q176" s="126"/>
      <c r="R176" s="126"/>
      <c r="S176" s="104">
        <v>174.0</v>
      </c>
      <c r="T176" s="127"/>
      <c r="U176" s="127"/>
      <c r="V176" s="127"/>
      <c r="W176" s="127"/>
    </row>
    <row r="177">
      <c r="A177" s="106">
        <v>684.0</v>
      </c>
      <c r="B177" s="106" t="s">
        <v>834</v>
      </c>
      <c r="C177" s="106" t="s">
        <v>305</v>
      </c>
      <c r="D177" s="118" t="s">
        <v>835</v>
      </c>
      <c r="E177" s="106" t="s">
        <v>295</v>
      </c>
      <c r="F177" s="106" t="s">
        <v>823</v>
      </c>
      <c r="G177" s="106" t="s">
        <v>824</v>
      </c>
      <c r="H177" s="106" t="s">
        <v>180</v>
      </c>
      <c r="I177" s="106" t="s">
        <v>836</v>
      </c>
      <c r="J177" s="109" t="s">
        <v>96</v>
      </c>
      <c r="K177" s="109" t="s">
        <v>837</v>
      </c>
      <c r="L177" s="109"/>
      <c r="M177" s="109"/>
      <c r="N177" s="9"/>
      <c r="O177" s="9"/>
      <c r="P177" s="9"/>
      <c r="Q177" s="103"/>
      <c r="R177" s="9"/>
      <c r="S177" s="104">
        <v>175.0</v>
      </c>
      <c r="T177" s="9"/>
      <c r="U177" s="9"/>
      <c r="V177" s="9"/>
      <c r="W177" s="9"/>
    </row>
    <row r="178">
      <c r="A178" s="110">
        <v>689.0</v>
      </c>
      <c r="B178" s="110" t="s">
        <v>838</v>
      </c>
      <c r="C178" s="110" t="s">
        <v>305</v>
      </c>
      <c r="D178" s="111" t="s">
        <v>839</v>
      </c>
      <c r="E178" s="110" t="s">
        <v>398</v>
      </c>
      <c r="F178" s="110" t="s">
        <v>52</v>
      </c>
      <c r="G178" s="112" t="s">
        <v>840</v>
      </c>
      <c r="H178" s="110" t="s">
        <v>170</v>
      </c>
      <c r="I178" s="110">
        <v>8.9</v>
      </c>
      <c r="J178" s="113" t="s">
        <v>26</v>
      </c>
      <c r="K178" s="113">
        <v>31.4</v>
      </c>
      <c r="L178" s="113"/>
      <c r="M178" s="113"/>
      <c r="N178" s="9"/>
      <c r="O178" s="9"/>
      <c r="P178" s="9"/>
      <c r="Q178" s="103"/>
      <c r="R178" s="9"/>
      <c r="S178" s="104">
        <v>176.0</v>
      </c>
      <c r="T178" s="9"/>
      <c r="U178" s="9"/>
      <c r="V178" s="9"/>
      <c r="W178" s="9"/>
    </row>
    <row r="179">
      <c r="A179" s="106">
        <v>690.0</v>
      </c>
      <c r="B179" s="106" t="s">
        <v>841</v>
      </c>
      <c r="C179" s="106" t="s">
        <v>293</v>
      </c>
      <c r="D179" s="107" t="s">
        <v>842</v>
      </c>
      <c r="E179" s="106" t="s">
        <v>295</v>
      </c>
      <c r="F179" s="106" t="s">
        <v>823</v>
      </c>
      <c r="G179" s="108" t="s">
        <v>843</v>
      </c>
      <c r="H179" s="106" t="s">
        <v>170</v>
      </c>
      <c r="I179" s="106">
        <v>7.1</v>
      </c>
      <c r="J179" s="109"/>
      <c r="K179" s="109"/>
      <c r="L179" s="109"/>
      <c r="M179" s="109"/>
      <c r="N179" s="9"/>
      <c r="O179" s="9"/>
      <c r="P179" s="9"/>
      <c r="Q179" s="103"/>
      <c r="R179" s="9"/>
      <c r="S179" s="104">
        <v>177.0</v>
      </c>
      <c r="T179" s="9"/>
      <c r="U179" s="9"/>
      <c r="V179" s="9"/>
      <c r="W179" s="9"/>
    </row>
    <row r="180">
      <c r="A180" s="110">
        <v>691.0</v>
      </c>
      <c r="B180" s="110" t="s">
        <v>844</v>
      </c>
      <c r="C180" s="110" t="s">
        <v>293</v>
      </c>
      <c r="D180" s="111" t="s">
        <v>845</v>
      </c>
      <c r="E180" s="110" t="s">
        <v>295</v>
      </c>
      <c r="F180" s="110" t="s">
        <v>823</v>
      </c>
      <c r="G180" s="112" t="s">
        <v>843</v>
      </c>
      <c r="H180" s="110" t="s">
        <v>270</v>
      </c>
      <c r="I180" s="110">
        <v>13.0</v>
      </c>
      <c r="J180" s="113"/>
      <c r="K180" s="113"/>
      <c r="L180" s="113"/>
      <c r="M180" s="113"/>
      <c r="N180" s="9"/>
      <c r="O180" s="9"/>
      <c r="P180" s="9"/>
      <c r="Q180" s="9"/>
      <c r="R180" s="9"/>
      <c r="S180" s="104">
        <v>178.0</v>
      </c>
      <c r="T180" s="9"/>
      <c r="U180" s="9"/>
      <c r="V180" s="9"/>
      <c r="W180" s="9"/>
    </row>
    <row r="181">
      <c r="A181" s="106">
        <v>692.0</v>
      </c>
      <c r="B181" s="106" t="s">
        <v>846</v>
      </c>
      <c r="C181" s="106" t="s">
        <v>293</v>
      </c>
      <c r="D181" s="107" t="s">
        <v>847</v>
      </c>
      <c r="E181" s="106" t="s">
        <v>295</v>
      </c>
      <c r="F181" s="106" t="s">
        <v>823</v>
      </c>
      <c r="G181" s="108" t="s">
        <v>843</v>
      </c>
      <c r="H181" s="106" t="s">
        <v>270</v>
      </c>
      <c r="I181" s="106">
        <v>13.0</v>
      </c>
      <c r="J181" s="109"/>
      <c r="K181" s="109"/>
      <c r="L181" s="109"/>
      <c r="M181" s="109"/>
      <c r="N181" s="9"/>
      <c r="O181" s="9"/>
      <c r="P181" s="9"/>
      <c r="Q181" s="103"/>
      <c r="R181" s="9"/>
      <c r="S181" s="104">
        <v>179.0</v>
      </c>
      <c r="T181" s="9"/>
      <c r="U181" s="9"/>
      <c r="V181" s="9"/>
      <c r="W181" s="9"/>
    </row>
    <row r="182">
      <c r="A182" s="110">
        <v>693.0</v>
      </c>
      <c r="B182" s="110" t="s">
        <v>848</v>
      </c>
      <c r="C182" s="110" t="s">
        <v>305</v>
      </c>
      <c r="D182" s="111" t="s">
        <v>849</v>
      </c>
      <c r="E182" s="110" t="s">
        <v>295</v>
      </c>
      <c r="F182" s="110" t="s">
        <v>823</v>
      </c>
      <c r="G182" s="112" t="s">
        <v>843</v>
      </c>
      <c r="H182" s="110" t="s">
        <v>270</v>
      </c>
      <c r="I182" s="110">
        <v>12.0</v>
      </c>
      <c r="J182" s="113"/>
      <c r="K182" s="113"/>
      <c r="L182" s="113"/>
      <c r="M182" s="113"/>
      <c r="N182" s="9"/>
      <c r="O182" s="9"/>
      <c r="P182" s="9"/>
      <c r="Q182" s="103"/>
      <c r="R182" s="9"/>
      <c r="S182" s="104">
        <v>180.0</v>
      </c>
      <c r="T182" s="9"/>
      <c r="U182" s="9"/>
      <c r="V182" s="9"/>
      <c r="W182" s="9"/>
    </row>
    <row r="183">
      <c r="A183" s="106">
        <v>722.0</v>
      </c>
      <c r="B183" s="106" t="s">
        <v>850</v>
      </c>
      <c r="C183" s="106" t="s">
        <v>293</v>
      </c>
      <c r="D183" s="106" t="s">
        <v>851</v>
      </c>
      <c r="E183" s="106" t="s">
        <v>309</v>
      </c>
      <c r="F183" s="106" t="s">
        <v>852</v>
      </c>
      <c r="G183" s="106" t="s">
        <v>853</v>
      </c>
      <c r="H183" s="106" t="s">
        <v>180</v>
      </c>
      <c r="I183" s="106">
        <v>52.0</v>
      </c>
      <c r="J183" s="106"/>
      <c r="K183" s="106"/>
      <c r="L183" s="109"/>
      <c r="M183" s="109"/>
      <c r="N183" s="9"/>
      <c r="O183" s="9"/>
      <c r="P183" s="9"/>
      <c r="Q183" s="103"/>
      <c r="R183" s="9"/>
      <c r="S183" s="104">
        <v>181.0</v>
      </c>
      <c r="T183" s="9"/>
      <c r="U183" s="9"/>
      <c r="V183" s="9"/>
      <c r="W183" s="9"/>
    </row>
    <row r="184">
      <c r="A184" s="110">
        <v>774.0</v>
      </c>
      <c r="B184" s="110" t="s">
        <v>854</v>
      </c>
      <c r="C184" s="110" t="s">
        <v>293</v>
      </c>
      <c r="D184" s="111" t="s">
        <v>855</v>
      </c>
      <c r="E184" s="110" t="s">
        <v>295</v>
      </c>
      <c r="F184" s="110" t="s">
        <v>802</v>
      </c>
      <c r="G184" s="112" t="s">
        <v>856</v>
      </c>
      <c r="H184" s="110" t="s">
        <v>180</v>
      </c>
      <c r="I184" s="110">
        <v>52.6</v>
      </c>
      <c r="J184" s="113" t="s">
        <v>96</v>
      </c>
      <c r="K184" s="113" t="s">
        <v>857</v>
      </c>
      <c r="L184" s="113"/>
      <c r="M184" s="113"/>
      <c r="N184" s="9"/>
      <c r="O184" s="9"/>
      <c r="P184" s="9"/>
      <c r="Q184" s="103"/>
      <c r="R184" s="9"/>
      <c r="S184" s="104">
        <v>182.0</v>
      </c>
      <c r="T184" s="9"/>
      <c r="U184" s="9"/>
      <c r="V184" s="9"/>
      <c r="W184" s="9"/>
    </row>
    <row r="185">
      <c r="A185" s="106">
        <v>775.0</v>
      </c>
      <c r="B185" s="106" t="s">
        <v>858</v>
      </c>
      <c r="C185" s="106" t="s">
        <v>293</v>
      </c>
      <c r="D185" s="107" t="s">
        <v>859</v>
      </c>
      <c r="E185" s="106" t="s">
        <v>340</v>
      </c>
      <c r="F185" s="106" t="s">
        <v>860</v>
      </c>
      <c r="G185" s="108" t="s">
        <v>856</v>
      </c>
      <c r="H185" s="106" t="s">
        <v>170</v>
      </c>
      <c r="I185" s="106">
        <v>6.7</v>
      </c>
      <c r="J185" s="109" t="s">
        <v>26</v>
      </c>
      <c r="K185" s="109">
        <v>23.0</v>
      </c>
      <c r="L185" s="109"/>
      <c r="M185" s="109"/>
      <c r="N185" s="9"/>
      <c r="O185" s="9"/>
      <c r="P185" s="9"/>
      <c r="Q185" s="103"/>
      <c r="R185" s="9"/>
      <c r="S185" s="104">
        <v>183.0</v>
      </c>
      <c r="T185" s="9"/>
      <c r="U185" s="9"/>
      <c r="V185" s="9"/>
      <c r="W185" s="9"/>
    </row>
    <row r="186">
      <c r="A186" s="110">
        <v>776.0</v>
      </c>
      <c r="B186" s="110" t="s">
        <v>861</v>
      </c>
      <c r="C186" s="110" t="s">
        <v>305</v>
      </c>
      <c r="D186" s="111" t="s">
        <v>862</v>
      </c>
      <c r="E186" s="110" t="s">
        <v>309</v>
      </c>
      <c r="F186" s="110" t="s">
        <v>802</v>
      </c>
      <c r="G186" s="112" t="s">
        <v>856</v>
      </c>
      <c r="H186" s="110" t="s">
        <v>180</v>
      </c>
      <c r="I186" s="110">
        <v>59.0</v>
      </c>
      <c r="J186" s="113" t="s">
        <v>96</v>
      </c>
      <c r="K186" s="113" t="s">
        <v>863</v>
      </c>
      <c r="L186" s="113"/>
      <c r="M186" s="113"/>
      <c r="N186" s="9"/>
      <c r="O186" s="9"/>
      <c r="P186" s="9"/>
      <c r="Q186" s="103"/>
      <c r="R186" s="9"/>
      <c r="S186" s="104">
        <v>184.0</v>
      </c>
      <c r="T186" s="9"/>
      <c r="U186" s="9"/>
      <c r="V186" s="9"/>
      <c r="W186" s="9"/>
    </row>
    <row r="187">
      <c r="A187" s="106">
        <v>801.0</v>
      </c>
      <c r="B187" s="106" t="s">
        <v>864</v>
      </c>
      <c r="C187" s="106" t="s">
        <v>293</v>
      </c>
      <c r="D187" s="107" t="s">
        <v>865</v>
      </c>
      <c r="E187" s="106" t="s">
        <v>309</v>
      </c>
      <c r="F187" s="106" t="s">
        <v>866</v>
      </c>
      <c r="G187" s="108" t="s">
        <v>867</v>
      </c>
      <c r="H187" s="106" t="s">
        <v>180</v>
      </c>
      <c r="I187" s="106">
        <v>52.1</v>
      </c>
      <c r="J187" s="109" t="s">
        <v>26</v>
      </c>
      <c r="K187" s="109">
        <v>24.0</v>
      </c>
      <c r="L187" s="109"/>
      <c r="M187" s="109"/>
      <c r="N187" s="9"/>
      <c r="O187" s="9"/>
      <c r="P187" s="9"/>
      <c r="Q187" s="103"/>
      <c r="R187" s="9"/>
      <c r="S187" s="104">
        <v>185.0</v>
      </c>
      <c r="T187" s="9"/>
      <c r="U187" s="9"/>
      <c r="V187" s="9"/>
      <c r="W187" s="9"/>
    </row>
    <row r="188">
      <c r="A188" s="110">
        <v>802.0</v>
      </c>
      <c r="B188" s="110" t="s">
        <v>868</v>
      </c>
      <c r="C188" s="110" t="s">
        <v>293</v>
      </c>
      <c r="D188" s="111" t="s">
        <v>869</v>
      </c>
      <c r="E188" s="110" t="s">
        <v>295</v>
      </c>
      <c r="F188" s="110" t="s">
        <v>870</v>
      </c>
      <c r="G188" s="112" t="s">
        <v>867</v>
      </c>
      <c r="H188" s="110" t="s">
        <v>170</v>
      </c>
      <c r="I188" s="110" t="s">
        <v>871</v>
      </c>
      <c r="J188" s="110" t="s">
        <v>26</v>
      </c>
      <c r="K188" s="110">
        <v>25.5</v>
      </c>
      <c r="L188" s="113"/>
      <c r="M188" s="113"/>
      <c r="N188" s="9"/>
      <c r="O188" s="9"/>
      <c r="P188" s="9"/>
      <c r="Q188" s="103"/>
      <c r="R188" s="9"/>
      <c r="S188" s="104">
        <v>186.0</v>
      </c>
      <c r="T188" s="9"/>
      <c r="U188" s="9"/>
      <c r="V188" s="9"/>
      <c r="W188" s="9"/>
    </row>
    <row r="189">
      <c r="A189" s="106">
        <v>803.0</v>
      </c>
      <c r="B189" s="106" t="s">
        <v>872</v>
      </c>
      <c r="C189" s="106" t="s">
        <v>305</v>
      </c>
      <c r="D189" s="107" t="s">
        <v>873</v>
      </c>
      <c r="E189" s="106" t="s">
        <v>295</v>
      </c>
      <c r="F189" s="106" t="s">
        <v>874</v>
      </c>
      <c r="G189" s="106" t="s">
        <v>867</v>
      </c>
      <c r="H189" s="106" t="s">
        <v>180</v>
      </c>
      <c r="I189" s="106" t="s">
        <v>875</v>
      </c>
      <c r="J189" s="106" t="s">
        <v>96</v>
      </c>
      <c r="K189" s="106" t="s">
        <v>876</v>
      </c>
      <c r="L189" s="109"/>
      <c r="M189" s="109"/>
      <c r="N189" s="9"/>
      <c r="O189" s="9"/>
      <c r="P189" s="9"/>
      <c r="Q189" s="103"/>
      <c r="R189" s="9"/>
      <c r="S189" s="104">
        <v>187.0</v>
      </c>
      <c r="T189" s="9"/>
      <c r="U189" s="9"/>
      <c r="V189" s="9"/>
      <c r="W189" s="9"/>
    </row>
    <row r="190">
      <c r="A190" s="110">
        <v>804.0</v>
      </c>
      <c r="B190" s="110" t="s">
        <v>877</v>
      </c>
      <c r="C190" s="110" t="s">
        <v>293</v>
      </c>
      <c r="D190" s="111" t="s">
        <v>878</v>
      </c>
      <c r="E190" s="110" t="s">
        <v>879</v>
      </c>
      <c r="F190" s="110" t="s">
        <v>870</v>
      </c>
      <c r="G190" s="112" t="s">
        <v>867</v>
      </c>
      <c r="H190" s="110" t="s">
        <v>180</v>
      </c>
      <c r="I190" s="110" t="s">
        <v>880</v>
      </c>
      <c r="J190" s="113" t="s">
        <v>96</v>
      </c>
      <c r="K190" s="113" t="s">
        <v>151</v>
      </c>
      <c r="L190" s="113"/>
      <c r="M190" s="113"/>
      <c r="N190" s="9"/>
      <c r="O190" s="9"/>
      <c r="P190" s="9"/>
      <c r="Q190" s="103"/>
      <c r="R190" s="9"/>
      <c r="S190" s="104">
        <v>188.0</v>
      </c>
      <c r="T190" s="9"/>
      <c r="U190" s="9"/>
      <c r="V190" s="9"/>
      <c r="W190" s="9"/>
    </row>
    <row r="191">
      <c r="A191" s="106">
        <v>805.0</v>
      </c>
      <c r="B191" s="106" t="s">
        <v>881</v>
      </c>
      <c r="C191" s="106" t="s">
        <v>305</v>
      </c>
      <c r="D191" s="107" t="s">
        <v>882</v>
      </c>
      <c r="E191" s="106" t="s">
        <v>398</v>
      </c>
      <c r="F191" s="106" t="s">
        <v>883</v>
      </c>
      <c r="G191" s="106" t="s">
        <v>884</v>
      </c>
      <c r="H191" s="106" t="s">
        <v>180</v>
      </c>
      <c r="I191" s="106" t="s">
        <v>885</v>
      </c>
      <c r="J191" s="109" t="s">
        <v>96</v>
      </c>
      <c r="K191" s="109" t="s">
        <v>886</v>
      </c>
      <c r="L191" s="109"/>
      <c r="M191" s="109"/>
      <c r="N191" s="9"/>
      <c r="O191" s="9"/>
      <c r="P191" s="9"/>
      <c r="Q191" s="103"/>
      <c r="R191" s="9"/>
      <c r="S191" s="104">
        <v>189.0</v>
      </c>
      <c r="T191" s="9"/>
      <c r="U191" s="9"/>
      <c r="V191" s="9"/>
      <c r="W191" s="9"/>
    </row>
    <row r="192">
      <c r="A192" s="110">
        <v>806.0</v>
      </c>
      <c r="B192" s="110" t="s">
        <v>887</v>
      </c>
      <c r="C192" s="110" t="s">
        <v>305</v>
      </c>
      <c r="D192" s="111" t="s">
        <v>888</v>
      </c>
      <c r="E192" s="110" t="s">
        <v>398</v>
      </c>
      <c r="F192" s="110" t="s">
        <v>889</v>
      </c>
      <c r="G192" s="110" t="s">
        <v>884</v>
      </c>
      <c r="H192" s="110" t="s">
        <v>170</v>
      </c>
      <c r="I192" s="110">
        <v>8.5</v>
      </c>
      <c r="J192" s="113" t="s">
        <v>26</v>
      </c>
      <c r="K192" s="113">
        <v>30.77</v>
      </c>
      <c r="L192" s="113"/>
      <c r="M192" s="113"/>
      <c r="N192" s="9"/>
      <c r="O192" s="9"/>
      <c r="P192" s="9"/>
      <c r="Q192" s="103"/>
      <c r="R192" s="9"/>
      <c r="S192" s="104">
        <v>190.0</v>
      </c>
      <c r="T192" s="9"/>
      <c r="U192" s="9"/>
      <c r="V192" s="9"/>
      <c r="W192" s="9"/>
    </row>
    <row r="193">
      <c r="A193" s="106">
        <v>807.0</v>
      </c>
      <c r="B193" s="106" t="s">
        <v>890</v>
      </c>
      <c r="C193" s="106" t="s">
        <v>293</v>
      </c>
      <c r="D193" s="107" t="s">
        <v>891</v>
      </c>
      <c r="E193" s="106" t="s">
        <v>295</v>
      </c>
      <c r="F193" s="106" t="s">
        <v>889</v>
      </c>
      <c r="G193" s="108" t="s">
        <v>867</v>
      </c>
      <c r="H193" s="106" t="s">
        <v>180</v>
      </c>
      <c r="I193" s="106" t="s">
        <v>892</v>
      </c>
      <c r="J193" s="109" t="s">
        <v>96</v>
      </c>
      <c r="K193" s="109" t="s">
        <v>893</v>
      </c>
      <c r="L193" s="109"/>
      <c r="M193" s="109"/>
      <c r="N193" s="9"/>
      <c r="O193" s="9"/>
      <c r="P193" s="9"/>
      <c r="Q193" s="103"/>
      <c r="R193" s="9"/>
      <c r="S193" s="104">
        <v>191.0</v>
      </c>
      <c r="T193" s="9"/>
      <c r="U193" s="9"/>
      <c r="V193" s="9"/>
      <c r="W193" s="9"/>
    </row>
    <row r="194">
      <c r="A194" s="110">
        <v>809.0</v>
      </c>
      <c r="B194" s="110" t="s">
        <v>894</v>
      </c>
      <c r="C194" s="110" t="s">
        <v>305</v>
      </c>
      <c r="D194" s="111" t="s">
        <v>895</v>
      </c>
      <c r="E194" s="110" t="s">
        <v>896</v>
      </c>
      <c r="F194" s="110" t="s">
        <v>874</v>
      </c>
      <c r="G194" s="110" t="s">
        <v>897</v>
      </c>
      <c r="H194" s="110" t="s">
        <v>170</v>
      </c>
      <c r="I194" s="110">
        <v>8.5</v>
      </c>
      <c r="J194" s="113" t="s">
        <v>26</v>
      </c>
      <c r="K194" s="113">
        <v>29.9</v>
      </c>
      <c r="L194" s="113"/>
      <c r="M194" s="113"/>
      <c r="N194" s="9"/>
      <c r="O194" s="9"/>
      <c r="P194" s="9"/>
      <c r="Q194" s="103"/>
      <c r="R194" s="9"/>
      <c r="S194" s="104">
        <v>192.0</v>
      </c>
      <c r="T194" s="9"/>
      <c r="U194" s="9"/>
      <c r="V194" s="9"/>
      <c r="W194" s="9"/>
    </row>
    <row r="195">
      <c r="A195" s="106">
        <v>810.0</v>
      </c>
      <c r="B195" s="106" t="s">
        <v>898</v>
      </c>
      <c r="C195" s="106" t="s">
        <v>293</v>
      </c>
      <c r="D195" s="107" t="s">
        <v>899</v>
      </c>
      <c r="E195" s="106" t="s">
        <v>295</v>
      </c>
      <c r="F195" s="106" t="s">
        <v>874</v>
      </c>
      <c r="G195" s="106" t="s">
        <v>897</v>
      </c>
      <c r="H195" s="106" t="s">
        <v>180</v>
      </c>
      <c r="I195" s="106">
        <v>52.9</v>
      </c>
      <c r="J195" s="109" t="s">
        <v>96</v>
      </c>
      <c r="K195" s="109" t="s">
        <v>900</v>
      </c>
      <c r="L195" s="109"/>
      <c r="M195" s="109"/>
      <c r="N195" s="9"/>
      <c r="O195" s="9"/>
      <c r="P195" s="9"/>
      <c r="Q195" s="103"/>
      <c r="R195" s="9"/>
      <c r="S195" s="104">
        <v>193.0</v>
      </c>
      <c r="T195" s="9"/>
      <c r="U195" s="9"/>
      <c r="V195" s="9"/>
      <c r="W195" s="9"/>
    </row>
    <row r="196">
      <c r="A196" s="110">
        <v>811.0</v>
      </c>
      <c r="B196" s="110" t="s">
        <v>901</v>
      </c>
      <c r="C196" s="110" t="s">
        <v>305</v>
      </c>
      <c r="D196" s="111" t="s">
        <v>902</v>
      </c>
      <c r="E196" s="110" t="s">
        <v>398</v>
      </c>
      <c r="F196" s="110" t="s">
        <v>874</v>
      </c>
      <c r="G196" s="110" t="s">
        <v>897</v>
      </c>
      <c r="H196" s="110" t="s">
        <v>180</v>
      </c>
      <c r="I196" s="110" t="s">
        <v>903</v>
      </c>
      <c r="J196" s="113" t="s">
        <v>96</v>
      </c>
      <c r="K196" s="113" t="s">
        <v>904</v>
      </c>
      <c r="L196" s="113"/>
      <c r="M196" s="113"/>
      <c r="N196" s="9"/>
      <c r="O196" s="9"/>
      <c r="P196" s="9"/>
      <c r="Q196" s="103"/>
      <c r="R196" s="9"/>
      <c r="S196" s="104">
        <v>194.0</v>
      </c>
      <c r="T196" s="9"/>
      <c r="U196" s="9"/>
      <c r="V196" s="9"/>
      <c r="W196" s="9"/>
    </row>
    <row r="197">
      <c r="A197" s="106">
        <v>812.0</v>
      </c>
      <c r="B197" s="106" t="s">
        <v>905</v>
      </c>
      <c r="C197" s="106" t="s">
        <v>293</v>
      </c>
      <c r="D197" s="107" t="s">
        <v>906</v>
      </c>
      <c r="E197" s="106" t="s">
        <v>398</v>
      </c>
      <c r="F197" s="106" t="s">
        <v>874</v>
      </c>
      <c r="G197" s="106" t="s">
        <v>907</v>
      </c>
      <c r="H197" s="106" t="s">
        <v>170</v>
      </c>
      <c r="I197" s="106">
        <v>7.7</v>
      </c>
      <c r="J197" s="109" t="s">
        <v>26</v>
      </c>
      <c r="K197" s="109">
        <v>24.0</v>
      </c>
      <c r="L197" s="109"/>
      <c r="M197" s="109"/>
      <c r="N197" s="9"/>
      <c r="O197" s="9"/>
      <c r="P197" s="9"/>
      <c r="Q197" s="103"/>
      <c r="R197" s="9"/>
      <c r="S197" s="104">
        <v>195.0</v>
      </c>
      <c r="T197" s="9"/>
      <c r="U197" s="9"/>
      <c r="V197" s="9"/>
      <c r="W197" s="9"/>
    </row>
    <row r="198">
      <c r="A198" s="110">
        <v>813.0</v>
      </c>
      <c r="B198" s="110" t="s">
        <v>908</v>
      </c>
      <c r="C198" s="110" t="s">
        <v>305</v>
      </c>
      <c r="D198" s="111" t="s">
        <v>909</v>
      </c>
      <c r="E198" s="110" t="s">
        <v>309</v>
      </c>
      <c r="F198" s="110" t="s">
        <v>874</v>
      </c>
      <c r="G198" s="110" t="s">
        <v>897</v>
      </c>
      <c r="H198" s="110" t="s">
        <v>180</v>
      </c>
      <c r="I198" s="110">
        <v>59.7</v>
      </c>
      <c r="J198" s="113" t="s">
        <v>26</v>
      </c>
      <c r="K198" s="113">
        <v>27.5</v>
      </c>
      <c r="L198" s="113"/>
      <c r="M198" s="113"/>
      <c r="N198" s="9"/>
      <c r="O198" s="9"/>
      <c r="P198" s="9"/>
      <c r="Q198" s="103"/>
      <c r="R198" s="9"/>
      <c r="S198" s="104">
        <v>196.0</v>
      </c>
      <c r="T198" s="9"/>
      <c r="U198" s="9"/>
      <c r="V198" s="9"/>
      <c r="W198" s="9"/>
    </row>
    <row r="199">
      <c r="A199" s="106">
        <v>815.0</v>
      </c>
      <c r="B199" s="106" t="s">
        <v>910</v>
      </c>
      <c r="C199" s="106" t="s">
        <v>305</v>
      </c>
      <c r="D199" s="107" t="s">
        <v>911</v>
      </c>
      <c r="E199" s="106" t="s">
        <v>398</v>
      </c>
      <c r="F199" s="106" t="s">
        <v>874</v>
      </c>
      <c r="G199" s="106" t="s">
        <v>912</v>
      </c>
      <c r="H199" s="106" t="s">
        <v>180</v>
      </c>
      <c r="I199" s="106" t="s">
        <v>913</v>
      </c>
      <c r="J199" s="109" t="s">
        <v>96</v>
      </c>
      <c r="K199" s="109" t="s">
        <v>914</v>
      </c>
      <c r="L199" s="109"/>
      <c r="M199" s="109"/>
      <c r="N199" s="9"/>
      <c r="O199" s="9"/>
      <c r="P199" s="9"/>
      <c r="Q199" s="103"/>
      <c r="R199" s="9"/>
      <c r="S199" s="104">
        <v>197.0</v>
      </c>
      <c r="T199" s="9"/>
      <c r="U199" s="9"/>
      <c r="V199" s="9"/>
      <c r="W199" s="9"/>
    </row>
    <row r="200">
      <c r="A200" s="110">
        <v>858.0</v>
      </c>
      <c r="B200" s="110" t="s">
        <v>915</v>
      </c>
      <c r="C200" s="110" t="s">
        <v>293</v>
      </c>
      <c r="D200" s="111" t="s">
        <v>916</v>
      </c>
      <c r="E200" s="112" t="s">
        <v>327</v>
      </c>
      <c r="F200" s="110" t="s">
        <v>506</v>
      </c>
      <c r="G200" s="110" t="s">
        <v>917</v>
      </c>
      <c r="H200" s="110" t="s">
        <v>213</v>
      </c>
      <c r="I200" s="110"/>
      <c r="J200" s="113" t="s">
        <v>55</v>
      </c>
      <c r="K200" s="113"/>
      <c r="L200" s="113"/>
      <c r="M200" s="113"/>
      <c r="N200" s="9"/>
      <c r="O200" s="9"/>
      <c r="P200" s="9"/>
      <c r="Q200" s="103"/>
      <c r="R200" s="9"/>
      <c r="S200" s="104">
        <v>198.0</v>
      </c>
      <c r="T200" s="9"/>
      <c r="U200" s="9"/>
      <c r="V200" s="9"/>
      <c r="W200" s="9"/>
    </row>
    <row r="201">
      <c r="A201" s="106">
        <v>885.0</v>
      </c>
      <c r="B201" s="106" t="s">
        <v>918</v>
      </c>
      <c r="C201" s="106" t="s">
        <v>293</v>
      </c>
      <c r="D201" s="106">
        <v>2007.0</v>
      </c>
      <c r="E201" s="106" t="s">
        <v>295</v>
      </c>
      <c r="F201" s="106" t="s">
        <v>919</v>
      </c>
      <c r="G201" s="108" t="s">
        <v>920</v>
      </c>
      <c r="H201" s="106" t="s">
        <v>213</v>
      </c>
      <c r="I201" s="106" t="s">
        <v>921</v>
      </c>
      <c r="J201" s="109" t="s">
        <v>55</v>
      </c>
      <c r="K201" s="128" t="s">
        <v>922</v>
      </c>
      <c r="L201" s="109"/>
      <c r="M201" s="109"/>
      <c r="N201" s="9"/>
      <c r="O201" s="9"/>
      <c r="P201" s="9"/>
      <c r="Q201" s="103"/>
      <c r="R201" s="9"/>
      <c r="S201" s="104">
        <v>199.0</v>
      </c>
      <c r="T201" s="9"/>
      <c r="U201" s="9"/>
      <c r="V201" s="9"/>
      <c r="W201" s="9"/>
    </row>
    <row r="202">
      <c r="A202" s="110">
        <v>886.0</v>
      </c>
      <c r="B202" s="110" t="s">
        <v>923</v>
      </c>
      <c r="C202" s="110" t="s">
        <v>293</v>
      </c>
      <c r="D202" s="110">
        <v>2009.0</v>
      </c>
      <c r="E202" s="110" t="s">
        <v>295</v>
      </c>
      <c r="F202" s="110" t="s">
        <v>919</v>
      </c>
      <c r="G202" s="110" t="s">
        <v>924</v>
      </c>
      <c r="H202" s="110" t="s">
        <v>180</v>
      </c>
      <c r="I202" s="110">
        <v>56.0</v>
      </c>
      <c r="J202" s="113" t="s">
        <v>96</v>
      </c>
      <c r="K202" s="113">
        <v>2.15</v>
      </c>
      <c r="L202" s="113"/>
      <c r="M202" s="113"/>
      <c r="N202" s="9"/>
      <c r="O202" s="9"/>
      <c r="P202" s="9"/>
      <c r="Q202" s="103"/>
      <c r="R202" s="9"/>
      <c r="S202" s="104">
        <v>200.0</v>
      </c>
      <c r="T202" s="9"/>
      <c r="U202" s="9"/>
      <c r="V202" s="9"/>
      <c r="W202" s="9"/>
    </row>
    <row r="203">
      <c r="A203" s="106">
        <v>887.0</v>
      </c>
      <c r="B203" s="106" t="s">
        <v>925</v>
      </c>
      <c r="C203" s="106" t="s">
        <v>293</v>
      </c>
      <c r="D203" s="106">
        <v>2006.0</v>
      </c>
      <c r="E203" s="106" t="s">
        <v>295</v>
      </c>
      <c r="F203" s="106" t="s">
        <v>919</v>
      </c>
      <c r="G203" s="106" t="s">
        <v>924</v>
      </c>
      <c r="H203" s="106" t="s">
        <v>180</v>
      </c>
      <c r="I203" s="106" t="s">
        <v>926</v>
      </c>
      <c r="J203" s="106" t="s">
        <v>26</v>
      </c>
      <c r="K203" s="106">
        <v>27.0</v>
      </c>
      <c r="L203" s="109"/>
      <c r="M203" s="109"/>
      <c r="O203" s="9"/>
      <c r="P203" s="9"/>
      <c r="Q203" s="103"/>
      <c r="R203" s="9"/>
      <c r="S203" s="104">
        <v>201.0</v>
      </c>
      <c r="T203" s="9"/>
      <c r="U203" s="9"/>
      <c r="V203" s="9"/>
      <c r="W203" s="9"/>
    </row>
    <row r="204">
      <c r="A204" s="110">
        <v>888.0</v>
      </c>
      <c r="B204" s="110" t="s">
        <v>927</v>
      </c>
      <c r="C204" s="110" t="s">
        <v>293</v>
      </c>
      <c r="D204" s="111" t="s">
        <v>928</v>
      </c>
      <c r="E204" s="110" t="s">
        <v>309</v>
      </c>
      <c r="F204" s="110" t="s">
        <v>852</v>
      </c>
      <c r="G204" s="110" t="s">
        <v>929</v>
      </c>
      <c r="H204" s="110" t="s">
        <v>170</v>
      </c>
      <c r="I204" s="110">
        <v>7.27</v>
      </c>
      <c r="J204" s="110" t="s">
        <v>26</v>
      </c>
      <c r="K204" s="110">
        <v>23.15</v>
      </c>
      <c r="L204" s="113"/>
      <c r="M204" s="113"/>
      <c r="O204" s="9"/>
      <c r="P204" s="9"/>
      <c r="Q204" s="103"/>
      <c r="R204" s="9"/>
      <c r="S204" s="104">
        <v>202.0</v>
      </c>
      <c r="T204" s="9"/>
      <c r="U204" s="9"/>
      <c r="V204" s="9"/>
      <c r="W204" s="9"/>
    </row>
    <row r="205">
      <c r="A205" s="106">
        <v>899.0</v>
      </c>
      <c r="B205" s="106" t="s">
        <v>930</v>
      </c>
      <c r="C205" s="106" t="s">
        <v>293</v>
      </c>
      <c r="D205" s="107" t="s">
        <v>931</v>
      </c>
      <c r="E205" s="106" t="s">
        <v>295</v>
      </c>
      <c r="F205" s="106" t="s">
        <v>852</v>
      </c>
      <c r="G205" s="106" t="s">
        <v>929</v>
      </c>
      <c r="H205" s="106" t="s">
        <v>180</v>
      </c>
      <c r="I205" s="106">
        <v>53.5</v>
      </c>
      <c r="J205" s="106" t="s">
        <v>26</v>
      </c>
      <c r="K205" s="106">
        <v>23.78</v>
      </c>
      <c r="L205" s="109" t="s">
        <v>170</v>
      </c>
      <c r="M205" s="109">
        <v>7.21</v>
      </c>
      <c r="O205" s="9"/>
      <c r="P205" s="9"/>
      <c r="Q205" s="103"/>
      <c r="R205" s="9"/>
      <c r="S205" s="104">
        <v>203.0</v>
      </c>
      <c r="T205" s="9"/>
      <c r="U205" s="9"/>
      <c r="V205" s="9"/>
      <c r="W205" s="9"/>
    </row>
    <row r="206">
      <c r="A206" s="110">
        <v>907.0</v>
      </c>
      <c r="B206" s="110" t="s">
        <v>932</v>
      </c>
      <c r="C206" s="110" t="s">
        <v>293</v>
      </c>
      <c r="D206" s="111" t="s">
        <v>933</v>
      </c>
      <c r="E206" s="110" t="s">
        <v>309</v>
      </c>
      <c r="F206" s="110" t="s">
        <v>934</v>
      </c>
      <c r="G206" s="112" t="s">
        <v>935</v>
      </c>
      <c r="H206" s="110" t="s">
        <v>170</v>
      </c>
      <c r="I206" s="110">
        <v>6.78</v>
      </c>
      <c r="J206" s="110" t="s">
        <v>26</v>
      </c>
      <c r="K206" s="110">
        <v>23.7</v>
      </c>
      <c r="L206" s="113"/>
      <c r="M206" s="113"/>
      <c r="O206" s="9"/>
      <c r="P206" s="9"/>
      <c r="Q206" s="103"/>
      <c r="R206" s="9"/>
      <c r="S206" s="104">
        <v>204.0</v>
      </c>
      <c r="T206" s="9"/>
      <c r="U206" s="9"/>
      <c r="V206" s="9"/>
      <c r="W206" s="9"/>
    </row>
    <row r="207">
      <c r="A207" s="106">
        <v>908.0</v>
      </c>
      <c r="B207" s="106" t="s">
        <v>936</v>
      </c>
      <c r="C207" s="106" t="s">
        <v>293</v>
      </c>
      <c r="D207" s="107" t="s">
        <v>937</v>
      </c>
      <c r="E207" s="106" t="s">
        <v>295</v>
      </c>
      <c r="F207" s="106" t="s">
        <v>938</v>
      </c>
      <c r="G207" s="108" t="s">
        <v>939</v>
      </c>
      <c r="H207" s="106" t="s">
        <v>170</v>
      </c>
      <c r="I207" s="106">
        <v>7.25</v>
      </c>
      <c r="J207" s="106" t="s">
        <v>26</v>
      </c>
      <c r="K207" s="106">
        <v>24.5</v>
      </c>
      <c r="L207" s="109"/>
      <c r="M207" s="109"/>
      <c r="O207" s="9"/>
      <c r="P207" s="9"/>
      <c r="Q207" s="103"/>
      <c r="R207" s="9"/>
      <c r="S207" s="104">
        <v>205.0</v>
      </c>
      <c r="T207" s="9"/>
      <c r="U207" s="9"/>
      <c r="V207" s="9"/>
      <c r="W207" s="9"/>
    </row>
    <row r="208">
      <c r="A208" s="110">
        <v>910.0</v>
      </c>
      <c r="B208" s="110" t="s">
        <v>940</v>
      </c>
      <c r="C208" s="110" t="s">
        <v>305</v>
      </c>
      <c r="D208" s="111" t="s">
        <v>941</v>
      </c>
      <c r="E208" s="110" t="s">
        <v>295</v>
      </c>
      <c r="F208" s="110" t="s">
        <v>934</v>
      </c>
      <c r="G208" s="110" t="s">
        <v>942</v>
      </c>
      <c r="H208" s="110" t="s">
        <v>213</v>
      </c>
      <c r="I208" s="110" t="s">
        <v>943</v>
      </c>
      <c r="J208" s="110" t="s">
        <v>55</v>
      </c>
      <c r="K208" s="110" t="s">
        <v>944</v>
      </c>
      <c r="L208" s="113"/>
      <c r="M208" s="113"/>
      <c r="O208" s="9"/>
      <c r="P208" s="9"/>
      <c r="Q208" s="103"/>
      <c r="R208" s="9"/>
      <c r="S208" s="104">
        <v>206.0</v>
      </c>
      <c r="T208" s="9"/>
      <c r="U208" s="9"/>
      <c r="V208" s="9"/>
      <c r="W208" s="9"/>
    </row>
    <row r="209">
      <c r="A209" s="106">
        <v>952.0</v>
      </c>
      <c r="B209" s="106" t="s">
        <v>945</v>
      </c>
      <c r="C209" s="106" t="s">
        <v>293</v>
      </c>
      <c r="D209" s="107" t="s">
        <v>946</v>
      </c>
      <c r="E209" s="106" t="s">
        <v>295</v>
      </c>
      <c r="F209" s="106" t="s">
        <v>947</v>
      </c>
      <c r="G209" s="108" t="s">
        <v>948</v>
      </c>
      <c r="H209" s="106" t="s">
        <v>213</v>
      </c>
      <c r="I209" s="106" t="s">
        <v>949</v>
      </c>
      <c r="J209" s="106" t="s">
        <v>96</v>
      </c>
      <c r="K209" s="106" t="s">
        <v>950</v>
      </c>
      <c r="L209" s="109"/>
      <c r="M209" s="109"/>
      <c r="O209" s="9"/>
      <c r="P209" s="9"/>
      <c r="Q209" s="103"/>
      <c r="R209" s="9"/>
      <c r="S209" s="104">
        <v>207.0</v>
      </c>
      <c r="T209" s="9"/>
      <c r="U209" s="9"/>
      <c r="V209" s="9"/>
      <c r="W209" s="9"/>
    </row>
    <row r="210">
      <c r="A210" s="110">
        <v>961.0</v>
      </c>
      <c r="B210" s="110" t="s">
        <v>951</v>
      </c>
      <c r="C210" s="110" t="s">
        <v>293</v>
      </c>
      <c r="D210" s="111" t="s">
        <v>952</v>
      </c>
      <c r="E210" s="110" t="s">
        <v>340</v>
      </c>
      <c r="F210" s="110" t="s">
        <v>947</v>
      </c>
      <c r="G210" s="112" t="s">
        <v>948</v>
      </c>
      <c r="H210" s="110" t="s">
        <v>170</v>
      </c>
      <c r="I210" s="110">
        <v>6.73</v>
      </c>
      <c r="J210" s="110"/>
      <c r="K210" s="110"/>
      <c r="L210" s="113"/>
      <c r="M210" s="113"/>
      <c r="O210" s="9"/>
      <c r="P210" s="9"/>
      <c r="Q210" s="103"/>
      <c r="R210" s="9"/>
      <c r="S210" s="104">
        <v>208.0</v>
      </c>
      <c r="T210" s="9"/>
      <c r="U210" s="9"/>
      <c r="V210" s="9"/>
      <c r="W210" s="9"/>
    </row>
    <row r="211">
      <c r="A211" s="106">
        <v>966.0</v>
      </c>
      <c r="B211" s="106" t="s">
        <v>953</v>
      </c>
      <c r="C211" s="106" t="s">
        <v>293</v>
      </c>
      <c r="D211" s="107" t="s">
        <v>954</v>
      </c>
      <c r="E211" s="108" t="s">
        <v>327</v>
      </c>
      <c r="F211" s="106" t="s">
        <v>955</v>
      </c>
      <c r="G211" s="106" t="s">
        <v>956</v>
      </c>
      <c r="H211" s="106"/>
      <c r="I211" s="106"/>
      <c r="J211" s="106" t="s">
        <v>55</v>
      </c>
      <c r="K211" s="106" t="s">
        <v>957</v>
      </c>
      <c r="L211" s="109"/>
      <c r="M211" s="109"/>
      <c r="O211" s="9"/>
      <c r="P211" s="9"/>
      <c r="Q211" s="103"/>
      <c r="R211" s="9"/>
      <c r="S211" s="104">
        <v>209.0</v>
      </c>
      <c r="T211" s="9"/>
      <c r="U211" s="9"/>
      <c r="V211" s="9"/>
      <c r="W211" s="9"/>
    </row>
    <row r="212">
      <c r="A212" s="110">
        <v>1013.0</v>
      </c>
      <c r="B212" s="110" t="s">
        <v>958</v>
      </c>
      <c r="C212" s="110" t="s">
        <v>305</v>
      </c>
      <c r="D212" s="111" t="s">
        <v>959</v>
      </c>
      <c r="E212" s="110" t="s">
        <v>295</v>
      </c>
      <c r="F212" s="110" t="s">
        <v>960</v>
      </c>
      <c r="G212" s="110" t="s">
        <v>961</v>
      </c>
      <c r="H212" s="110" t="s">
        <v>213</v>
      </c>
      <c r="I212" s="110" t="s">
        <v>962</v>
      </c>
      <c r="J212" s="110" t="s">
        <v>55</v>
      </c>
      <c r="K212" s="110" t="s">
        <v>963</v>
      </c>
      <c r="L212" s="113"/>
      <c r="M212" s="113"/>
      <c r="O212" s="129"/>
      <c r="P212" s="9"/>
      <c r="Q212" s="130"/>
      <c r="R212" s="9"/>
      <c r="S212" s="104">
        <v>210.0</v>
      </c>
      <c r="T212" s="9"/>
      <c r="U212" s="9"/>
      <c r="V212" s="9"/>
      <c r="W212" s="9"/>
    </row>
    <row r="213">
      <c r="A213" s="106">
        <v>1040.0</v>
      </c>
      <c r="B213" s="106" t="s">
        <v>964</v>
      </c>
      <c r="C213" s="106" t="s">
        <v>293</v>
      </c>
      <c r="D213" s="107" t="s">
        <v>965</v>
      </c>
      <c r="E213" s="106" t="s">
        <v>295</v>
      </c>
      <c r="F213" s="106" t="s">
        <v>960</v>
      </c>
      <c r="G213" s="106" t="s">
        <v>635</v>
      </c>
      <c r="H213" s="106"/>
      <c r="I213" s="106"/>
      <c r="J213" s="106" t="s">
        <v>55</v>
      </c>
      <c r="K213" s="106" t="s">
        <v>966</v>
      </c>
      <c r="L213" s="109"/>
      <c r="M213" s="109"/>
      <c r="O213" s="9"/>
      <c r="P213" s="9"/>
      <c r="Q213" s="103"/>
      <c r="R213" s="9"/>
      <c r="S213" s="104">
        <v>211.0</v>
      </c>
      <c r="T213" s="9"/>
      <c r="U213" s="9"/>
      <c r="V213" s="9"/>
      <c r="W213" s="9"/>
    </row>
    <row r="214">
      <c r="A214" s="110">
        <v>1107.0</v>
      </c>
      <c r="B214" s="110" t="s">
        <v>967</v>
      </c>
      <c r="C214" s="110" t="s">
        <v>293</v>
      </c>
      <c r="D214" s="131" t="s">
        <v>968</v>
      </c>
      <c r="E214" s="110" t="s">
        <v>398</v>
      </c>
      <c r="F214" s="110" t="s">
        <v>960</v>
      </c>
      <c r="G214" s="110" t="s">
        <v>635</v>
      </c>
      <c r="H214" s="110"/>
      <c r="I214" s="110"/>
      <c r="J214" s="110" t="s">
        <v>55</v>
      </c>
      <c r="K214" s="110" t="s">
        <v>966</v>
      </c>
      <c r="L214" s="113"/>
      <c r="M214" s="113"/>
      <c r="O214" s="9"/>
      <c r="P214" s="9"/>
      <c r="Q214" s="103"/>
      <c r="R214" s="9"/>
      <c r="S214" s="104">
        <v>212.0</v>
      </c>
      <c r="T214" s="9"/>
      <c r="U214" s="9"/>
      <c r="V214" s="9"/>
      <c r="W214" s="9"/>
    </row>
    <row r="215">
      <c r="A215" s="106">
        <v>1657.0</v>
      </c>
      <c r="B215" s="106" t="s">
        <v>969</v>
      </c>
      <c r="C215" s="106" t="s">
        <v>293</v>
      </c>
      <c r="D215" s="132" t="s">
        <v>970</v>
      </c>
      <c r="E215" s="108" t="s">
        <v>327</v>
      </c>
      <c r="F215" s="106" t="s">
        <v>971</v>
      </c>
      <c r="G215" s="108" t="s">
        <v>776</v>
      </c>
      <c r="H215" s="106"/>
      <c r="I215" s="106"/>
      <c r="J215" s="106" t="s">
        <v>55</v>
      </c>
      <c r="K215" s="106" t="s">
        <v>972</v>
      </c>
      <c r="L215" s="109"/>
      <c r="M215" s="109"/>
      <c r="O215" s="9"/>
      <c r="P215" s="9"/>
      <c r="Q215" s="103"/>
      <c r="R215" s="9"/>
      <c r="S215" s="104">
        <v>213.0</v>
      </c>
      <c r="T215" s="9"/>
      <c r="U215" s="9"/>
      <c r="V215" s="9"/>
      <c r="W215" s="9"/>
    </row>
    <row r="216">
      <c r="A216" s="110">
        <v>1838.0</v>
      </c>
      <c r="B216" s="110" t="s">
        <v>973</v>
      </c>
      <c r="C216" s="110" t="s">
        <v>293</v>
      </c>
      <c r="D216" s="131" t="s">
        <v>974</v>
      </c>
      <c r="E216" s="110" t="s">
        <v>309</v>
      </c>
      <c r="F216" s="110" t="s">
        <v>960</v>
      </c>
      <c r="G216" s="110" t="s">
        <v>635</v>
      </c>
      <c r="H216" s="110" t="s">
        <v>213</v>
      </c>
      <c r="I216" s="110" t="s">
        <v>975</v>
      </c>
      <c r="J216" s="110" t="s">
        <v>55</v>
      </c>
      <c r="K216" s="110" t="s">
        <v>976</v>
      </c>
      <c r="L216" s="113"/>
      <c r="M216" s="113"/>
      <c r="O216" s="9"/>
      <c r="P216" s="9"/>
      <c r="Q216" s="103"/>
      <c r="R216" s="9"/>
      <c r="S216" s="104">
        <v>214.0</v>
      </c>
      <c r="T216" s="9"/>
      <c r="U216" s="9"/>
      <c r="V216" s="9"/>
      <c r="W216" s="9"/>
    </row>
    <row r="217">
      <c r="A217" s="106">
        <v>1961.0</v>
      </c>
      <c r="B217" s="106" t="s">
        <v>977</v>
      </c>
      <c r="C217" s="106" t="s">
        <v>293</v>
      </c>
      <c r="D217" s="107" t="s">
        <v>978</v>
      </c>
      <c r="E217" s="106" t="s">
        <v>295</v>
      </c>
      <c r="F217" s="106" t="s">
        <v>960</v>
      </c>
      <c r="G217" s="106" t="s">
        <v>961</v>
      </c>
      <c r="H217" s="106" t="s">
        <v>213</v>
      </c>
      <c r="I217" s="106" t="s">
        <v>979</v>
      </c>
      <c r="J217" s="106" t="s">
        <v>96</v>
      </c>
      <c r="K217" s="106" t="s">
        <v>371</v>
      </c>
      <c r="L217" s="109"/>
      <c r="M217" s="109"/>
      <c r="O217" s="9"/>
      <c r="P217" s="9"/>
      <c r="Q217" s="103"/>
      <c r="R217" s="9"/>
      <c r="S217" s="104">
        <v>215.0</v>
      </c>
      <c r="T217" s="9"/>
      <c r="U217" s="9"/>
      <c r="V217" s="9"/>
      <c r="W217" s="9"/>
    </row>
    <row r="218">
      <c r="A218" s="110">
        <v>2039.0</v>
      </c>
      <c r="B218" s="110" t="s">
        <v>980</v>
      </c>
      <c r="C218" s="110" t="s">
        <v>305</v>
      </c>
      <c r="D218" s="111" t="s">
        <v>981</v>
      </c>
      <c r="E218" s="110" t="s">
        <v>295</v>
      </c>
      <c r="F218" s="110" t="s">
        <v>982</v>
      </c>
      <c r="G218" s="110" t="s">
        <v>961</v>
      </c>
      <c r="H218" s="110" t="s">
        <v>180</v>
      </c>
      <c r="I218" s="110" t="s">
        <v>875</v>
      </c>
      <c r="J218" s="110" t="s">
        <v>96</v>
      </c>
      <c r="K218" s="110" t="s">
        <v>983</v>
      </c>
      <c r="L218" s="113"/>
      <c r="M218" s="113"/>
      <c r="O218" s="9"/>
      <c r="P218" s="9"/>
      <c r="Q218" s="103"/>
      <c r="R218" s="9"/>
      <c r="S218" s="104">
        <v>216.0</v>
      </c>
      <c r="T218" s="9"/>
      <c r="U218" s="9"/>
      <c r="V218" s="9"/>
      <c r="W218" s="9"/>
    </row>
    <row r="219">
      <c r="A219" s="106">
        <v>2282.0</v>
      </c>
      <c r="B219" s="106" t="s">
        <v>984</v>
      </c>
      <c r="C219" s="106" t="s">
        <v>293</v>
      </c>
      <c r="D219" s="107" t="s">
        <v>985</v>
      </c>
      <c r="E219" s="106" t="s">
        <v>309</v>
      </c>
      <c r="F219" s="106" t="s">
        <v>960</v>
      </c>
      <c r="G219" s="106" t="s">
        <v>986</v>
      </c>
      <c r="H219" s="106" t="s">
        <v>213</v>
      </c>
      <c r="I219" s="106" t="s">
        <v>979</v>
      </c>
      <c r="J219" s="106" t="s">
        <v>96</v>
      </c>
      <c r="K219" s="106" t="s">
        <v>371</v>
      </c>
      <c r="L219" s="109" t="s">
        <v>55</v>
      </c>
      <c r="M219" s="109" t="s">
        <v>987</v>
      </c>
      <c r="O219" s="9"/>
      <c r="P219" s="9"/>
      <c r="Q219" s="103"/>
      <c r="R219" s="9"/>
      <c r="S219" s="104">
        <v>217.0</v>
      </c>
      <c r="T219" s="9"/>
      <c r="U219" s="9"/>
      <c r="V219" s="9"/>
      <c r="W219" s="9"/>
    </row>
    <row r="220">
      <c r="A220" s="113">
        <v>2328.0</v>
      </c>
      <c r="B220" s="113" t="s">
        <v>988</v>
      </c>
      <c r="C220" s="113" t="s">
        <v>293</v>
      </c>
      <c r="D220" s="114" t="s">
        <v>989</v>
      </c>
      <c r="E220" s="113" t="s">
        <v>327</v>
      </c>
      <c r="F220" s="113" t="s">
        <v>960</v>
      </c>
      <c r="G220" s="113" t="s">
        <v>635</v>
      </c>
      <c r="H220" s="110" t="s">
        <v>213</v>
      </c>
      <c r="I220" s="110" t="s">
        <v>990</v>
      </c>
      <c r="J220" s="113" t="s">
        <v>96</v>
      </c>
      <c r="K220" s="113" t="s">
        <v>893</v>
      </c>
      <c r="L220" s="113"/>
      <c r="M220" s="113"/>
      <c r="N220" s="9"/>
      <c r="O220" s="9"/>
      <c r="P220" s="9"/>
      <c r="Q220" s="103"/>
      <c r="R220" s="9"/>
      <c r="S220" s="104">
        <v>218.0</v>
      </c>
      <c r="T220" s="9"/>
      <c r="U220" s="9"/>
      <c r="V220" s="9"/>
      <c r="W220" s="9"/>
    </row>
    <row r="221">
      <c r="A221" s="109">
        <v>3069.0</v>
      </c>
      <c r="B221" s="109" t="s">
        <v>991</v>
      </c>
      <c r="C221" s="109" t="s">
        <v>293</v>
      </c>
      <c r="D221" s="121" t="s">
        <v>992</v>
      </c>
      <c r="E221" s="109" t="s">
        <v>295</v>
      </c>
      <c r="F221" s="109" t="s">
        <v>960</v>
      </c>
      <c r="G221" s="109" t="s">
        <v>635</v>
      </c>
      <c r="H221" s="106"/>
      <c r="I221" s="106"/>
      <c r="J221" s="106" t="s">
        <v>55</v>
      </c>
      <c r="K221" s="106" t="s">
        <v>993</v>
      </c>
      <c r="L221" s="109"/>
      <c r="M221" s="109"/>
      <c r="N221" s="9"/>
      <c r="O221" s="9"/>
      <c r="P221" s="9"/>
      <c r="Q221" s="103"/>
      <c r="R221" s="9"/>
      <c r="S221" s="104">
        <v>219.0</v>
      </c>
      <c r="T221" s="9"/>
      <c r="U221" s="9"/>
      <c r="V221" s="9"/>
      <c r="W221" s="9"/>
    </row>
    <row r="222">
      <c r="A222" s="113">
        <v>3993.0</v>
      </c>
      <c r="B222" s="113" t="s">
        <v>994</v>
      </c>
      <c r="C222" s="113" t="s">
        <v>305</v>
      </c>
      <c r="D222" s="114" t="s">
        <v>995</v>
      </c>
      <c r="E222" s="112" t="s">
        <v>327</v>
      </c>
      <c r="F222" s="113" t="s">
        <v>996</v>
      </c>
      <c r="G222" s="112" t="s">
        <v>635</v>
      </c>
      <c r="H222" s="110" t="s">
        <v>213</v>
      </c>
      <c r="I222" s="110" t="s">
        <v>997</v>
      </c>
      <c r="J222" s="113" t="s">
        <v>96</v>
      </c>
      <c r="K222" s="113" t="s">
        <v>886</v>
      </c>
      <c r="L222" s="113"/>
      <c r="M222" s="113"/>
      <c r="N222" s="9"/>
      <c r="O222" s="9"/>
      <c r="P222" s="9"/>
      <c r="Q222" s="103"/>
      <c r="R222" s="9"/>
      <c r="S222" s="104">
        <v>220.0</v>
      </c>
      <c r="T222" s="9"/>
      <c r="U222" s="9"/>
      <c r="V222" s="9"/>
      <c r="W222" s="9"/>
    </row>
    <row r="223">
      <c r="A223" s="109">
        <v>5158.0</v>
      </c>
      <c r="B223" s="109" t="s">
        <v>998</v>
      </c>
      <c r="C223" s="109" t="s">
        <v>293</v>
      </c>
      <c r="D223" s="128" t="s">
        <v>999</v>
      </c>
      <c r="E223" s="108" t="s">
        <v>398</v>
      </c>
      <c r="F223" s="109" t="s">
        <v>960</v>
      </c>
      <c r="G223" s="109" t="s">
        <v>635</v>
      </c>
      <c r="H223" s="106" t="s">
        <v>213</v>
      </c>
      <c r="I223" s="106" t="s">
        <v>990</v>
      </c>
      <c r="J223" s="106" t="s">
        <v>96</v>
      </c>
      <c r="K223" s="106" t="s">
        <v>893</v>
      </c>
      <c r="L223" s="109"/>
      <c r="M223" s="109"/>
      <c r="N223" s="9"/>
      <c r="O223" s="9"/>
      <c r="P223" s="9"/>
      <c r="Q223" s="103"/>
      <c r="R223" s="9"/>
      <c r="S223" s="104">
        <v>221.0</v>
      </c>
      <c r="T223" s="9"/>
      <c r="U223" s="9"/>
      <c r="V223" s="9"/>
      <c r="W223" s="9"/>
    </row>
    <row r="224">
      <c r="A224" s="113">
        <v>5530.0</v>
      </c>
      <c r="B224" s="113" t="s">
        <v>1000</v>
      </c>
      <c r="C224" s="113" t="s">
        <v>293</v>
      </c>
      <c r="D224" s="124" t="s">
        <v>1001</v>
      </c>
      <c r="E224" s="112" t="s">
        <v>398</v>
      </c>
      <c r="F224" s="113" t="s">
        <v>1002</v>
      </c>
      <c r="G224" s="113" t="s">
        <v>1003</v>
      </c>
      <c r="H224" s="110"/>
      <c r="I224" s="110"/>
      <c r="J224" s="110" t="s">
        <v>55</v>
      </c>
      <c r="K224" s="110" t="s">
        <v>1004</v>
      </c>
      <c r="L224" s="113"/>
      <c r="M224" s="113"/>
      <c r="N224" s="9"/>
      <c r="O224" s="9"/>
      <c r="P224" s="9"/>
      <c r="Q224" s="103"/>
      <c r="R224" s="9"/>
      <c r="S224" s="104">
        <v>222.0</v>
      </c>
      <c r="T224" s="9"/>
      <c r="U224" s="9"/>
      <c r="V224" s="9"/>
      <c r="W224" s="9"/>
    </row>
    <row r="225">
      <c r="A225" s="109">
        <v>6349.0</v>
      </c>
      <c r="B225" s="109" t="s">
        <v>1005</v>
      </c>
      <c r="C225" s="109" t="s">
        <v>293</v>
      </c>
      <c r="D225" s="128" t="s">
        <v>1006</v>
      </c>
      <c r="E225" s="109" t="s">
        <v>398</v>
      </c>
      <c r="F225" s="109" t="s">
        <v>960</v>
      </c>
      <c r="G225" s="109" t="s">
        <v>635</v>
      </c>
      <c r="H225" s="106" t="s">
        <v>213</v>
      </c>
      <c r="I225" s="106" t="s">
        <v>819</v>
      </c>
      <c r="J225" s="106" t="s">
        <v>55</v>
      </c>
      <c r="K225" s="106" t="s">
        <v>987</v>
      </c>
      <c r="L225" s="109"/>
      <c r="M225" s="109"/>
      <c r="N225" s="9"/>
      <c r="O225" s="9"/>
      <c r="P225" s="9"/>
      <c r="Q225" s="103"/>
      <c r="R225" s="9"/>
      <c r="S225" s="104">
        <v>223.0</v>
      </c>
      <c r="T225" s="9"/>
      <c r="U225" s="9"/>
      <c r="V225" s="9"/>
      <c r="W225" s="9"/>
    </row>
    <row r="226">
      <c r="A226" s="113">
        <v>7506.0</v>
      </c>
      <c r="B226" s="113" t="s">
        <v>1007</v>
      </c>
      <c r="C226" s="113" t="s">
        <v>293</v>
      </c>
      <c r="D226" s="124" t="s">
        <v>1008</v>
      </c>
      <c r="E226" s="113" t="s">
        <v>295</v>
      </c>
      <c r="F226" s="113" t="s">
        <v>1009</v>
      </c>
      <c r="G226" s="112" t="s">
        <v>1010</v>
      </c>
      <c r="H226" s="110" t="s">
        <v>213</v>
      </c>
      <c r="I226" s="110" t="s">
        <v>1011</v>
      </c>
      <c r="J226" s="110" t="s">
        <v>55</v>
      </c>
      <c r="K226" s="110" t="s">
        <v>377</v>
      </c>
      <c r="L226" s="113"/>
      <c r="M226" s="113"/>
      <c r="N226" s="9"/>
      <c r="O226" s="9"/>
      <c r="P226" s="9"/>
      <c r="Q226" s="103"/>
      <c r="R226" s="9"/>
      <c r="S226" s="104">
        <v>224.0</v>
      </c>
      <c r="T226" s="9"/>
      <c r="U226" s="9"/>
      <c r="V226" s="9"/>
      <c r="W226" s="9"/>
    </row>
    <row r="227">
      <c r="A227" s="109">
        <v>7777.0</v>
      </c>
      <c r="B227" s="109" t="s">
        <v>1012</v>
      </c>
      <c r="C227" s="109" t="s">
        <v>293</v>
      </c>
      <c r="D227" s="128" t="s">
        <v>1013</v>
      </c>
      <c r="E227" s="109" t="s">
        <v>398</v>
      </c>
      <c r="F227" s="109" t="s">
        <v>634</v>
      </c>
      <c r="G227" s="108" t="s">
        <v>635</v>
      </c>
      <c r="H227" s="106" t="s">
        <v>270</v>
      </c>
      <c r="I227" s="106">
        <v>3.0</v>
      </c>
      <c r="J227" s="109" t="s">
        <v>55</v>
      </c>
      <c r="K227" s="109">
        <v>10.0</v>
      </c>
      <c r="L227" s="109"/>
      <c r="M227" s="109"/>
      <c r="N227" s="9"/>
      <c r="O227" s="9"/>
      <c r="P227" s="9"/>
      <c r="Q227" s="103"/>
      <c r="R227" s="9"/>
      <c r="S227" s="104">
        <v>225.0</v>
      </c>
      <c r="T227" s="9"/>
      <c r="U227" s="9"/>
      <c r="V227" s="9"/>
      <c r="W227" s="9"/>
    </row>
    <row r="228">
      <c r="A228" s="113">
        <v>7837.0</v>
      </c>
      <c r="B228" s="113" t="s">
        <v>1014</v>
      </c>
      <c r="C228" s="113" t="s">
        <v>305</v>
      </c>
      <c r="D228" s="124" t="s">
        <v>1015</v>
      </c>
      <c r="E228" s="113" t="s">
        <v>309</v>
      </c>
      <c r="F228" s="113" t="s">
        <v>960</v>
      </c>
      <c r="G228" s="112" t="s">
        <v>1016</v>
      </c>
      <c r="H228" s="110" t="s">
        <v>213</v>
      </c>
      <c r="I228" s="110" t="s">
        <v>975</v>
      </c>
      <c r="J228" s="113" t="s">
        <v>96</v>
      </c>
      <c r="K228" s="113" t="s">
        <v>1017</v>
      </c>
      <c r="L228" s="113"/>
      <c r="M228" s="113"/>
      <c r="N228" s="9"/>
      <c r="O228" s="9"/>
      <c r="P228" s="9"/>
      <c r="Q228" s="103"/>
      <c r="R228" s="9"/>
      <c r="S228" s="104">
        <v>226.0</v>
      </c>
      <c r="T228" s="9"/>
      <c r="U228" s="9"/>
      <c r="V228" s="9"/>
      <c r="W228" s="9"/>
    </row>
    <row r="229">
      <c r="A229" s="108" t="s">
        <v>1018</v>
      </c>
      <c r="B229" s="109" t="s">
        <v>1019</v>
      </c>
      <c r="C229" s="109" t="s">
        <v>293</v>
      </c>
      <c r="D229" s="128" t="s">
        <v>1020</v>
      </c>
      <c r="E229" s="109" t="s">
        <v>295</v>
      </c>
      <c r="F229" s="109" t="s">
        <v>852</v>
      </c>
      <c r="G229" s="109" t="s">
        <v>929</v>
      </c>
      <c r="H229" s="106" t="s">
        <v>180</v>
      </c>
      <c r="I229" s="106">
        <v>54.3</v>
      </c>
      <c r="J229" s="106" t="s">
        <v>26</v>
      </c>
      <c r="K229" s="106">
        <v>24.63</v>
      </c>
      <c r="L229" s="109" t="s">
        <v>170</v>
      </c>
      <c r="M229" s="109">
        <v>7.43</v>
      </c>
      <c r="N229" s="9"/>
      <c r="O229" s="9"/>
      <c r="P229" s="9"/>
      <c r="Q229" s="103"/>
      <c r="R229" s="9"/>
      <c r="S229" s="104">
        <v>227.0</v>
      </c>
      <c r="T229" s="9"/>
      <c r="U229" s="9"/>
      <c r="V229" s="9"/>
      <c r="W229" s="9"/>
    </row>
    <row r="230">
      <c r="A230" s="112" t="s">
        <v>1021</v>
      </c>
      <c r="B230" s="113" t="s">
        <v>1022</v>
      </c>
      <c r="C230" s="113" t="s">
        <v>293</v>
      </c>
      <c r="D230" s="124" t="s">
        <v>1023</v>
      </c>
      <c r="E230" s="112" t="s">
        <v>327</v>
      </c>
      <c r="F230" s="113" t="s">
        <v>818</v>
      </c>
      <c r="G230" s="113" t="s">
        <v>375</v>
      </c>
      <c r="H230" s="110" t="s">
        <v>213</v>
      </c>
      <c r="I230" s="110" t="s">
        <v>819</v>
      </c>
      <c r="J230" s="110" t="s">
        <v>55</v>
      </c>
      <c r="K230" s="110" t="s">
        <v>1024</v>
      </c>
      <c r="L230" s="113"/>
      <c r="M230" s="113"/>
      <c r="N230" s="9"/>
      <c r="O230" s="9"/>
      <c r="P230" s="9"/>
      <c r="Q230" s="103"/>
      <c r="R230" s="9"/>
      <c r="S230" s="104">
        <v>228.0</v>
      </c>
      <c r="T230" s="9"/>
      <c r="U230" s="9"/>
      <c r="V230" s="9"/>
      <c r="W230" s="9"/>
    </row>
    <row r="231">
      <c r="A231" s="108" t="s">
        <v>1025</v>
      </c>
      <c r="B231" s="109" t="s">
        <v>1026</v>
      </c>
      <c r="C231" s="109" t="s">
        <v>293</v>
      </c>
      <c r="D231" s="128" t="s">
        <v>1027</v>
      </c>
      <c r="E231" s="108" t="s">
        <v>398</v>
      </c>
      <c r="F231" s="109" t="s">
        <v>496</v>
      </c>
      <c r="G231" s="108" t="s">
        <v>497</v>
      </c>
      <c r="H231" s="106" t="s">
        <v>278</v>
      </c>
      <c r="I231" s="106">
        <v>5.7</v>
      </c>
      <c r="J231" s="109"/>
      <c r="K231" s="109"/>
      <c r="L231" s="109"/>
      <c r="M231" s="109"/>
      <c r="N231" s="9"/>
      <c r="O231" s="9"/>
      <c r="P231" s="9"/>
      <c r="Q231" s="103"/>
      <c r="R231" s="9"/>
      <c r="S231" s="104">
        <v>229.0</v>
      </c>
      <c r="T231" s="9"/>
      <c r="U231" s="9"/>
      <c r="V231" s="9"/>
      <c r="W231" s="9"/>
    </row>
    <row r="232">
      <c r="A232" s="112" t="s">
        <v>1028</v>
      </c>
      <c r="B232" s="113" t="s">
        <v>1029</v>
      </c>
      <c r="C232" s="113" t="s">
        <v>293</v>
      </c>
      <c r="D232" s="124" t="s">
        <v>1030</v>
      </c>
      <c r="E232" s="112" t="s">
        <v>398</v>
      </c>
      <c r="F232" s="113" t="s">
        <v>496</v>
      </c>
      <c r="G232" s="112" t="s">
        <v>497</v>
      </c>
      <c r="H232" s="110" t="s">
        <v>170</v>
      </c>
      <c r="I232" s="110">
        <v>7.43</v>
      </c>
      <c r="J232" s="113"/>
      <c r="K232" s="113"/>
      <c r="L232" s="113"/>
      <c r="M232" s="113"/>
      <c r="N232" s="9"/>
      <c r="O232" s="9"/>
      <c r="P232" s="9"/>
      <c r="Q232" s="103"/>
      <c r="R232" s="9"/>
      <c r="S232" s="104">
        <v>230.0</v>
      </c>
      <c r="T232" s="9"/>
      <c r="U232" s="9"/>
      <c r="V232" s="9"/>
      <c r="W232" s="9"/>
    </row>
    <row r="233">
      <c r="A233" s="108" t="s">
        <v>1031</v>
      </c>
      <c r="B233" s="109" t="s">
        <v>1032</v>
      </c>
      <c r="C233" s="109" t="s">
        <v>293</v>
      </c>
      <c r="D233" s="128" t="s">
        <v>1033</v>
      </c>
      <c r="E233" s="108" t="s">
        <v>398</v>
      </c>
      <c r="F233" s="109" t="s">
        <v>496</v>
      </c>
      <c r="G233" s="108" t="s">
        <v>497</v>
      </c>
      <c r="H233" s="106" t="s">
        <v>170</v>
      </c>
      <c r="I233" s="106">
        <v>7.28</v>
      </c>
      <c r="J233" s="109" t="s">
        <v>26</v>
      </c>
      <c r="K233" s="109">
        <v>24.9</v>
      </c>
      <c r="L233" s="109"/>
      <c r="M233" s="109"/>
      <c r="N233" s="9"/>
      <c r="O233" s="9"/>
      <c r="P233" s="9"/>
      <c r="Q233" s="103"/>
      <c r="R233" s="9"/>
      <c r="S233" s="104">
        <v>231.0</v>
      </c>
      <c r="T233" s="9"/>
      <c r="U233" s="9"/>
      <c r="V233" s="9"/>
      <c r="W233" s="9"/>
    </row>
    <row r="234">
      <c r="A234" s="112" t="s">
        <v>1034</v>
      </c>
      <c r="B234" s="113" t="s">
        <v>1035</v>
      </c>
      <c r="C234" s="113" t="s">
        <v>305</v>
      </c>
      <c r="D234" s="124" t="s">
        <v>1036</v>
      </c>
      <c r="E234" s="113" t="s">
        <v>309</v>
      </c>
      <c r="F234" s="113" t="s">
        <v>374</v>
      </c>
      <c r="G234" s="112" t="s">
        <v>487</v>
      </c>
      <c r="H234" s="110" t="s">
        <v>170</v>
      </c>
      <c r="I234" s="110">
        <v>7.9</v>
      </c>
      <c r="J234" s="110" t="s">
        <v>26</v>
      </c>
      <c r="K234" s="110"/>
      <c r="L234" s="113"/>
      <c r="M234" s="113"/>
      <c r="N234" s="9"/>
      <c r="O234" s="9"/>
      <c r="P234" s="9"/>
      <c r="Q234" s="103"/>
      <c r="R234" s="9"/>
      <c r="S234" s="104">
        <v>232.0</v>
      </c>
      <c r="T234" s="9"/>
      <c r="U234" s="9"/>
      <c r="V234" s="9"/>
      <c r="W234" s="9"/>
    </row>
    <row r="235">
      <c r="A235" s="108" t="s">
        <v>1037</v>
      </c>
      <c r="B235" s="109" t="s">
        <v>1038</v>
      </c>
      <c r="C235" s="109" t="s">
        <v>293</v>
      </c>
      <c r="D235" s="128" t="s">
        <v>1039</v>
      </c>
      <c r="E235" s="109" t="s">
        <v>295</v>
      </c>
      <c r="F235" s="109" t="s">
        <v>1040</v>
      </c>
      <c r="G235" s="109" t="s">
        <v>1041</v>
      </c>
      <c r="H235" s="106"/>
      <c r="I235" s="106"/>
      <c r="J235" s="109" t="s">
        <v>55</v>
      </c>
      <c r="K235" s="109" t="s">
        <v>1042</v>
      </c>
      <c r="L235" s="109"/>
      <c r="M235" s="109"/>
      <c r="N235" s="9"/>
      <c r="O235" s="9"/>
      <c r="P235" s="9"/>
      <c r="Q235" s="103"/>
      <c r="R235" s="9"/>
      <c r="S235" s="104">
        <v>233.0</v>
      </c>
      <c r="T235" s="9"/>
      <c r="U235" s="9"/>
      <c r="V235" s="9"/>
      <c r="W235" s="9"/>
    </row>
    <row r="236">
      <c r="A236" s="112" t="s">
        <v>1043</v>
      </c>
      <c r="B236" s="113" t="s">
        <v>1044</v>
      </c>
      <c r="C236" s="113" t="s">
        <v>305</v>
      </c>
      <c r="D236" s="124" t="s">
        <v>1045</v>
      </c>
      <c r="E236" s="112" t="s">
        <v>398</v>
      </c>
      <c r="F236" s="113" t="s">
        <v>1046</v>
      </c>
      <c r="G236" s="113" t="s">
        <v>1047</v>
      </c>
      <c r="H236" s="110"/>
      <c r="I236" s="110"/>
      <c r="J236" s="110" t="s">
        <v>26</v>
      </c>
      <c r="K236" s="110">
        <v>29.0</v>
      </c>
      <c r="L236" s="113"/>
      <c r="M236" s="113"/>
      <c r="N236" s="9"/>
      <c r="O236" s="9"/>
      <c r="P236" s="9"/>
      <c r="Q236" s="103"/>
      <c r="R236" s="9"/>
      <c r="S236" s="104">
        <v>234.0</v>
      </c>
      <c r="T236" s="9"/>
      <c r="U236" s="9"/>
      <c r="V236" s="9"/>
      <c r="W236" s="9"/>
    </row>
    <row r="237">
      <c r="A237" s="109">
        <v>1982.0</v>
      </c>
      <c r="B237" s="109" t="s">
        <v>1048</v>
      </c>
      <c r="C237" s="109" t="s">
        <v>293</v>
      </c>
      <c r="D237" s="133">
        <v>30170.0</v>
      </c>
      <c r="E237" s="133" t="s">
        <v>309</v>
      </c>
      <c r="F237" s="109" t="s">
        <v>960</v>
      </c>
      <c r="G237" s="109" t="s">
        <v>635</v>
      </c>
      <c r="H237" s="106" t="s">
        <v>55</v>
      </c>
      <c r="I237" s="106" t="s">
        <v>66</v>
      </c>
      <c r="J237" s="106"/>
      <c r="K237" s="106"/>
      <c r="L237" s="109"/>
      <c r="M237" s="109"/>
      <c r="N237" s="9"/>
      <c r="O237" s="9"/>
      <c r="P237" s="9"/>
      <c r="Q237" s="103"/>
      <c r="R237" s="9"/>
      <c r="S237" s="104">
        <v>235.0</v>
      </c>
      <c r="T237" s="9"/>
      <c r="U237" s="9"/>
      <c r="V237" s="9"/>
      <c r="W237" s="9"/>
    </row>
    <row r="238">
      <c r="A238" s="134"/>
      <c r="B238" s="134"/>
      <c r="C238" s="134"/>
      <c r="D238" s="134"/>
      <c r="E238" s="134"/>
      <c r="F238" s="134"/>
      <c r="G238" s="134"/>
      <c r="H238" s="135"/>
      <c r="I238" s="135"/>
      <c r="J238" s="135"/>
      <c r="K238" s="135"/>
      <c r="L238" s="9"/>
      <c r="M238" s="9"/>
      <c r="N238" s="9"/>
      <c r="O238" s="9"/>
      <c r="P238" s="9"/>
      <c r="Q238" s="103"/>
      <c r="R238" s="9"/>
      <c r="S238" s="104">
        <v>236.0</v>
      </c>
      <c r="T238" s="9"/>
      <c r="U238" s="9"/>
      <c r="V238" s="9"/>
      <c r="W238" s="9"/>
    </row>
    <row r="239">
      <c r="A239" s="134"/>
      <c r="B239" s="134"/>
      <c r="C239" s="134"/>
      <c r="D239" s="134"/>
      <c r="E239" s="134"/>
      <c r="F239" s="134"/>
      <c r="G239" s="134"/>
      <c r="H239" s="135"/>
      <c r="I239" s="135"/>
      <c r="J239" s="135"/>
      <c r="K239" s="135"/>
      <c r="L239" s="9"/>
      <c r="M239" s="9"/>
      <c r="N239" s="9"/>
      <c r="O239" s="9"/>
      <c r="P239" s="9"/>
      <c r="Q239" s="103"/>
      <c r="R239" s="9"/>
      <c r="S239" s="104">
        <v>237.0</v>
      </c>
      <c r="T239" s="9"/>
      <c r="U239" s="9"/>
      <c r="V239" s="9"/>
      <c r="W239" s="9"/>
    </row>
    <row r="240">
      <c r="A240" s="134"/>
      <c r="B240" s="134"/>
      <c r="C240" s="134"/>
      <c r="D240" s="134"/>
      <c r="E240" s="134"/>
      <c r="F240" s="134"/>
      <c r="G240" s="134"/>
      <c r="H240" s="135"/>
      <c r="I240" s="135"/>
      <c r="J240" s="134"/>
      <c r="K240" s="134"/>
      <c r="L240" s="9"/>
      <c r="M240" s="9"/>
      <c r="N240" s="9"/>
      <c r="O240" s="9"/>
      <c r="P240" s="9"/>
      <c r="Q240" s="103"/>
      <c r="R240" s="9"/>
      <c r="S240" s="104">
        <v>238.0</v>
      </c>
      <c r="T240" s="9"/>
      <c r="U240" s="9"/>
      <c r="V240" s="9"/>
      <c r="W240" s="9"/>
    </row>
    <row r="241">
      <c r="A241" s="134"/>
      <c r="B241" s="134"/>
      <c r="C241" s="134"/>
      <c r="D241" s="134"/>
      <c r="E241" s="134"/>
      <c r="F241" s="134"/>
      <c r="G241" s="134"/>
      <c r="H241" s="135"/>
      <c r="I241" s="135"/>
      <c r="J241" s="134"/>
      <c r="K241" s="134"/>
      <c r="L241" s="9"/>
      <c r="M241" s="9"/>
      <c r="N241" s="9"/>
      <c r="O241" s="9"/>
      <c r="P241" s="9"/>
      <c r="Q241" s="103"/>
      <c r="R241" s="9"/>
      <c r="S241" s="104">
        <v>239.0</v>
      </c>
      <c r="T241" s="9"/>
      <c r="U241" s="9"/>
      <c r="V241" s="9"/>
      <c r="W241" s="9"/>
    </row>
    <row r="242">
      <c r="A242" s="134"/>
      <c r="B242" s="134"/>
      <c r="C242" s="134"/>
      <c r="D242" s="134"/>
      <c r="E242" s="134"/>
      <c r="F242" s="134"/>
      <c r="G242" s="134"/>
      <c r="H242" s="135"/>
      <c r="I242" s="135"/>
      <c r="J242" s="135"/>
      <c r="K242" s="135"/>
      <c r="L242" s="9"/>
      <c r="M242" s="9"/>
      <c r="N242" s="9"/>
      <c r="O242" s="9"/>
      <c r="P242" s="9"/>
      <c r="Q242" s="103"/>
      <c r="R242" s="9"/>
      <c r="S242" s="104">
        <v>240.0</v>
      </c>
      <c r="T242" s="9"/>
      <c r="U242" s="9"/>
      <c r="V242" s="9"/>
      <c r="W242" s="9"/>
    </row>
    <row r="243">
      <c r="A243" s="134"/>
      <c r="B243" s="134"/>
      <c r="C243" s="134"/>
      <c r="D243" s="134"/>
      <c r="E243" s="134"/>
      <c r="F243" s="134"/>
      <c r="G243" s="134"/>
      <c r="H243" s="135"/>
      <c r="I243" s="135"/>
      <c r="J243" s="134"/>
      <c r="K243" s="134"/>
      <c r="L243" s="9"/>
      <c r="M243" s="9"/>
      <c r="N243" s="9"/>
      <c r="O243" s="9"/>
      <c r="P243" s="9"/>
      <c r="Q243" s="103"/>
      <c r="R243" s="9"/>
      <c r="S243" s="104">
        <v>241.0</v>
      </c>
      <c r="T243" s="9"/>
      <c r="U243" s="9"/>
      <c r="V243" s="9"/>
      <c r="W243" s="9"/>
    </row>
    <row r="244">
      <c r="A244" s="135"/>
      <c r="B244" s="135"/>
      <c r="C244" s="135"/>
      <c r="D244" s="136"/>
      <c r="E244" s="135"/>
      <c r="F244" s="134"/>
      <c r="G244" s="134"/>
      <c r="H244" s="135"/>
      <c r="I244" s="135"/>
      <c r="J244" s="135"/>
      <c r="K244" s="135"/>
      <c r="L244" s="9"/>
      <c r="M244" s="9"/>
      <c r="N244" s="9"/>
      <c r="O244" s="9"/>
      <c r="P244" s="9"/>
      <c r="Q244" s="103"/>
      <c r="R244" s="9"/>
      <c r="S244" s="104">
        <v>242.0</v>
      </c>
      <c r="T244" s="9"/>
      <c r="U244" s="9"/>
      <c r="V244" s="9"/>
      <c r="W244" s="9"/>
    </row>
    <row r="245">
      <c r="A245" s="134"/>
      <c r="B245" s="134"/>
      <c r="C245" s="134"/>
      <c r="D245" s="136"/>
      <c r="E245" s="134"/>
      <c r="F245" s="134"/>
      <c r="G245" s="134"/>
      <c r="H245" s="135"/>
      <c r="I245" s="135"/>
      <c r="J245" s="135"/>
      <c r="K245" s="135"/>
      <c r="L245" s="9"/>
      <c r="M245" s="9"/>
      <c r="N245" s="9"/>
      <c r="O245" s="9"/>
      <c r="P245" s="9"/>
      <c r="Q245" s="103"/>
      <c r="R245" s="9"/>
      <c r="S245" s="104">
        <v>243.0</v>
      </c>
      <c r="T245" s="9"/>
      <c r="U245" s="9"/>
      <c r="V245" s="9"/>
      <c r="W245" s="9"/>
    </row>
    <row r="246">
      <c r="A246" s="134"/>
      <c r="B246" s="134"/>
      <c r="C246" s="134"/>
      <c r="D246" s="136"/>
      <c r="E246" s="134"/>
      <c r="F246" s="134"/>
      <c r="G246" s="134"/>
      <c r="H246" s="135"/>
      <c r="I246" s="135"/>
      <c r="J246" s="135"/>
      <c r="K246" s="135"/>
      <c r="L246" s="9"/>
      <c r="M246" s="9"/>
      <c r="N246" s="9"/>
      <c r="O246" s="9"/>
      <c r="P246" s="9"/>
      <c r="Q246" s="103"/>
      <c r="R246" s="9"/>
      <c r="S246" s="104">
        <v>244.0</v>
      </c>
      <c r="T246" s="9"/>
      <c r="U246" s="9"/>
      <c r="V246" s="9"/>
      <c r="W246" s="9"/>
    </row>
    <row r="247">
      <c r="A247" s="134"/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9"/>
      <c r="M247" s="9"/>
      <c r="N247" s="9"/>
      <c r="O247" s="9"/>
      <c r="P247" s="9"/>
      <c r="Q247" s="9"/>
      <c r="R247" s="9"/>
      <c r="S247" s="104">
        <v>245.0</v>
      </c>
      <c r="T247" s="9"/>
      <c r="U247" s="9"/>
      <c r="V247" s="9"/>
      <c r="W247" s="9"/>
    </row>
    <row r="248">
      <c r="A248" s="134"/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9"/>
      <c r="M248" s="9"/>
      <c r="N248" s="9"/>
      <c r="O248" s="9"/>
      <c r="P248" s="9"/>
      <c r="Q248" s="9"/>
      <c r="R248" s="9"/>
      <c r="S248" s="104">
        <v>246.0</v>
      </c>
      <c r="T248" s="9"/>
      <c r="U248" s="9"/>
      <c r="V248" s="9"/>
      <c r="W248" s="9"/>
    </row>
    <row r="249">
      <c r="A249" s="134"/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9"/>
      <c r="M249" s="9"/>
      <c r="N249" s="9"/>
      <c r="O249" s="9"/>
      <c r="P249" s="9"/>
      <c r="Q249" s="9"/>
      <c r="R249" s="9"/>
      <c r="S249" s="104">
        <v>247.0</v>
      </c>
      <c r="T249" s="9"/>
      <c r="U249" s="9"/>
      <c r="V249" s="9"/>
      <c r="W249" s="9"/>
    </row>
    <row r="250">
      <c r="A250" s="134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9"/>
      <c r="M250" s="9"/>
      <c r="N250" s="9"/>
      <c r="O250" s="9"/>
      <c r="P250" s="9"/>
      <c r="Q250" s="9"/>
      <c r="R250" s="9"/>
      <c r="S250" s="104">
        <v>248.0</v>
      </c>
      <c r="T250" s="9"/>
      <c r="U250" s="9"/>
      <c r="V250" s="9"/>
      <c r="W250" s="9"/>
    </row>
    <row r="251">
      <c r="A251" s="134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9"/>
      <c r="M251" s="9"/>
      <c r="N251" s="9"/>
      <c r="O251" s="9"/>
      <c r="P251" s="9"/>
      <c r="Q251" s="9"/>
      <c r="R251" s="9"/>
      <c r="S251" s="104">
        <v>249.0</v>
      </c>
      <c r="T251" s="9"/>
      <c r="U251" s="9"/>
      <c r="V251" s="9"/>
      <c r="W251" s="9"/>
    </row>
    <row r="252">
      <c r="A252" s="134"/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9"/>
      <c r="M252" s="9"/>
      <c r="N252" s="9"/>
      <c r="O252" s="9"/>
      <c r="P252" s="9"/>
      <c r="Q252" s="9"/>
      <c r="R252" s="9"/>
      <c r="S252" s="104">
        <v>250.0</v>
      </c>
      <c r="T252" s="9"/>
      <c r="U252" s="9"/>
      <c r="V252" s="9"/>
      <c r="W252" s="9"/>
    </row>
    <row r="253">
      <c r="A253" s="134"/>
      <c r="B253" s="134"/>
      <c r="C253" s="134"/>
      <c r="D253" s="135"/>
      <c r="E253" s="134"/>
      <c r="F253" s="134"/>
      <c r="G253" s="134"/>
      <c r="H253" s="134"/>
      <c r="I253" s="134"/>
      <c r="J253" s="134"/>
      <c r="K253" s="134"/>
      <c r="L253" s="9"/>
      <c r="M253" s="9"/>
      <c r="N253" s="9"/>
      <c r="O253" s="9"/>
      <c r="P253" s="9"/>
      <c r="Q253" s="9"/>
      <c r="R253" s="9"/>
      <c r="S253" s="104">
        <v>251.0</v>
      </c>
      <c r="T253" s="9"/>
      <c r="U253" s="9"/>
      <c r="V253" s="9"/>
      <c r="W253" s="9"/>
    </row>
    <row r="254">
      <c r="A254" s="134"/>
      <c r="B254" s="134"/>
      <c r="C254" s="134"/>
      <c r="D254" s="136"/>
      <c r="E254" s="134"/>
      <c r="F254" s="134"/>
      <c r="G254" s="134"/>
      <c r="H254" s="134"/>
      <c r="I254" s="134"/>
      <c r="J254" s="134"/>
      <c r="K254" s="134"/>
      <c r="L254" s="9"/>
      <c r="M254" s="9"/>
      <c r="N254" s="9"/>
      <c r="O254" s="9"/>
      <c r="P254" s="9"/>
      <c r="Q254" s="9"/>
      <c r="R254" s="9"/>
      <c r="S254" s="104">
        <v>252.0</v>
      </c>
      <c r="T254" s="9"/>
      <c r="U254" s="9"/>
      <c r="V254" s="9"/>
      <c r="W254" s="9"/>
    </row>
    <row r="255">
      <c r="A255" s="134"/>
      <c r="B255" s="134"/>
      <c r="C255" s="134"/>
      <c r="D255" s="136"/>
      <c r="E255" s="134"/>
      <c r="F255" s="134"/>
      <c r="G255" s="134"/>
      <c r="H255" s="134"/>
      <c r="I255" s="134"/>
      <c r="J255" s="134"/>
      <c r="K255" s="134"/>
      <c r="L255" s="9"/>
      <c r="M255" s="9"/>
      <c r="N255" s="9"/>
      <c r="O255" s="9"/>
      <c r="P255" s="9"/>
      <c r="Q255" s="9"/>
      <c r="R255" s="9"/>
      <c r="S255" s="104">
        <v>253.0</v>
      </c>
      <c r="T255" s="9"/>
      <c r="U255" s="9"/>
      <c r="V255" s="9"/>
      <c r="W255" s="9"/>
    </row>
    <row r="256">
      <c r="A256" s="134"/>
      <c r="B256" s="134"/>
      <c r="C256" s="134"/>
      <c r="D256" s="135"/>
      <c r="E256" s="134"/>
      <c r="F256" s="134"/>
      <c r="G256" s="134"/>
      <c r="H256" s="134"/>
      <c r="I256" s="134"/>
      <c r="J256" s="134"/>
      <c r="K256" s="134"/>
      <c r="L256" s="9"/>
      <c r="M256" s="9"/>
      <c r="N256" s="9"/>
      <c r="O256" s="9"/>
      <c r="P256" s="9"/>
      <c r="Q256" s="9"/>
      <c r="R256" s="9"/>
      <c r="S256" s="104">
        <v>254.0</v>
      </c>
      <c r="T256" s="9"/>
      <c r="U256" s="9"/>
      <c r="V256" s="9"/>
      <c r="W256" s="9"/>
    </row>
    <row r="257">
      <c r="A257" s="134"/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9"/>
      <c r="M257" s="9"/>
      <c r="N257" s="9"/>
      <c r="O257" s="9"/>
      <c r="P257" s="9"/>
      <c r="Q257" s="9"/>
      <c r="R257" s="9"/>
      <c r="S257" s="104">
        <v>255.0</v>
      </c>
      <c r="T257" s="9"/>
      <c r="U257" s="9"/>
      <c r="V257" s="9"/>
      <c r="W257" s="9"/>
    </row>
    <row r="258">
      <c r="A258" s="134"/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9"/>
      <c r="M258" s="9"/>
      <c r="N258" s="9"/>
      <c r="O258" s="9"/>
      <c r="P258" s="9"/>
      <c r="Q258" s="9"/>
      <c r="R258" s="9"/>
      <c r="S258" s="104">
        <v>256.0</v>
      </c>
      <c r="T258" s="9"/>
      <c r="U258" s="9"/>
      <c r="V258" s="9"/>
      <c r="W258" s="9"/>
    </row>
    <row r="259">
      <c r="A259" s="134"/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9"/>
      <c r="M259" s="9"/>
      <c r="N259" s="9"/>
      <c r="O259" s="9"/>
      <c r="P259" s="9"/>
      <c r="Q259" s="9"/>
      <c r="R259" s="9"/>
      <c r="S259" s="104">
        <v>257.0</v>
      </c>
      <c r="T259" s="9"/>
      <c r="U259" s="9"/>
      <c r="V259" s="9"/>
      <c r="W259" s="9"/>
    </row>
    <row r="260">
      <c r="A260" s="134"/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9"/>
      <c r="M260" s="9"/>
      <c r="N260" s="9"/>
      <c r="O260" s="9"/>
      <c r="P260" s="9"/>
      <c r="Q260" s="9"/>
      <c r="R260" s="9"/>
      <c r="S260" s="104">
        <v>258.0</v>
      </c>
      <c r="T260" s="9"/>
      <c r="U260" s="9"/>
      <c r="V260" s="9"/>
      <c r="W260" s="9"/>
    </row>
    <row r="261">
      <c r="A261" s="134"/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9"/>
      <c r="M261" s="9"/>
      <c r="N261" s="9"/>
      <c r="O261" s="9"/>
      <c r="P261" s="9"/>
      <c r="Q261" s="9"/>
      <c r="R261" s="9"/>
      <c r="S261" s="104">
        <v>259.0</v>
      </c>
      <c r="T261" s="9"/>
      <c r="U261" s="9"/>
      <c r="V261" s="9"/>
      <c r="W261" s="9"/>
    </row>
    <row r="262">
      <c r="A262" s="134"/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9"/>
      <c r="M262" s="9"/>
      <c r="N262" s="9"/>
      <c r="O262" s="9"/>
      <c r="P262" s="9"/>
      <c r="Q262" s="9"/>
      <c r="R262" s="9"/>
      <c r="S262" s="104">
        <v>260.0</v>
      </c>
      <c r="T262" s="9"/>
      <c r="U262" s="9"/>
      <c r="V262" s="9"/>
      <c r="W262" s="9"/>
    </row>
    <row r="263">
      <c r="A263" s="134"/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9"/>
      <c r="M263" s="9"/>
      <c r="N263" s="9"/>
      <c r="O263" s="9"/>
      <c r="P263" s="9"/>
      <c r="Q263" s="9"/>
      <c r="R263" s="9"/>
      <c r="S263" s="104">
        <v>261.0</v>
      </c>
      <c r="T263" s="9"/>
      <c r="U263" s="9"/>
      <c r="V263" s="9"/>
      <c r="W263" s="9"/>
    </row>
    <row r="264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9"/>
      <c r="M264" s="9"/>
      <c r="N264" s="9"/>
      <c r="O264" s="9"/>
      <c r="P264" s="9"/>
      <c r="Q264" s="9"/>
      <c r="R264" s="9"/>
      <c r="S264" s="104">
        <v>262.0</v>
      </c>
      <c r="T264" s="9"/>
      <c r="U264" s="9"/>
      <c r="V264" s="9"/>
      <c r="W264" s="9"/>
    </row>
    <row r="26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9"/>
      <c r="M265" s="9"/>
      <c r="N265" s="9"/>
      <c r="O265" s="9"/>
      <c r="P265" s="9"/>
      <c r="Q265" s="9"/>
      <c r="R265" s="9"/>
      <c r="S265" s="104">
        <v>263.0</v>
      </c>
      <c r="T265" s="9"/>
      <c r="U265" s="9"/>
      <c r="V265" s="9"/>
      <c r="W265" s="9"/>
    </row>
    <row r="266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8"/>
      <c r="M266" s="138"/>
      <c r="N266" s="138"/>
      <c r="O266" s="9"/>
      <c r="P266" s="9"/>
      <c r="Q266" s="9"/>
      <c r="R266" s="9"/>
      <c r="S266" s="104">
        <v>264.0</v>
      </c>
      <c r="T266" s="9"/>
      <c r="U266" s="9"/>
      <c r="V266" s="9"/>
      <c r="W266" s="9"/>
    </row>
    <row r="267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8"/>
      <c r="M267" s="138"/>
      <c r="N267" s="138"/>
      <c r="O267" s="9"/>
      <c r="P267" s="9"/>
      <c r="Q267" s="9"/>
      <c r="R267" s="9"/>
      <c r="S267" s="104">
        <v>265.0</v>
      </c>
      <c r="T267" s="9"/>
      <c r="U267" s="9"/>
      <c r="V267" s="9"/>
      <c r="W267" s="9"/>
    </row>
    <row r="268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8"/>
      <c r="M268" s="138"/>
      <c r="N268" s="138"/>
      <c r="O268" s="9"/>
      <c r="P268" s="9"/>
      <c r="Q268" s="9"/>
      <c r="R268" s="9"/>
      <c r="S268" s="104">
        <v>266.0</v>
      </c>
      <c r="T268" s="9"/>
      <c r="U268" s="9"/>
      <c r="V268" s="9"/>
      <c r="W268" s="9"/>
    </row>
    <row r="269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8"/>
      <c r="M269" s="138"/>
      <c r="N269" s="138"/>
      <c r="O269" s="9"/>
      <c r="P269" s="9"/>
      <c r="Q269" s="9"/>
      <c r="R269" s="9"/>
      <c r="S269" s="104">
        <v>267.0</v>
      </c>
      <c r="T269" s="9"/>
      <c r="U269" s="9"/>
      <c r="V269" s="9"/>
      <c r="W269" s="9"/>
    </row>
    <row r="270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8"/>
      <c r="M270" s="138"/>
      <c r="N270" s="138"/>
      <c r="O270" s="9"/>
      <c r="P270" s="9"/>
      <c r="Q270" s="9"/>
      <c r="R270" s="9"/>
      <c r="S270" s="104">
        <v>268.0</v>
      </c>
      <c r="T270" s="9"/>
      <c r="U270" s="9"/>
      <c r="V270" s="9"/>
      <c r="W270" s="9"/>
    </row>
    <row r="271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8"/>
      <c r="M271" s="138"/>
      <c r="N271" s="138"/>
      <c r="O271" s="9"/>
      <c r="P271" s="9"/>
      <c r="Q271" s="9"/>
      <c r="R271" s="9"/>
      <c r="S271" s="104">
        <v>269.0</v>
      </c>
      <c r="T271" s="9"/>
      <c r="U271" s="9"/>
      <c r="V271" s="9"/>
      <c r="W271" s="9"/>
    </row>
    <row r="272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8"/>
      <c r="M272" s="138"/>
      <c r="N272" s="138"/>
      <c r="O272" s="9"/>
      <c r="P272" s="9"/>
      <c r="Q272" s="9"/>
      <c r="R272" s="9"/>
      <c r="S272" s="104">
        <v>270.0</v>
      </c>
      <c r="T272" s="9"/>
      <c r="U272" s="9"/>
      <c r="V272" s="9"/>
      <c r="W272" s="9"/>
    </row>
    <row r="273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8"/>
      <c r="M273" s="138"/>
      <c r="N273" s="138"/>
      <c r="O273" s="9"/>
      <c r="P273" s="9"/>
      <c r="Q273" s="9"/>
      <c r="R273" s="9"/>
      <c r="S273" s="104">
        <v>271.0</v>
      </c>
      <c r="T273" s="9"/>
      <c r="U273" s="9"/>
      <c r="V273" s="9"/>
      <c r="W273" s="9"/>
    </row>
    <row r="274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8"/>
      <c r="M274" s="138"/>
      <c r="N274" s="138"/>
      <c r="O274" s="9"/>
      <c r="P274" s="9"/>
      <c r="Q274" s="9"/>
      <c r="R274" s="9"/>
      <c r="S274" s="104">
        <v>272.0</v>
      </c>
      <c r="T274" s="9"/>
      <c r="U274" s="9"/>
      <c r="V274" s="9"/>
      <c r="W274" s="9"/>
    </row>
    <row r="27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8"/>
      <c r="M275" s="138"/>
      <c r="N275" s="138"/>
      <c r="O275" s="9"/>
      <c r="P275" s="9"/>
      <c r="Q275" s="9"/>
      <c r="R275" s="9"/>
      <c r="S275" s="104">
        <v>273.0</v>
      </c>
      <c r="T275" s="9"/>
      <c r="U275" s="9"/>
      <c r="V275" s="9"/>
      <c r="W275" s="9"/>
    </row>
    <row r="276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8"/>
      <c r="M276" s="138"/>
      <c r="N276" s="138"/>
      <c r="O276" s="9"/>
      <c r="P276" s="9"/>
      <c r="Q276" s="9"/>
      <c r="R276" s="9"/>
      <c r="S276" s="104">
        <v>274.0</v>
      </c>
      <c r="T276" s="9"/>
      <c r="U276" s="9"/>
      <c r="V276" s="9"/>
      <c r="W276" s="9"/>
    </row>
    <row r="277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8"/>
      <c r="M277" s="138"/>
      <c r="N277" s="138"/>
      <c r="O277" s="9"/>
      <c r="P277" s="9"/>
      <c r="Q277" s="9"/>
      <c r="R277" s="9"/>
      <c r="S277" s="104">
        <v>275.0</v>
      </c>
      <c r="T277" s="9"/>
      <c r="U277" s="9"/>
      <c r="V277" s="9"/>
      <c r="W277" s="9"/>
    </row>
    <row r="278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8"/>
      <c r="M278" s="138"/>
      <c r="N278" s="138"/>
      <c r="O278" s="9"/>
      <c r="P278" s="9"/>
      <c r="Q278" s="9"/>
      <c r="R278" s="9"/>
      <c r="S278" s="104">
        <v>276.0</v>
      </c>
      <c r="T278" s="9"/>
      <c r="U278" s="9"/>
      <c r="V278" s="9"/>
      <c r="W278" s="9"/>
    </row>
    <row r="279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8"/>
      <c r="M279" s="138"/>
      <c r="N279" s="138"/>
      <c r="O279" s="9"/>
      <c r="P279" s="9"/>
      <c r="Q279" s="9"/>
      <c r="R279" s="9"/>
      <c r="S279" s="104">
        <v>277.0</v>
      </c>
      <c r="T279" s="9"/>
      <c r="U279" s="9"/>
      <c r="V279" s="9"/>
      <c r="W279" s="9"/>
    </row>
    <row r="280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8"/>
      <c r="M280" s="138"/>
      <c r="N280" s="138"/>
      <c r="O280" s="9"/>
      <c r="P280" s="9"/>
      <c r="Q280" s="9"/>
      <c r="R280" s="9"/>
      <c r="S280" s="104">
        <v>278.0</v>
      </c>
      <c r="T280" s="9"/>
      <c r="U280" s="9"/>
      <c r="V280" s="9"/>
      <c r="W280" s="9"/>
    </row>
    <row r="281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8"/>
      <c r="M281" s="138"/>
      <c r="N281" s="138"/>
      <c r="O281" s="9"/>
      <c r="P281" s="9"/>
      <c r="Q281" s="9"/>
      <c r="R281" s="9"/>
      <c r="S281" s="104">
        <v>279.0</v>
      </c>
      <c r="T281" s="9"/>
      <c r="U281" s="9"/>
      <c r="V281" s="9"/>
      <c r="W281" s="9"/>
    </row>
    <row r="282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8"/>
      <c r="M282" s="138"/>
      <c r="N282" s="138"/>
      <c r="O282" s="9"/>
      <c r="P282" s="9"/>
      <c r="Q282" s="9"/>
      <c r="R282" s="9"/>
      <c r="S282" s="104">
        <v>280.0</v>
      </c>
      <c r="T282" s="9"/>
      <c r="U282" s="9"/>
      <c r="V282" s="9"/>
      <c r="W282" s="9"/>
    </row>
    <row r="283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8"/>
      <c r="M283" s="138"/>
      <c r="N283" s="138"/>
      <c r="O283" s="9"/>
      <c r="P283" s="9"/>
      <c r="Q283" s="9"/>
      <c r="R283" s="9"/>
      <c r="S283" s="104">
        <v>281.0</v>
      </c>
      <c r="T283" s="9"/>
      <c r="U283" s="9"/>
      <c r="V283" s="9"/>
      <c r="W283" s="9"/>
    </row>
    <row r="284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8"/>
      <c r="M284" s="138"/>
      <c r="N284" s="138"/>
      <c r="O284" s="9"/>
      <c r="P284" s="9"/>
      <c r="Q284" s="9"/>
      <c r="R284" s="9"/>
      <c r="S284" s="104">
        <v>282.0</v>
      </c>
      <c r="T284" s="9"/>
      <c r="U284" s="9"/>
      <c r="V284" s="9"/>
      <c r="W284" s="9"/>
    </row>
    <row r="28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8"/>
      <c r="M285" s="138"/>
      <c r="N285" s="138"/>
      <c r="O285" s="9"/>
      <c r="P285" s="9"/>
      <c r="Q285" s="9"/>
      <c r="R285" s="9"/>
      <c r="S285" s="104">
        <v>283.0</v>
      </c>
      <c r="T285" s="9"/>
      <c r="U285" s="9"/>
      <c r="V285" s="9"/>
      <c r="W285" s="9"/>
    </row>
    <row r="286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8"/>
      <c r="M286" s="138"/>
      <c r="N286" s="138"/>
      <c r="O286" s="9"/>
      <c r="P286" s="9"/>
      <c r="Q286" s="9"/>
      <c r="R286" s="9"/>
      <c r="S286" s="104">
        <v>284.0</v>
      </c>
      <c r="T286" s="9"/>
      <c r="U286" s="9"/>
      <c r="V286" s="9"/>
      <c r="W286" s="9"/>
    </row>
    <row r="287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8"/>
      <c r="M287" s="138"/>
      <c r="N287" s="138"/>
      <c r="O287" s="9"/>
      <c r="P287" s="9"/>
      <c r="Q287" s="9"/>
      <c r="R287" s="9"/>
      <c r="S287" s="104">
        <v>285.0</v>
      </c>
      <c r="T287" s="9"/>
      <c r="U287" s="9"/>
      <c r="V287" s="9"/>
      <c r="W287" s="9"/>
    </row>
    <row r="288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8"/>
      <c r="M288" s="138"/>
      <c r="N288" s="138"/>
      <c r="O288" s="9"/>
      <c r="P288" s="9"/>
      <c r="Q288" s="9"/>
      <c r="R288" s="9"/>
      <c r="S288" s="104">
        <v>286.0</v>
      </c>
      <c r="T288" s="9"/>
      <c r="U288" s="9"/>
      <c r="V288" s="9"/>
      <c r="W288" s="9"/>
    </row>
    <row r="289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8"/>
      <c r="M289" s="138"/>
      <c r="N289" s="138"/>
      <c r="O289" s="9"/>
      <c r="P289" s="9"/>
      <c r="Q289" s="9"/>
      <c r="R289" s="9"/>
      <c r="S289" s="104">
        <v>287.0</v>
      </c>
      <c r="T289" s="9"/>
      <c r="U289" s="9"/>
      <c r="V289" s="9"/>
      <c r="W289" s="9"/>
    </row>
    <row r="290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8"/>
      <c r="M290" s="138"/>
      <c r="N290" s="138"/>
      <c r="O290" s="9"/>
      <c r="P290" s="9"/>
      <c r="Q290" s="9"/>
      <c r="R290" s="9"/>
      <c r="S290" s="104">
        <v>288.0</v>
      </c>
      <c r="T290" s="9"/>
      <c r="U290" s="9"/>
      <c r="V290" s="9"/>
      <c r="W290" s="9"/>
    </row>
    <row r="291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8"/>
      <c r="M291" s="138"/>
      <c r="N291" s="138"/>
      <c r="O291" s="9"/>
      <c r="P291" s="9"/>
      <c r="Q291" s="9"/>
      <c r="R291" s="9"/>
      <c r="S291" s="104">
        <v>289.0</v>
      </c>
      <c r="T291" s="9"/>
      <c r="U291" s="9"/>
      <c r="V291" s="9"/>
      <c r="W291" s="9"/>
    </row>
    <row r="292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8"/>
      <c r="M292" s="138"/>
      <c r="N292" s="138"/>
      <c r="O292" s="9"/>
      <c r="P292" s="9"/>
      <c r="Q292" s="9"/>
      <c r="R292" s="9"/>
      <c r="S292" s="104">
        <v>290.0</v>
      </c>
      <c r="T292" s="9"/>
      <c r="U292" s="9"/>
      <c r="V292" s="9"/>
      <c r="W292" s="9"/>
    </row>
    <row r="293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8"/>
      <c r="M293" s="138"/>
      <c r="N293" s="138"/>
      <c r="O293" s="9"/>
      <c r="P293" s="9"/>
      <c r="Q293" s="9"/>
      <c r="R293" s="9"/>
      <c r="S293" s="104">
        <v>291.0</v>
      </c>
      <c r="T293" s="9"/>
      <c r="U293" s="9"/>
      <c r="V293" s="9"/>
      <c r="W293" s="9"/>
    </row>
    <row r="294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8"/>
      <c r="M294" s="138"/>
      <c r="N294" s="138"/>
      <c r="O294" s="9"/>
      <c r="P294" s="9"/>
      <c r="Q294" s="9"/>
      <c r="R294" s="9"/>
      <c r="S294" s="104">
        <v>292.0</v>
      </c>
      <c r="T294" s="9"/>
      <c r="U294" s="9"/>
      <c r="V294" s="9"/>
      <c r="W294" s="9"/>
    </row>
    <row r="29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8"/>
      <c r="M295" s="138"/>
      <c r="N295" s="138"/>
      <c r="O295" s="9"/>
      <c r="P295" s="9"/>
      <c r="Q295" s="9"/>
      <c r="R295" s="9"/>
      <c r="S295" s="104">
        <v>293.0</v>
      </c>
      <c r="T295" s="9"/>
      <c r="U295" s="9"/>
      <c r="V295" s="9"/>
      <c r="W295" s="9"/>
    </row>
    <row r="296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8"/>
      <c r="M296" s="138"/>
      <c r="N296" s="138"/>
      <c r="O296" s="9"/>
      <c r="P296" s="9"/>
      <c r="Q296" s="9"/>
      <c r="R296" s="9"/>
      <c r="S296" s="104">
        <v>294.0</v>
      </c>
      <c r="T296" s="9"/>
      <c r="U296" s="9"/>
      <c r="V296" s="9"/>
      <c r="W296" s="9"/>
    </row>
    <row r="297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8"/>
      <c r="M297" s="138"/>
      <c r="N297" s="138"/>
      <c r="O297" s="9"/>
      <c r="P297" s="9"/>
      <c r="Q297" s="9"/>
      <c r="R297" s="9"/>
      <c r="S297" s="104">
        <v>295.0</v>
      </c>
      <c r="T297" s="9"/>
      <c r="U297" s="9"/>
      <c r="V297" s="9"/>
      <c r="W297" s="9"/>
    </row>
    <row r="298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8"/>
      <c r="M298" s="138"/>
      <c r="N298" s="138"/>
      <c r="O298" s="9"/>
      <c r="P298" s="9"/>
      <c r="Q298" s="9"/>
      <c r="R298" s="9"/>
      <c r="S298" s="104">
        <v>296.0</v>
      </c>
      <c r="T298" s="9"/>
      <c r="U298" s="9"/>
      <c r="V298" s="9"/>
      <c r="W298" s="9"/>
    </row>
    <row r="299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8"/>
      <c r="M299" s="138"/>
      <c r="N299" s="138"/>
      <c r="O299" s="9"/>
      <c r="P299" s="9"/>
      <c r="Q299" s="9"/>
      <c r="R299" s="9"/>
      <c r="S299" s="104">
        <v>297.0</v>
      </c>
      <c r="T299" s="9"/>
      <c r="U299" s="9"/>
      <c r="V299" s="9"/>
      <c r="W299" s="9"/>
    </row>
    <row r="300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8"/>
      <c r="M300" s="138"/>
      <c r="N300" s="138"/>
      <c r="O300" s="9"/>
      <c r="P300" s="9"/>
      <c r="Q300" s="9"/>
      <c r="R300" s="9"/>
      <c r="S300" s="104">
        <v>298.0</v>
      </c>
      <c r="T300" s="9"/>
      <c r="U300" s="9"/>
      <c r="V300" s="9"/>
      <c r="W300" s="9"/>
    </row>
    <row r="301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8"/>
      <c r="M301" s="138"/>
      <c r="N301" s="138"/>
      <c r="O301" s="9"/>
      <c r="P301" s="9"/>
      <c r="Q301" s="9"/>
      <c r="R301" s="9"/>
      <c r="S301" s="104">
        <v>299.0</v>
      </c>
      <c r="T301" s="9"/>
      <c r="U301" s="9"/>
      <c r="V301" s="9"/>
      <c r="W301" s="9"/>
    </row>
    <row r="302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8"/>
      <c r="M302" s="138"/>
      <c r="N302" s="138"/>
      <c r="O302" s="9"/>
      <c r="P302" s="9"/>
      <c r="Q302" s="9"/>
      <c r="R302" s="9"/>
      <c r="S302" s="104">
        <v>300.0</v>
      </c>
      <c r="T302" s="9"/>
      <c r="U302" s="9"/>
      <c r="V302" s="9"/>
      <c r="W302" s="9"/>
    </row>
    <row r="303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8"/>
      <c r="M303" s="138"/>
      <c r="N303" s="138"/>
      <c r="O303" s="9"/>
      <c r="P303" s="9"/>
      <c r="Q303" s="9"/>
      <c r="R303" s="9"/>
      <c r="S303" s="104">
        <v>301.0</v>
      </c>
      <c r="T303" s="9"/>
      <c r="U303" s="9"/>
      <c r="V303" s="9"/>
      <c r="W303" s="9"/>
    </row>
    <row r="304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8"/>
      <c r="M304" s="138"/>
      <c r="N304" s="138"/>
      <c r="O304" s="9"/>
      <c r="P304" s="9"/>
      <c r="Q304" s="9"/>
      <c r="R304" s="9"/>
      <c r="S304" s="104">
        <v>302.0</v>
      </c>
      <c r="T304" s="9"/>
      <c r="U304" s="9"/>
      <c r="V304" s="9"/>
      <c r="W304" s="9"/>
    </row>
    <row r="30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8"/>
      <c r="M305" s="138"/>
      <c r="N305" s="138"/>
      <c r="O305" s="9"/>
      <c r="P305" s="9"/>
      <c r="Q305" s="9"/>
      <c r="R305" s="9"/>
      <c r="S305" s="104">
        <v>303.0</v>
      </c>
      <c r="T305" s="9"/>
      <c r="U305" s="9"/>
      <c r="V305" s="9"/>
      <c r="W305" s="9"/>
    </row>
    <row r="306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8"/>
      <c r="M306" s="138"/>
      <c r="N306" s="138"/>
      <c r="O306" s="9"/>
      <c r="P306" s="9"/>
      <c r="Q306" s="9"/>
      <c r="R306" s="9"/>
      <c r="S306" s="104">
        <v>304.0</v>
      </c>
      <c r="T306" s="9"/>
      <c r="U306" s="9"/>
      <c r="V306" s="9"/>
      <c r="W306" s="9"/>
    </row>
    <row r="307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8"/>
      <c r="M307" s="138"/>
      <c r="N307" s="138"/>
      <c r="O307" s="9"/>
      <c r="P307" s="9"/>
      <c r="Q307" s="9"/>
      <c r="R307" s="9"/>
      <c r="S307" s="104">
        <v>305.0</v>
      </c>
      <c r="T307" s="9"/>
      <c r="U307" s="9"/>
      <c r="V307" s="9"/>
      <c r="W307" s="9"/>
    </row>
    <row r="308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8"/>
      <c r="M308" s="138"/>
      <c r="N308" s="138"/>
      <c r="O308" s="9"/>
      <c r="P308" s="9"/>
      <c r="Q308" s="9"/>
      <c r="R308" s="9"/>
      <c r="S308" s="104">
        <v>306.0</v>
      </c>
      <c r="T308" s="9"/>
      <c r="U308" s="9"/>
      <c r="V308" s="9"/>
      <c r="W308" s="9"/>
    </row>
    <row r="309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8"/>
      <c r="M309" s="138"/>
      <c r="N309" s="138"/>
      <c r="O309" s="9"/>
      <c r="P309" s="9"/>
      <c r="Q309" s="9"/>
      <c r="R309" s="9"/>
      <c r="S309" s="104">
        <v>307.0</v>
      </c>
      <c r="T309" s="9"/>
      <c r="U309" s="9"/>
      <c r="V309" s="9"/>
      <c r="W309" s="9"/>
    </row>
    <row r="310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8"/>
      <c r="M310" s="138"/>
      <c r="N310" s="138"/>
      <c r="O310" s="9"/>
      <c r="P310" s="9"/>
      <c r="Q310" s="9"/>
      <c r="R310" s="9"/>
      <c r="S310" s="104">
        <v>308.0</v>
      </c>
      <c r="T310" s="9"/>
      <c r="U310" s="9"/>
      <c r="V310" s="9"/>
      <c r="W310" s="9"/>
    </row>
    <row r="311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8"/>
      <c r="M311" s="138"/>
      <c r="N311" s="138"/>
      <c r="O311" s="9"/>
      <c r="P311" s="9"/>
      <c r="Q311" s="9"/>
      <c r="R311" s="9"/>
      <c r="S311" s="104">
        <v>309.0</v>
      </c>
      <c r="T311" s="9"/>
      <c r="U311" s="9"/>
      <c r="V311" s="9"/>
      <c r="W311" s="9"/>
    </row>
    <row r="312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8"/>
      <c r="M312" s="138"/>
      <c r="N312" s="138"/>
      <c r="O312" s="9"/>
      <c r="P312" s="9"/>
      <c r="Q312" s="9"/>
      <c r="R312" s="9"/>
      <c r="S312" s="104">
        <v>310.0</v>
      </c>
      <c r="T312" s="9"/>
      <c r="U312" s="9"/>
      <c r="V312" s="9"/>
      <c r="W312" s="9"/>
    </row>
    <row r="313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8"/>
      <c r="M313" s="138"/>
      <c r="N313" s="138"/>
      <c r="O313" s="9"/>
      <c r="P313" s="9"/>
      <c r="Q313" s="9"/>
      <c r="R313" s="9"/>
      <c r="S313" s="104">
        <v>311.0</v>
      </c>
      <c r="T313" s="9"/>
      <c r="U313" s="9"/>
      <c r="V313" s="9"/>
      <c r="W313" s="9"/>
    </row>
    <row r="314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8"/>
      <c r="M314" s="138"/>
      <c r="N314" s="138"/>
      <c r="O314" s="9"/>
      <c r="P314" s="9"/>
      <c r="Q314" s="9"/>
      <c r="R314" s="9"/>
      <c r="S314" s="104">
        <v>312.0</v>
      </c>
      <c r="T314" s="9"/>
      <c r="U314" s="9"/>
      <c r="V314" s="9"/>
      <c r="W314" s="9"/>
    </row>
    <row r="31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8"/>
      <c r="M315" s="138"/>
      <c r="N315" s="138"/>
      <c r="O315" s="9"/>
      <c r="P315" s="9"/>
      <c r="Q315" s="9"/>
      <c r="R315" s="9"/>
      <c r="S315" s="104">
        <v>313.0</v>
      </c>
      <c r="T315" s="9"/>
      <c r="U315" s="9"/>
      <c r="V315" s="9"/>
      <c r="W315" s="9"/>
    </row>
    <row r="316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8"/>
      <c r="M316" s="138"/>
      <c r="N316" s="138"/>
      <c r="O316" s="9"/>
      <c r="P316" s="9"/>
      <c r="Q316" s="9"/>
      <c r="R316" s="9"/>
      <c r="S316" s="104">
        <v>314.0</v>
      </c>
      <c r="T316" s="9"/>
      <c r="U316" s="9"/>
      <c r="V316" s="9"/>
      <c r="W316" s="9"/>
    </row>
    <row r="317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8"/>
      <c r="M317" s="138"/>
      <c r="N317" s="138"/>
      <c r="O317" s="9"/>
      <c r="P317" s="9"/>
      <c r="Q317" s="9"/>
      <c r="R317" s="9"/>
      <c r="S317" s="104">
        <v>315.0</v>
      </c>
      <c r="T317" s="9"/>
      <c r="U317" s="9"/>
      <c r="V317" s="9"/>
      <c r="W317" s="9"/>
    </row>
    <row r="318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8"/>
      <c r="M318" s="138"/>
      <c r="N318" s="138"/>
      <c r="O318" s="9"/>
      <c r="P318" s="9"/>
      <c r="Q318" s="9"/>
      <c r="R318" s="9"/>
      <c r="S318" s="104">
        <v>316.0</v>
      </c>
      <c r="T318" s="9"/>
      <c r="U318" s="9"/>
      <c r="V318" s="9"/>
      <c r="W318" s="9"/>
    </row>
    <row r="319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8"/>
      <c r="M319" s="138"/>
      <c r="N319" s="138"/>
      <c r="O319" s="9"/>
      <c r="P319" s="9"/>
      <c r="Q319" s="9"/>
      <c r="R319" s="9"/>
      <c r="S319" s="104">
        <v>317.0</v>
      </c>
      <c r="T319" s="9"/>
      <c r="U319" s="9"/>
      <c r="V319" s="9"/>
      <c r="W319" s="9"/>
    </row>
    <row r="320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O320" s="9"/>
      <c r="P320" s="9"/>
      <c r="Q320" s="9"/>
      <c r="R320" s="9"/>
      <c r="S320" s="104">
        <v>318.0</v>
      </c>
      <c r="T320" s="9"/>
      <c r="U320" s="9"/>
      <c r="V320" s="9"/>
      <c r="W320" s="9"/>
    </row>
    <row r="321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O321" s="9"/>
      <c r="P321" s="9"/>
      <c r="Q321" s="9"/>
      <c r="R321" s="9"/>
      <c r="S321" s="104">
        <v>319.0</v>
      </c>
      <c r="T321" s="9"/>
      <c r="U321" s="9"/>
      <c r="V321" s="9"/>
      <c r="W321" s="9"/>
    </row>
    <row r="322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O322" s="9"/>
      <c r="P322" s="9"/>
      <c r="Q322" s="9"/>
      <c r="R322" s="9"/>
      <c r="S322" s="104">
        <v>320.0</v>
      </c>
      <c r="T322" s="9"/>
      <c r="U322" s="9"/>
      <c r="V322" s="9"/>
      <c r="W322" s="9"/>
    </row>
    <row r="323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O323" s="9"/>
      <c r="P323" s="9"/>
      <c r="Q323" s="9"/>
      <c r="R323" s="9"/>
      <c r="S323" s="104">
        <v>321.0</v>
      </c>
      <c r="T323" s="9"/>
      <c r="U323" s="9"/>
      <c r="V323" s="9"/>
      <c r="W323" s="9"/>
    </row>
    <row r="324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O324" s="9"/>
      <c r="P324" s="9"/>
      <c r="Q324" s="9"/>
      <c r="R324" s="9"/>
      <c r="S324" s="104">
        <v>322.0</v>
      </c>
      <c r="T324" s="9"/>
      <c r="U324" s="9"/>
      <c r="V324" s="9"/>
      <c r="W324" s="9"/>
    </row>
    <row r="3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O325" s="9"/>
      <c r="P325" s="9"/>
      <c r="Q325" s="9"/>
      <c r="R325" s="9"/>
      <c r="S325" s="104">
        <v>323.0</v>
      </c>
      <c r="T325" s="9"/>
      <c r="U325" s="9"/>
      <c r="V325" s="9"/>
      <c r="W325" s="9"/>
    </row>
    <row r="326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O326" s="9"/>
      <c r="P326" s="9"/>
      <c r="Q326" s="9"/>
      <c r="R326" s="9"/>
      <c r="S326" s="104">
        <v>324.0</v>
      </c>
      <c r="T326" s="9"/>
      <c r="U326" s="9"/>
      <c r="V326" s="9"/>
      <c r="W326" s="9"/>
    </row>
    <row r="327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O327" s="9"/>
      <c r="P327" s="9"/>
      <c r="Q327" s="9"/>
      <c r="R327" s="9"/>
      <c r="S327" s="104">
        <v>325.0</v>
      </c>
      <c r="T327" s="9"/>
      <c r="U327" s="9"/>
      <c r="V327" s="9"/>
      <c r="W327" s="9"/>
    </row>
    <row r="328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O328" s="9"/>
      <c r="P328" s="9"/>
      <c r="Q328" s="9"/>
      <c r="R328" s="9"/>
      <c r="S328" s="104">
        <v>326.0</v>
      </c>
      <c r="T328" s="9"/>
      <c r="U328" s="9"/>
      <c r="V328" s="9"/>
      <c r="W328" s="9"/>
    </row>
    <row r="329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O329" s="9"/>
      <c r="P329" s="9"/>
      <c r="Q329" s="9"/>
      <c r="R329" s="9"/>
      <c r="S329" s="104">
        <v>327.0</v>
      </c>
      <c r="T329" s="9"/>
      <c r="U329" s="9"/>
      <c r="V329" s="9"/>
      <c r="W329" s="9"/>
    </row>
    <row r="330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O330" s="9"/>
      <c r="P330" s="9"/>
      <c r="Q330" s="9"/>
      <c r="R330" s="9"/>
      <c r="S330" s="104">
        <v>328.0</v>
      </c>
      <c r="T330" s="9"/>
      <c r="U330" s="9"/>
      <c r="V330" s="9"/>
      <c r="W330" s="9"/>
    </row>
    <row r="331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O331" s="9"/>
      <c r="P331" s="9"/>
      <c r="Q331" s="9"/>
      <c r="R331" s="9"/>
      <c r="S331" s="104">
        <v>329.0</v>
      </c>
      <c r="T331" s="9"/>
      <c r="U331" s="9"/>
      <c r="V331" s="9"/>
      <c r="W331" s="9"/>
    </row>
    <row r="332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O332" s="9"/>
      <c r="P332" s="9"/>
      <c r="Q332" s="9"/>
      <c r="R332" s="9"/>
      <c r="S332" s="104">
        <v>330.0</v>
      </c>
      <c r="T332" s="9"/>
      <c r="U332" s="9"/>
      <c r="V332" s="9"/>
      <c r="W332" s="9"/>
    </row>
    <row r="333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O333" s="9"/>
      <c r="P333" s="9"/>
      <c r="Q333" s="9"/>
      <c r="R333" s="9"/>
      <c r="S333" s="104">
        <v>331.0</v>
      </c>
      <c r="T333" s="9"/>
      <c r="U333" s="9"/>
      <c r="V333" s="9"/>
      <c r="W333" s="9"/>
    </row>
    <row r="334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O334" s="9"/>
      <c r="P334" s="9"/>
      <c r="Q334" s="9"/>
      <c r="R334" s="9"/>
      <c r="S334" s="104">
        <v>332.0</v>
      </c>
      <c r="T334" s="9"/>
      <c r="U334" s="9"/>
      <c r="V334" s="9"/>
      <c r="W334" s="9"/>
    </row>
    <row r="33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O335" s="9"/>
      <c r="P335" s="9"/>
      <c r="Q335" s="9"/>
      <c r="R335" s="9"/>
      <c r="S335" s="104">
        <v>333.0</v>
      </c>
      <c r="T335" s="9"/>
      <c r="U335" s="9"/>
      <c r="V335" s="9"/>
      <c r="W335" s="9"/>
    </row>
    <row r="336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O336" s="9"/>
      <c r="P336" s="9"/>
      <c r="Q336" s="9"/>
      <c r="R336" s="9"/>
      <c r="S336" s="104">
        <v>334.0</v>
      </c>
      <c r="T336" s="9"/>
      <c r="U336" s="9"/>
      <c r="V336" s="9"/>
      <c r="W336" s="9"/>
    </row>
    <row r="337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O337" s="9"/>
      <c r="P337" s="9"/>
      <c r="Q337" s="9"/>
      <c r="R337" s="9"/>
      <c r="S337" s="104">
        <v>335.0</v>
      </c>
      <c r="T337" s="9"/>
      <c r="U337" s="9"/>
      <c r="V337" s="9"/>
      <c r="W337" s="9"/>
    </row>
    <row r="338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O338" s="9"/>
      <c r="P338" s="9"/>
      <c r="Q338" s="9"/>
      <c r="R338" s="9"/>
      <c r="S338" s="104">
        <v>336.0</v>
      </c>
      <c r="T338" s="9"/>
      <c r="U338" s="9"/>
      <c r="V338" s="9"/>
      <c r="W338" s="9"/>
    </row>
    <row r="339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O339" s="9"/>
      <c r="P339" s="9"/>
      <c r="Q339" s="9"/>
      <c r="R339" s="9"/>
      <c r="S339" s="104">
        <v>337.0</v>
      </c>
      <c r="T339" s="9"/>
      <c r="U339" s="9"/>
      <c r="V339" s="9"/>
      <c r="W339" s="9"/>
    </row>
    <row r="340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O340" s="9"/>
      <c r="P340" s="9"/>
      <c r="Q340" s="9"/>
      <c r="R340" s="9"/>
      <c r="S340" s="104">
        <v>338.0</v>
      </c>
      <c r="T340" s="9"/>
      <c r="U340" s="9"/>
      <c r="V340" s="9"/>
      <c r="W340" s="9"/>
    </row>
    <row r="341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O341" s="9"/>
      <c r="P341" s="9"/>
      <c r="Q341" s="9"/>
      <c r="R341" s="9"/>
      <c r="S341" s="104">
        <v>339.0</v>
      </c>
      <c r="T341" s="9"/>
      <c r="U341" s="9"/>
      <c r="V341" s="9"/>
      <c r="W341" s="9"/>
    </row>
    <row r="342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O342" s="9"/>
      <c r="P342" s="9"/>
      <c r="Q342" s="9"/>
      <c r="R342" s="9"/>
      <c r="S342" s="104">
        <v>340.0</v>
      </c>
      <c r="T342" s="9"/>
      <c r="U342" s="9"/>
      <c r="V342" s="9"/>
      <c r="W342" s="9"/>
    </row>
    <row r="343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O343" s="9"/>
      <c r="P343" s="9"/>
      <c r="Q343" s="9"/>
      <c r="R343" s="9"/>
      <c r="S343" s="104">
        <v>341.0</v>
      </c>
      <c r="T343" s="9"/>
      <c r="U343" s="9"/>
      <c r="V343" s="9"/>
      <c r="W343" s="9"/>
    </row>
    <row r="344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O344" s="9"/>
      <c r="P344" s="9"/>
      <c r="Q344" s="9"/>
      <c r="R344" s="9"/>
      <c r="S344" s="104">
        <v>342.0</v>
      </c>
      <c r="T344" s="9"/>
      <c r="U344" s="9"/>
      <c r="V344" s="9"/>
      <c r="W344" s="9"/>
    </row>
    <row r="34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O345" s="9"/>
      <c r="P345" s="9"/>
      <c r="Q345" s="9"/>
      <c r="R345" s="9"/>
      <c r="S345" s="104">
        <v>343.0</v>
      </c>
      <c r="T345" s="9"/>
      <c r="U345" s="9"/>
      <c r="V345" s="9"/>
      <c r="W345" s="9"/>
    </row>
    <row r="346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O346" s="9"/>
      <c r="P346" s="9"/>
      <c r="Q346" s="9"/>
      <c r="R346" s="9"/>
      <c r="S346" s="104">
        <v>344.0</v>
      </c>
      <c r="T346" s="9"/>
      <c r="U346" s="9"/>
      <c r="V346" s="9"/>
      <c r="W346" s="9"/>
    </row>
    <row r="347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O347" s="9"/>
      <c r="P347" s="9"/>
      <c r="Q347" s="9"/>
      <c r="R347" s="9"/>
      <c r="S347" s="104">
        <v>345.0</v>
      </c>
      <c r="T347" s="9"/>
      <c r="U347" s="9"/>
      <c r="V347" s="9"/>
      <c r="W347" s="9"/>
    </row>
    <row r="348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O348" s="9"/>
      <c r="P348" s="9"/>
      <c r="Q348" s="9"/>
      <c r="R348" s="9"/>
      <c r="S348" s="104">
        <v>346.0</v>
      </c>
      <c r="T348" s="9"/>
      <c r="U348" s="9"/>
      <c r="V348" s="9"/>
      <c r="W348" s="9"/>
    </row>
    <row r="349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O349" s="9"/>
      <c r="P349" s="9"/>
      <c r="Q349" s="9"/>
      <c r="R349" s="9"/>
      <c r="S349" s="104">
        <v>347.0</v>
      </c>
      <c r="T349" s="9"/>
      <c r="U349" s="9"/>
      <c r="V349" s="9"/>
      <c r="W349" s="9"/>
    </row>
    <row r="350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O350" s="9"/>
      <c r="P350" s="9"/>
      <c r="Q350" s="9"/>
      <c r="R350" s="9"/>
      <c r="S350" s="104">
        <v>348.0</v>
      </c>
      <c r="T350" s="9"/>
      <c r="U350" s="9"/>
      <c r="V350" s="9"/>
      <c r="W350" s="9"/>
    </row>
    <row r="351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O351" s="9"/>
      <c r="P351" s="9"/>
      <c r="Q351" s="9"/>
      <c r="R351" s="9"/>
      <c r="S351" s="104">
        <v>349.0</v>
      </c>
      <c r="T351" s="9"/>
      <c r="U351" s="9"/>
      <c r="V351" s="9"/>
      <c r="W351" s="9"/>
    </row>
    <row r="352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O352" s="9"/>
      <c r="P352" s="9"/>
      <c r="Q352" s="9"/>
      <c r="R352" s="9"/>
      <c r="S352" s="104">
        <v>350.0</v>
      </c>
      <c r="T352" s="9"/>
      <c r="U352" s="9"/>
      <c r="V352" s="9"/>
      <c r="W352" s="9"/>
    </row>
    <row r="353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O353" s="9"/>
      <c r="P353" s="9"/>
      <c r="Q353" s="9"/>
      <c r="R353" s="9"/>
      <c r="S353" s="104">
        <v>351.0</v>
      </c>
      <c r="T353" s="9"/>
      <c r="U353" s="9"/>
      <c r="V353" s="9"/>
      <c r="W353" s="9"/>
    </row>
    <row r="354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O354" s="9"/>
      <c r="P354" s="9"/>
      <c r="Q354" s="9"/>
      <c r="R354" s="9"/>
      <c r="S354" s="104">
        <v>352.0</v>
      </c>
      <c r="T354" s="9"/>
      <c r="U354" s="9"/>
      <c r="V354" s="9"/>
      <c r="W354" s="9"/>
    </row>
    <row r="35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O355" s="9"/>
      <c r="P355" s="9"/>
      <c r="Q355" s="9"/>
      <c r="R355" s="9"/>
      <c r="S355" s="104">
        <v>353.0</v>
      </c>
      <c r="T355" s="9"/>
      <c r="U355" s="9"/>
      <c r="V355" s="9"/>
      <c r="W355" s="9"/>
    </row>
    <row r="356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O356" s="9"/>
      <c r="P356" s="9"/>
      <c r="Q356" s="9"/>
      <c r="R356" s="9"/>
      <c r="S356" s="104">
        <v>354.0</v>
      </c>
      <c r="T356" s="9"/>
      <c r="U356" s="9"/>
      <c r="V356" s="9"/>
      <c r="W356" s="9"/>
    </row>
    <row r="357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O357" s="9"/>
      <c r="P357" s="9"/>
      <c r="Q357" s="9"/>
      <c r="R357" s="9"/>
      <c r="S357" s="104">
        <v>355.0</v>
      </c>
      <c r="T357" s="9"/>
      <c r="U357" s="9"/>
      <c r="V357" s="9"/>
      <c r="W357" s="9"/>
    </row>
    <row r="358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O358" s="9"/>
      <c r="P358" s="9"/>
      <c r="Q358" s="9"/>
      <c r="R358" s="9"/>
      <c r="S358" s="104">
        <v>356.0</v>
      </c>
      <c r="T358" s="9"/>
      <c r="U358" s="9"/>
      <c r="V358" s="9"/>
      <c r="W358" s="9"/>
    </row>
    <row r="359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O359" s="9"/>
      <c r="P359" s="9"/>
      <c r="Q359" s="9"/>
      <c r="R359" s="9"/>
      <c r="S359" s="104">
        <v>357.0</v>
      </c>
      <c r="T359" s="9"/>
      <c r="U359" s="9"/>
      <c r="V359" s="9"/>
      <c r="W359" s="9"/>
    </row>
    <row r="360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O360" s="9"/>
      <c r="P360" s="9"/>
      <c r="Q360" s="9"/>
      <c r="R360" s="9"/>
      <c r="S360" s="104">
        <v>358.0</v>
      </c>
      <c r="T360" s="9"/>
      <c r="U360" s="9"/>
      <c r="V360" s="9"/>
      <c r="W360" s="9"/>
    </row>
    <row r="361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O361" s="9"/>
      <c r="P361" s="9"/>
      <c r="Q361" s="9"/>
      <c r="R361" s="9"/>
      <c r="S361" s="104">
        <v>359.0</v>
      </c>
      <c r="T361" s="9"/>
      <c r="U361" s="9"/>
      <c r="V361" s="9"/>
      <c r="W361" s="9"/>
    </row>
    <row r="362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O362" s="9"/>
      <c r="P362" s="9"/>
      <c r="Q362" s="9"/>
      <c r="R362" s="9"/>
      <c r="S362" s="104">
        <v>360.0</v>
      </c>
      <c r="T362" s="9"/>
      <c r="U362" s="9"/>
      <c r="V362" s="9"/>
      <c r="W362" s="9"/>
    </row>
    <row r="363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O363" s="9"/>
      <c r="P363" s="9"/>
      <c r="Q363" s="9"/>
      <c r="R363" s="9"/>
      <c r="S363" s="104">
        <v>361.0</v>
      </c>
      <c r="T363" s="9"/>
      <c r="U363" s="9"/>
      <c r="V363" s="9"/>
      <c r="W363" s="9"/>
    </row>
    <row r="364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O364" s="9"/>
      <c r="P364" s="9"/>
      <c r="Q364" s="9"/>
      <c r="R364" s="9"/>
      <c r="S364" s="104">
        <v>362.0</v>
      </c>
      <c r="T364" s="9"/>
      <c r="U364" s="9"/>
      <c r="V364" s="9"/>
      <c r="W364" s="9"/>
    </row>
    <row r="36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O365" s="9"/>
      <c r="P365" s="9"/>
      <c r="Q365" s="9"/>
      <c r="R365" s="9"/>
      <c r="S365" s="104">
        <v>363.0</v>
      </c>
      <c r="T365" s="9"/>
      <c r="U365" s="9"/>
      <c r="V365" s="9"/>
      <c r="W365" s="9"/>
    </row>
    <row r="366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O366" s="9"/>
      <c r="P366" s="9"/>
      <c r="Q366" s="9"/>
      <c r="R366" s="9"/>
      <c r="S366" s="104">
        <v>364.0</v>
      </c>
      <c r="T366" s="9"/>
      <c r="U366" s="9"/>
      <c r="V366" s="9"/>
      <c r="W366" s="9"/>
    </row>
    <row r="367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O367" s="9"/>
      <c r="P367" s="9"/>
      <c r="Q367" s="9"/>
      <c r="R367" s="9"/>
      <c r="S367" s="104">
        <v>365.0</v>
      </c>
      <c r="T367" s="9"/>
      <c r="U367" s="9"/>
      <c r="V367" s="9"/>
      <c r="W367" s="9"/>
    </row>
    <row r="368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O368" s="9"/>
      <c r="P368" s="9"/>
      <c r="Q368" s="9"/>
      <c r="R368" s="9"/>
      <c r="S368" s="104">
        <v>366.0</v>
      </c>
      <c r="T368" s="9"/>
      <c r="U368" s="9"/>
      <c r="V368" s="9"/>
      <c r="W368" s="9"/>
    </row>
    <row r="369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O369" s="9"/>
      <c r="P369" s="9"/>
      <c r="Q369" s="9"/>
      <c r="R369" s="9"/>
      <c r="S369" s="104">
        <v>367.0</v>
      </c>
      <c r="T369" s="9"/>
      <c r="U369" s="9"/>
      <c r="V369" s="9"/>
      <c r="W369" s="9"/>
    </row>
    <row r="370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O370" s="9"/>
      <c r="P370" s="9"/>
      <c r="Q370" s="9"/>
      <c r="R370" s="9"/>
      <c r="S370" s="104">
        <v>368.0</v>
      </c>
      <c r="T370" s="9"/>
      <c r="U370" s="9"/>
      <c r="V370" s="9"/>
      <c r="W370" s="9"/>
    </row>
    <row r="371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O371" s="9"/>
      <c r="P371" s="9"/>
      <c r="Q371" s="9"/>
      <c r="R371" s="9"/>
      <c r="S371" s="104">
        <v>369.0</v>
      </c>
      <c r="T371" s="9"/>
      <c r="U371" s="9"/>
      <c r="V371" s="9"/>
      <c r="W371" s="9"/>
    </row>
    <row r="372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O372" s="9"/>
      <c r="P372" s="9"/>
      <c r="Q372" s="9"/>
      <c r="R372" s="9"/>
      <c r="S372" s="104">
        <v>370.0</v>
      </c>
      <c r="T372" s="9"/>
      <c r="U372" s="9"/>
      <c r="V372" s="9"/>
      <c r="W372" s="9"/>
    </row>
    <row r="373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O373" s="9"/>
      <c r="P373" s="9"/>
      <c r="Q373" s="9"/>
      <c r="R373" s="9"/>
      <c r="S373" s="104">
        <v>371.0</v>
      </c>
      <c r="T373" s="9"/>
      <c r="U373" s="9"/>
      <c r="V373" s="9"/>
      <c r="W373" s="9"/>
    </row>
    <row r="374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O374" s="9"/>
      <c r="P374" s="9"/>
      <c r="Q374" s="9"/>
      <c r="R374" s="9"/>
      <c r="S374" s="104">
        <v>372.0</v>
      </c>
      <c r="T374" s="9"/>
      <c r="U374" s="9"/>
      <c r="V374" s="9"/>
      <c r="W374" s="9"/>
    </row>
    <row r="37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O375" s="9"/>
      <c r="P375" s="9"/>
      <c r="Q375" s="9"/>
      <c r="R375" s="9"/>
      <c r="S375" s="104">
        <v>373.0</v>
      </c>
      <c r="T375" s="9"/>
      <c r="U375" s="9"/>
      <c r="V375" s="9"/>
      <c r="W375" s="9"/>
    </row>
    <row r="376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O376" s="9"/>
      <c r="P376" s="9"/>
      <c r="Q376" s="9"/>
      <c r="R376" s="9"/>
      <c r="S376" s="104">
        <v>374.0</v>
      </c>
      <c r="T376" s="9"/>
      <c r="U376" s="9"/>
      <c r="V376" s="9"/>
      <c r="W376" s="9"/>
    </row>
    <row r="377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O377" s="9"/>
      <c r="P377" s="9"/>
      <c r="Q377" s="9"/>
      <c r="R377" s="9"/>
      <c r="S377" s="104">
        <v>375.0</v>
      </c>
      <c r="T377" s="9"/>
      <c r="U377" s="9"/>
      <c r="V377" s="9"/>
      <c r="W377" s="9"/>
    </row>
    <row r="378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O378" s="9"/>
      <c r="P378" s="9"/>
      <c r="Q378" s="9"/>
      <c r="R378" s="9"/>
      <c r="S378" s="104">
        <v>376.0</v>
      </c>
      <c r="T378" s="9"/>
      <c r="U378" s="9"/>
      <c r="V378" s="9"/>
      <c r="W378" s="9"/>
    </row>
    <row r="379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O379" s="9"/>
      <c r="P379" s="9"/>
      <c r="Q379" s="9"/>
      <c r="R379" s="9"/>
      <c r="S379" s="104">
        <v>377.0</v>
      </c>
      <c r="T379" s="9"/>
      <c r="U379" s="9"/>
      <c r="V379" s="9"/>
      <c r="W379" s="9"/>
    </row>
    <row r="380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O380" s="9"/>
      <c r="P380" s="9"/>
      <c r="Q380" s="9"/>
      <c r="R380" s="9"/>
      <c r="S380" s="104">
        <v>378.0</v>
      </c>
      <c r="T380" s="9"/>
      <c r="U380" s="9"/>
      <c r="V380" s="9"/>
      <c r="W380" s="9"/>
    </row>
    <row r="381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O381" s="9"/>
      <c r="P381" s="9"/>
      <c r="Q381" s="9"/>
      <c r="R381" s="9"/>
      <c r="S381" s="104">
        <v>379.0</v>
      </c>
      <c r="T381" s="9"/>
      <c r="U381" s="9"/>
      <c r="V381" s="9"/>
      <c r="W381" s="9"/>
    </row>
    <row r="382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O382" s="9"/>
      <c r="P382" s="9"/>
      <c r="Q382" s="9"/>
      <c r="R382" s="9"/>
      <c r="S382" s="104">
        <v>380.0</v>
      </c>
      <c r="T382" s="9"/>
      <c r="U382" s="9"/>
      <c r="V382" s="9"/>
      <c r="W382" s="9"/>
    </row>
    <row r="383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O383" s="9"/>
      <c r="P383" s="9"/>
      <c r="Q383" s="9"/>
      <c r="R383" s="9"/>
      <c r="S383" s="104">
        <v>381.0</v>
      </c>
      <c r="T383" s="9"/>
      <c r="U383" s="9"/>
      <c r="V383" s="9"/>
      <c r="W383" s="9"/>
    </row>
    <row r="384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O384" s="9"/>
      <c r="P384" s="9"/>
      <c r="Q384" s="9"/>
      <c r="R384" s="9"/>
      <c r="S384" s="104">
        <v>382.0</v>
      </c>
      <c r="T384" s="9"/>
      <c r="U384" s="9"/>
      <c r="V384" s="9"/>
      <c r="W384" s="9"/>
    </row>
    <row r="38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O385" s="9"/>
      <c r="P385" s="9"/>
      <c r="Q385" s="9"/>
      <c r="R385" s="9"/>
      <c r="S385" s="104">
        <v>383.0</v>
      </c>
      <c r="T385" s="9"/>
      <c r="U385" s="9"/>
      <c r="V385" s="9"/>
      <c r="W385" s="9"/>
    </row>
    <row r="386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O386" s="9"/>
      <c r="P386" s="9"/>
      <c r="Q386" s="9"/>
      <c r="R386" s="9"/>
      <c r="S386" s="104">
        <v>384.0</v>
      </c>
      <c r="T386" s="9"/>
      <c r="U386" s="9"/>
      <c r="V386" s="9"/>
      <c r="W386" s="9"/>
    </row>
    <row r="387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O387" s="9"/>
      <c r="P387" s="9"/>
      <c r="Q387" s="9"/>
      <c r="R387" s="9"/>
      <c r="S387" s="104">
        <v>385.0</v>
      </c>
      <c r="T387" s="9"/>
      <c r="U387" s="9"/>
      <c r="V387" s="9"/>
      <c r="W387" s="9"/>
    </row>
    <row r="388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O388" s="9"/>
      <c r="P388" s="9"/>
      <c r="Q388" s="9"/>
      <c r="R388" s="9"/>
      <c r="S388" s="104">
        <v>386.0</v>
      </c>
      <c r="T388" s="9"/>
      <c r="U388" s="9"/>
      <c r="V388" s="9"/>
      <c r="W388" s="9"/>
    </row>
    <row r="389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O389" s="9"/>
      <c r="P389" s="9"/>
      <c r="Q389" s="9"/>
      <c r="R389" s="9"/>
      <c r="S389" s="104">
        <v>387.0</v>
      </c>
      <c r="T389" s="9"/>
      <c r="U389" s="9"/>
      <c r="V389" s="9"/>
      <c r="W389" s="9"/>
    </row>
    <row r="390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O390" s="9"/>
      <c r="P390" s="9"/>
      <c r="Q390" s="9"/>
      <c r="R390" s="9"/>
      <c r="S390" s="104">
        <v>388.0</v>
      </c>
      <c r="T390" s="9"/>
      <c r="U390" s="9"/>
      <c r="V390" s="9"/>
      <c r="W390" s="9"/>
    </row>
    <row r="391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O391" s="9"/>
      <c r="P391" s="9"/>
      <c r="Q391" s="9"/>
      <c r="R391" s="9"/>
      <c r="S391" s="104">
        <v>389.0</v>
      </c>
      <c r="T391" s="9"/>
      <c r="U391" s="9"/>
      <c r="V391" s="9"/>
      <c r="W391" s="9"/>
    </row>
    <row r="392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O392" s="9"/>
      <c r="P392" s="9"/>
      <c r="Q392" s="9"/>
      <c r="R392" s="9"/>
      <c r="S392" s="104">
        <v>390.0</v>
      </c>
      <c r="T392" s="9"/>
      <c r="U392" s="9"/>
      <c r="V392" s="9"/>
      <c r="W392" s="9"/>
    </row>
    <row r="393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O393" s="9"/>
      <c r="P393" s="9"/>
      <c r="Q393" s="9"/>
      <c r="R393" s="9"/>
      <c r="S393" s="104">
        <v>391.0</v>
      </c>
      <c r="T393" s="9"/>
      <c r="U393" s="9"/>
      <c r="V393" s="9"/>
      <c r="W393" s="9"/>
    </row>
    <row r="394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O394" s="9"/>
      <c r="P394" s="9"/>
      <c r="Q394" s="9"/>
      <c r="R394" s="9"/>
      <c r="S394" s="104">
        <v>392.0</v>
      </c>
      <c r="T394" s="9"/>
      <c r="U394" s="9"/>
      <c r="V394" s="9"/>
      <c r="W394" s="9"/>
    </row>
    <row r="39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O395" s="9"/>
      <c r="P395" s="9"/>
      <c r="Q395" s="9"/>
      <c r="R395" s="9"/>
      <c r="S395" s="104">
        <v>393.0</v>
      </c>
      <c r="T395" s="9"/>
      <c r="U395" s="9"/>
      <c r="V395" s="9"/>
      <c r="W395" s="9"/>
    </row>
    <row r="396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O396" s="9"/>
      <c r="P396" s="9"/>
      <c r="Q396" s="9"/>
      <c r="R396" s="9"/>
      <c r="S396" s="104">
        <v>394.0</v>
      </c>
      <c r="T396" s="9"/>
      <c r="U396" s="9"/>
      <c r="V396" s="9"/>
      <c r="W396" s="9"/>
    </row>
    <row r="397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O397" s="9"/>
      <c r="P397" s="9"/>
      <c r="Q397" s="9"/>
      <c r="R397" s="9"/>
      <c r="S397" s="104">
        <v>395.0</v>
      </c>
      <c r="T397" s="9"/>
      <c r="U397" s="9"/>
      <c r="V397" s="9"/>
      <c r="W397" s="9"/>
    </row>
    <row r="398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O398" s="9"/>
      <c r="P398" s="9"/>
      <c r="Q398" s="9"/>
      <c r="R398" s="9"/>
      <c r="S398" s="104">
        <v>396.0</v>
      </c>
      <c r="T398" s="9"/>
      <c r="U398" s="9"/>
      <c r="V398" s="9"/>
      <c r="W398" s="9"/>
    </row>
    <row r="399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O399" s="9"/>
      <c r="P399" s="9"/>
      <c r="Q399" s="9"/>
      <c r="R399" s="9"/>
      <c r="S399" s="104">
        <v>397.0</v>
      </c>
      <c r="T399" s="9"/>
      <c r="U399" s="9"/>
      <c r="V399" s="9"/>
      <c r="W399" s="9"/>
    </row>
    <row r="400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O400" s="9"/>
      <c r="P400" s="9"/>
      <c r="Q400" s="9"/>
      <c r="R400" s="9"/>
      <c r="S400" s="104">
        <v>398.0</v>
      </c>
      <c r="T400" s="9"/>
      <c r="U400" s="9"/>
      <c r="V400" s="9"/>
      <c r="W400" s="9"/>
    </row>
    <row r="401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O401" s="9"/>
      <c r="P401" s="9"/>
      <c r="Q401" s="9"/>
      <c r="R401" s="9"/>
      <c r="S401" s="104">
        <v>399.0</v>
      </c>
      <c r="T401" s="9"/>
      <c r="U401" s="9"/>
      <c r="V401" s="9"/>
      <c r="W401" s="9"/>
    </row>
    <row r="402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O402" s="9"/>
      <c r="P402" s="9"/>
      <c r="Q402" s="9"/>
      <c r="R402" s="9"/>
      <c r="S402" s="104">
        <v>400.0</v>
      </c>
      <c r="T402" s="9"/>
      <c r="U402" s="9"/>
      <c r="V402" s="9"/>
      <c r="W402" s="9"/>
    </row>
    <row r="403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O403" s="9"/>
      <c r="P403" s="9"/>
      <c r="Q403" s="9"/>
      <c r="R403" s="9"/>
      <c r="S403" s="104">
        <v>401.0</v>
      </c>
      <c r="T403" s="9"/>
      <c r="U403" s="9"/>
      <c r="V403" s="9"/>
      <c r="W403" s="9"/>
    </row>
    <row r="404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O404" s="9"/>
      <c r="P404" s="9"/>
      <c r="Q404" s="9"/>
      <c r="R404" s="9"/>
      <c r="S404" s="104">
        <v>402.0</v>
      </c>
      <c r="T404" s="9"/>
      <c r="U404" s="9"/>
      <c r="V404" s="9"/>
      <c r="W404" s="9"/>
    </row>
    <row r="40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O405" s="9"/>
      <c r="P405" s="9"/>
      <c r="Q405" s="9"/>
      <c r="R405" s="9"/>
      <c r="S405" s="104">
        <v>403.0</v>
      </c>
      <c r="T405" s="9"/>
      <c r="U405" s="9"/>
      <c r="V405" s="9"/>
      <c r="W405" s="9"/>
    </row>
    <row r="406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O406" s="9"/>
      <c r="P406" s="9"/>
      <c r="Q406" s="9"/>
      <c r="R406" s="9"/>
      <c r="S406" s="104">
        <v>404.0</v>
      </c>
      <c r="T406" s="9"/>
      <c r="U406" s="9"/>
      <c r="V406" s="9"/>
      <c r="W406" s="9"/>
    </row>
    <row r="407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O407" s="9"/>
      <c r="P407" s="9"/>
      <c r="Q407" s="9"/>
      <c r="R407" s="9"/>
      <c r="S407" s="104">
        <v>405.0</v>
      </c>
      <c r="T407" s="9"/>
      <c r="U407" s="9"/>
      <c r="V407" s="9"/>
      <c r="W407" s="9"/>
    </row>
    <row r="408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O408" s="9"/>
      <c r="P408" s="9"/>
      <c r="Q408" s="9"/>
      <c r="R408" s="9"/>
      <c r="S408" s="104">
        <v>406.0</v>
      </c>
      <c r="T408" s="9"/>
      <c r="U408" s="9"/>
      <c r="V408" s="9"/>
      <c r="W408" s="9"/>
    </row>
    <row r="409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O409" s="9"/>
      <c r="P409" s="9"/>
      <c r="Q409" s="9"/>
      <c r="R409" s="9"/>
      <c r="S409" s="104">
        <v>407.0</v>
      </c>
      <c r="T409" s="9"/>
      <c r="U409" s="9"/>
      <c r="V409" s="9"/>
      <c r="W409" s="9"/>
    </row>
    <row r="410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O410" s="9"/>
      <c r="P410" s="9"/>
      <c r="Q410" s="9"/>
      <c r="R410" s="9"/>
      <c r="S410" s="104">
        <v>408.0</v>
      </c>
      <c r="T410" s="9"/>
      <c r="U410" s="9"/>
      <c r="V410" s="9"/>
      <c r="W410" s="9"/>
    </row>
    <row r="411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O411" s="9"/>
      <c r="P411" s="9"/>
      <c r="Q411" s="9"/>
      <c r="R411" s="9"/>
      <c r="S411" s="104">
        <v>409.0</v>
      </c>
      <c r="T411" s="9"/>
      <c r="U411" s="9"/>
      <c r="V411" s="9"/>
      <c r="W411" s="9"/>
    </row>
    <row r="412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O412" s="9"/>
      <c r="P412" s="9"/>
      <c r="Q412" s="9"/>
      <c r="R412" s="9"/>
      <c r="S412" s="104">
        <v>410.0</v>
      </c>
      <c r="T412" s="9"/>
      <c r="U412" s="9"/>
      <c r="V412" s="9"/>
      <c r="W412" s="9"/>
    </row>
    <row r="413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O413" s="9"/>
      <c r="P413" s="9"/>
      <c r="Q413" s="9"/>
      <c r="R413" s="9"/>
      <c r="S413" s="104">
        <v>411.0</v>
      </c>
      <c r="T413" s="9"/>
      <c r="U413" s="9"/>
      <c r="V413" s="9"/>
      <c r="W413" s="9"/>
    </row>
    <row r="414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O414" s="9"/>
      <c r="P414" s="9"/>
      <c r="Q414" s="9"/>
      <c r="R414" s="9"/>
      <c r="S414" s="104">
        <v>412.0</v>
      </c>
      <c r="T414" s="9"/>
      <c r="U414" s="9"/>
      <c r="V414" s="9"/>
      <c r="W414" s="9"/>
    </row>
    <row r="41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O415" s="9"/>
      <c r="P415" s="9"/>
      <c r="Q415" s="9"/>
      <c r="R415" s="9"/>
      <c r="S415" s="104">
        <v>413.0</v>
      </c>
      <c r="T415" s="9"/>
      <c r="U415" s="9"/>
      <c r="V415" s="9"/>
      <c r="W415" s="9"/>
    </row>
    <row r="416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O416" s="9"/>
      <c r="P416" s="9"/>
      <c r="Q416" s="9"/>
      <c r="R416" s="9"/>
      <c r="S416" s="104">
        <v>414.0</v>
      </c>
      <c r="T416" s="9"/>
      <c r="U416" s="9"/>
      <c r="V416" s="9"/>
      <c r="W416" s="9"/>
    </row>
    <row r="417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O417" s="9"/>
      <c r="P417" s="9"/>
      <c r="Q417" s="9"/>
      <c r="R417" s="9"/>
      <c r="S417" s="104">
        <v>415.0</v>
      </c>
      <c r="T417" s="9"/>
      <c r="U417" s="9"/>
      <c r="V417" s="9"/>
      <c r="W417" s="9"/>
    </row>
    <row r="418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O418" s="9"/>
      <c r="P418" s="9"/>
      <c r="Q418" s="9"/>
      <c r="R418" s="9"/>
      <c r="S418" s="104">
        <v>416.0</v>
      </c>
      <c r="T418" s="9"/>
      <c r="U418" s="9"/>
      <c r="V418" s="9"/>
      <c r="W418" s="9"/>
    </row>
    <row r="419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O419" s="9"/>
      <c r="P419" s="9"/>
      <c r="Q419" s="9"/>
      <c r="R419" s="9"/>
      <c r="S419" s="104">
        <v>417.0</v>
      </c>
      <c r="T419" s="9"/>
      <c r="U419" s="9"/>
      <c r="V419" s="9"/>
      <c r="W419" s="9"/>
    </row>
    <row r="420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O420" s="9"/>
      <c r="P420" s="9"/>
      <c r="Q420" s="9"/>
      <c r="R420" s="9"/>
      <c r="S420" s="104">
        <v>418.0</v>
      </c>
      <c r="T420" s="9"/>
      <c r="U420" s="9"/>
      <c r="V420" s="9"/>
      <c r="W420" s="9"/>
    </row>
    <row r="421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O421" s="9"/>
      <c r="P421" s="9"/>
      <c r="Q421" s="9"/>
      <c r="R421" s="9"/>
      <c r="S421" s="104">
        <v>419.0</v>
      </c>
      <c r="T421" s="9"/>
      <c r="U421" s="9"/>
      <c r="V421" s="9"/>
      <c r="W421" s="9"/>
    </row>
    <row r="422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O422" s="9"/>
      <c r="P422" s="9"/>
      <c r="Q422" s="9"/>
      <c r="R422" s="9"/>
      <c r="S422" s="104">
        <v>420.0</v>
      </c>
      <c r="T422" s="9"/>
      <c r="U422" s="9"/>
      <c r="V422" s="9"/>
      <c r="W422" s="9"/>
    </row>
    <row r="423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O423" s="9"/>
      <c r="P423" s="9"/>
      <c r="Q423" s="9"/>
      <c r="R423" s="9"/>
      <c r="S423" s="104">
        <v>421.0</v>
      </c>
      <c r="T423" s="9"/>
      <c r="U423" s="9"/>
      <c r="V423" s="9"/>
      <c r="W423" s="9"/>
    </row>
    <row r="424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O424" s="9"/>
      <c r="P424" s="9"/>
      <c r="Q424" s="9"/>
      <c r="R424" s="9"/>
      <c r="S424" s="104">
        <v>422.0</v>
      </c>
      <c r="T424" s="9"/>
      <c r="U424" s="9"/>
      <c r="V424" s="9"/>
      <c r="W424" s="9"/>
    </row>
    <row r="4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O425" s="9"/>
      <c r="P425" s="9"/>
      <c r="Q425" s="9"/>
      <c r="R425" s="9"/>
      <c r="S425" s="104">
        <v>423.0</v>
      </c>
      <c r="T425" s="9"/>
      <c r="U425" s="9"/>
      <c r="V425" s="9"/>
      <c r="W425" s="9"/>
    </row>
    <row r="426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O426" s="9"/>
      <c r="P426" s="9"/>
      <c r="Q426" s="9"/>
      <c r="R426" s="9"/>
      <c r="S426" s="104">
        <v>424.0</v>
      </c>
      <c r="T426" s="9"/>
      <c r="U426" s="9"/>
      <c r="V426" s="9"/>
      <c r="W426" s="9"/>
    </row>
    <row r="427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O427" s="9"/>
      <c r="P427" s="9"/>
      <c r="Q427" s="9"/>
      <c r="R427" s="9"/>
      <c r="S427" s="104">
        <v>425.0</v>
      </c>
      <c r="T427" s="9"/>
      <c r="U427" s="9"/>
      <c r="V427" s="9"/>
      <c r="W427" s="9"/>
    </row>
    <row r="428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O428" s="9"/>
      <c r="P428" s="9"/>
      <c r="Q428" s="9"/>
      <c r="R428" s="9"/>
      <c r="S428" s="104">
        <v>426.0</v>
      </c>
      <c r="T428" s="9"/>
      <c r="U428" s="9"/>
      <c r="V428" s="9"/>
      <c r="W428" s="9"/>
    </row>
    <row r="429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O429" s="9"/>
      <c r="P429" s="9"/>
      <c r="Q429" s="9"/>
      <c r="R429" s="9"/>
      <c r="S429" s="104">
        <v>427.0</v>
      </c>
      <c r="T429" s="9"/>
      <c r="U429" s="9"/>
      <c r="V429" s="9"/>
      <c r="W429" s="9"/>
    </row>
    <row r="430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O430" s="9"/>
      <c r="P430" s="9"/>
      <c r="Q430" s="9"/>
      <c r="R430" s="9"/>
      <c r="S430" s="104">
        <v>428.0</v>
      </c>
      <c r="T430" s="9"/>
      <c r="U430" s="9"/>
      <c r="V430" s="9"/>
      <c r="W430" s="9"/>
    </row>
    <row r="431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O431" s="9"/>
      <c r="P431" s="9"/>
      <c r="Q431" s="9"/>
      <c r="R431" s="9"/>
      <c r="S431" s="104">
        <v>429.0</v>
      </c>
      <c r="T431" s="9"/>
      <c r="U431" s="9"/>
      <c r="V431" s="9"/>
      <c r="W431" s="9"/>
    </row>
    <row r="432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O432" s="9"/>
      <c r="P432" s="9"/>
      <c r="Q432" s="9"/>
      <c r="R432" s="9"/>
      <c r="S432" s="104">
        <v>430.0</v>
      </c>
      <c r="T432" s="9"/>
      <c r="U432" s="9"/>
      <c r="V432" s="9"/>
      <c r="W432" s="9"/>
    </row>
    <row r="433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O433" s="9"/>
      <c r="P433" s="9"/>
      <c r="Q433" s="9"/>
      <c r="R433" s="9"/>
      <c r="S433" s="104">
        <v>431.0</v>
      </c>
      <c r="T433" s="9"/>
      <c r="U433" s="9"/>
      <c r="V433" s="9"/>
      <c r="W433" s="9"/>
    </row>
    <row r="434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O434" s="9"/>
      <c r="P434" s="9"/>
      <c r="Q434" s="9"/>
      <c r="R434" s="9"/>
      <c r="S434" s="104">
        <v>432.0</v>
      </c>
      <c r="T434" s="9"/>
      <c r="U434" s="9"/>
      <c r="V434" s="9"/>
      <c r="W434" s="9"/>
    </row>
    <row r="43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O435" s="9"/>
      <c r="P435" s="9"/>
      <c r="Q435" s="9"/>
      <c r="R435" s="9"/>
      <c r="S435" s="104">
        <v>433.0</v>
      </c>
      <c r="T435" s="9"/>
      <c r="U435" s="9"/>
      <c r="V435" s="9"/>
      <c r="W435" s="9"/>
    </row>
    <row r="436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O436" s="9"/>
      <c r="P436" s="9"/>
      <c r="Q436" s="9"/>
      <c r="R436" s="9"/>
      <c r="S436" s="104">
        <v>434.0</v>
      </c>
      <c r="T436" s="9"/>
      <c r="U436" s="9"/>
      <c r="V436" s="9"/>
      <c r="W436" s="9"/>
    </row>
    <row r="437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O437" s="9"/>
      <c r="P437" s="9"/>
      <c r="Q437" s="9"/>
      <c r="R437" s="9"/>
      <c r="S437" s="104">
        <v>435.0</v>
      </c>
      <c r="T437" s="9"/>
      <c r="U437" s="9"/>
      <c r="V437" s="9"/>
      <c r="W437" s="9"/>
    </row>
    <row r="438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O438" s="9"/>
      <c r="P438" s="9"/>
      <c r="Q438" s="9"/>
      <c r="R438" s="9"/>
      <c r="S438" s="104">
        <v>436.0</v>
      </c>
      <c r="T438" s="9"/>
      <c r="U438" s="9"/>
      <c r="V438" s="9"/>
      <c r="W438" s="9"/>
    </row>
    <row r="439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O439" s="9"/>
      <c r="P439" s="9"/>
      <c r="Q439" s="9"/>
      <c r="R439" s="9"/>
      <c r="S439" s="104">
        <v>437.0</v>
      </c>
      <c r="T439" s="9"/>
      <c r="U439" s="9"/>
      <c r="V439" s="9"/>
      <c r="W439" s="9"/>
    </row>
    <row r="440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O440" s="9"/>
      <c r="P440" s="9"/>
      <c r="Q440" s="9"/>
      <c r="R440" s="9"/>
      <c r="S440" s="104">
        <v>438.0</v>
      </c>
      <c r="T440" s="9"/>
      <c r="U440" s="9"/>
      <c r="V440" s="9"/>
      <c r="W440" s="9"/>
    </row>
    <row r="441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O441" s="9"/>
      <c r="P441" s="9"/>
      <c r="Q441" s="9"/>
      <c r="R441" s="9"/>
      <c r="S441" s="104">
        <v>439.0</v>
      </c>
      <c r="T441" s="9"/>
      <c r="U441" s="9"/>
      <c r="V441" s="9"/>
      <c r="W441" s="9"/>
    </row>
    <row r="442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O442" s="9"/>
      <c r="P442" s="9"/>
      <c r="Q442" s="9"/>
      <c r="R442" s="9"/>
      <c r="S442" s="104">
        <v>440.0</v>
      </c>
      <c r="T442" s="9"/>
      <c r="U442" s="9"/>
      <c r="V442" s="9"/>
      <c r="W442" s="9"/>
    </row>
    <row r="443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O443" s="9"/>
      <c r="P443" s="9"/>
      <c r="Q443" s="9"/>
      <c r="R443" s="9"/>
      <c r="S443" s="104">
        <v>441.0</v>
      </c>
      <c r="T443" s="9"/>
      <c r="U443" s="9"/>
      <c r="V443" s="9"/>
      <c r="W443" s="9"/>
    </row>
    <row r="444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O444" s="9"/>
      <c r="P444" s="9"/>
      <c r="Q444" s="9"/>
      <c r="R444" s="9"/>
      <c r="S444" s="104">
        <v>442.0</v>
      </c>
      <c r="T444" s="9"/>
      <c r="U444" s="9"/>
      <c r="V444" s="9"/>
      <c r="W444" s="9"/>
    </row>
    <row r="44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O445" s="9"/>
      <c r="P445" s="9"/>
      <c r="Q445" s="9"/>
      <c r="R445" s="9"/>
      <c r="S445" s="104">
        <v>443.0</v>
      </c>
      <c r="T445" s="9"/>
      <c r="U445" s="9"/>
      <c r="V445" s="9"/>
      <c r="W445" s="9"/>
    </row>
    <row r="446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O446" s="9"/>
      <c r="P446" s="9"/>
      <c r="Q446" s="9"/>
      <c r="R446" s="9"/>
      <c r="S446" s="104">
        <v>444.0</v>
      </c>
      <c r="T446" s="9"/>
      <c r="U446" s="9"/>
      <c r="V446" s="9"/>
      <c r="W446" s="9"/>
    </row>
    <row r="447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O447" s="9"/>
      <c r="P447" s="9"/>
      <c r="Q447" s="9"/>
      <c r="R447" s="9"/>
      <c r="S447" s="104">
        <v>445.0</v>
      </c>
      <c r="T447" s="9"/>
      <c r="U447" s="9"/>
      <c r="V447" s="9"/>
      <c r="W447" s="9"/>
    </row>
    <row r="448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O448" s="9"/>
      <c r="P448" s="9"/>
      <c r="Q448" s="9"/>
      <c r="R448" s="9"/>
      <c r="S448" s="104">
        <v>446.0</v>
      </c>
      <c r="T448" s="9"/>
      <c r="U448" s="9"/>
      <c r="V448" s="9"/>
      <c r="W448" s="9"/>
    </row>
    <row r="449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O449" s="9"/>
      <c r="P449" s="9"/>
      <c r="Q449" s="9"/>
      <c r="R449" s="9"/>
      <c r="S449" s="104">
        <v>447.0</v>
      </c>
      <c r="T449" s="9"/>
      <c r="U449" s="9"/>
      <c r="V449" s="9"/>
      <c r="W449" s="9"/>
    </row>
    <row r="450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O450" s="9"/>
      <c r="P450" s="9"/>
      <c r="Q450" s="9"/>
      <c r="R450" s="9"/>
      <c r="S450" s="104">
        <v>448.0</v>
      </c>
      <c r="T450" s="9"/>
      <c r="U450" s="9"/>
      <c r="V450" s="9"/>
      <c r="W450" s="9"/>
    </row>
    <row r="451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O451" s="9"/>
      <c r="P451" s="9"/>
      <c r="Q451" s="9"/>
      <c r="R451" s="9"/>
      <c r="S451" s="104">
        <v>449.0</v>
      </c>
      <c r="T451" s="9"/>
      <c r="U451" s="9"/>
      <c r="V451" s="9"/>
      <c r="W451" s="9"/>
    </row>
    <row r="452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O452" s="9"/>
      <c r="P452" s="9"/>
      <c r="Q452" s="9"/>
      <c r="R452" s="9"/>
      <c r="S452" s="104">
        <v>450.0</v>
      </c>
      <c r="T452" s="9"/>
      <c r="U452" s="9"/>
      <c r="V452" s="9"/>
      <c r="W452" s="9"/>
    </row>
    <row r="453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O453" s="9"/>
      <c r="P453" s="9"/>
      <c r="Q453" s="9"/>
      <c r="R453" s="9"/>
      <c r="S453" s="104">
        <v>451.0</v>
      </c>
      <c r="T453" s="9"/>
      <c r="U453" s="9"/>
      <c r="V453" s="9"/>
      <c r="W453" s="9"/>
    </row>
    <row r="454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O454" s="9"/>
      <c r="P454" s="9"/>
      <c r="Q454" s="9"/>
      <c r="R454" s="9"/>
      <c r="S454" s="104">
        <v>452.0</v>
      </c>
      <c r="T454" s="9"/>
      <c r="U454" s="9"/>
      <c r="V454" s="9"/>
      <c r="W454" s="9"/>
    </row>
    <row r="45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O455" s="9"/>
      <c r="P455" s="9"/>
      <c r="Q455" s="9"/>
      <c r="R455" s="9"/>
      <c r="S455" s="104">
        <v>453.0</v>
      </c>
      <c r="T455" s="9"/>
      <c r="U455" s="9"/>
      <c r="V455" s="9"/>
      <c r="W455" s="9"/>
    </row>
    <row r="456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O456" s="9"/>
      <c r="P456" s="9"/>
      <c r="Q456" s="9"/>
      <c r="R456" s="9"/>
      <c r="S456" s="104">
        <v>454.0</v>
      </c>
      <c r="T456" s="9"/>
      <c r="U456" s="9"/>
      <c r="V456" s="9"/>
      <c r="W456" s="9"/>
    </row>
    <row r="457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O457" s="9"/>
      <c r="P457" s="9"/>
      <c r="Q457" s="9"/>
      <c r="R457" s="9"/>
      <c r="S457" s="104">
        <v>455.0</v>
      </c>
      <c r="T457" s="9"/>
      <c r="U457" s="9"/>
      <c r="V457" s="9"/>
      <c r="W457" s="9"/>
    </row>
    <row r="458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O458" s="9"/>
      <c r="P458" s="9"/>
      <c r="Q458" s="9"/>
      <c r="R458" s="9"/>
      <c r="S458" s="104">
        <v>456.0</v>
      </c>
      <c r="T458" s="9"/>
      <c r="U458" s="9"/>
      <c r="V458" s="9"/>
      <c r="W458" s="9"/>
    </row>
    <row r="459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O459" s="9"/>
      <c r="P459" s="9"/>
      <c r="Q459" s="9"/>
      <c r="R459" s="9"/>
      <c r="S459" s="104">
        <v>457.0</v>
      </c>
      <c r="T459" s="9"/>
      <c r="U459" s="9"/>
      <c r="V459" s="9"/>
      <c r="W459" s="9"/>
    </row>
    <row r="460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O460" s="9"/>
      <c r="P460" s="9"/>
      <c r="Q460" s="9"/>
      <c r="R460" s="9"/>
      <c r="S460" s="104">
        <v>458.0</v>
      </c>
      <c r="T460" s="9"/>
      <c r="U460" s="9"/>
      <c r="V460" s="9"/>
      <c r="W460" s="9"/>
    </row>
    <row r="461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O461" s="9"/>
      <c r="P461" s="9"/>
      <c r="Q461" s="9"/>
      <c r="R461" s="9"/>
      <c r="S461" s="104">
        <v>459.0</v>
      </c>
      <c r="T461" s="9"/>
      <c r="U461" s="9"/>
      <c r="V461" s="9"/>
      <c r="W461" s="9"/>
    </row>
    <row r="462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O462" s="9"/>
      <c r="P462" s="9"/>
      <c r="Q462" s="9"/>
      <c r="R462" s="9"/>
      <c r="S462" s="104">
        <v>460.0</v>
      </c>
      <c r="T462" s="9"/>
      <c r="U462" s="9"/>
      <c r="V462" s="9"/>
      <c r="W462" s="9"/>
    </row>
    <row r="463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O463" s="9"/>
      <c r="P463" s="9"/>
      <c r="Q463" s="9"/>
      <c r="R463" s="9"/>
      <c r="S463" s="104">
        <v>461.0</v>
      </c>
      <c r="T463" s="9"/>
      <c r="U463" s="9"/>
      <c r="V463" s="9"/>
      <c r="W463" s="9"/>
    </row>
    <row r="464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O464" s="9"/>
      <c r="P464" s="9"/>
      <c r="Q464" s="9"/>
      <c r="R464" s="9"/>
      <c r="S464" s="104">
        <v>462.0</v>
      </c>
      <c r="T464" s="9"/>
      <c r="U464" s="9"/>
      <c r="V464" s="9"/>
      <c r="W464" s="9"/>
    </row>
    <row r="46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O465" s="9"/>
      <c r="P465" s="9"/>
      <c r="Q465" s="9"/>
      <c r="R465" s="9"/>
      <c r="S465" s="104">
        <v>463.0</v>
      </c>
      <c r="T465" s="9"/>
      <c r="U465" s="9"/>
      <c r="V465" s="9"/>
      <c r="W465" s="9"/>
    </row>
    <row r="466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O466" s="9"/>
      <c r="P466" s="9"/>
      <c r="Q466" s="9"/>
      <c r="R466" s="9"/>
      <c r="S466" s="104">
        <v>464.0</v>
      </c>
      <c r="T466" s="9"/>
      <c r="U466" s="9"/>
      <c r="V466" s="9"/>
      <c r="W466" s="9"/>
    </row>
    <row r="467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O467" s="9"/>
      <c r="P467" s="9"/>
      <c r="Q467" s="9"/>
      <c r="R467" s="9"/>
      <c r="S467" s="104">
        <v>465.0</v>
      </c>
      <c r="T467" s="9"/>
      <c r="U467" s="9"/>
      <c r="V467" s="9"/>
      <c r="W467" s="9"/>
    </row>
    <row r="468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O468" s="9"/>
      <c r="P468" s="9"/>
      <c r="Q468" s="9"/>
      <c r="R468" s="9"/>
      <c r="S468" s="104">
        <v>466.0</v>
      </c>
      <c r="T468" s="9"/>
      <c r="U468" s="9"/>
      <c r="V468" s="9"/>
      <c r="W468" s="9"/>
    </row>
    <row r="469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O469" s="9"/>
      <c r="P469" s="9"/>
      <c r="Q469" s="9"/>
      <c r="R469" s="9"/>
      <c r="S469" s="104">
        <v>467.0</v>
      </c>
      <c r="T469" s="9"/>
      <c r="U469" s="9"/>
      <c r="V469" s="9"/>
      <c r="W469" s="9"/>
    </row>
    <row r="470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O470" s="9"/>
      <c r="P470" s="9"/>
      <c r="Q470" s="9"/>
      <c r="R470" s="9"/>
      <c r="S470" s="104">
        <v>468.0</v>
      </c>
      <c r="T470" s="9"/>
      <c r="U470" s="9"/>
      <c r="V470" s="9"/>
      <c r="W470" s="9"/>
    </row>
    <row r="471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O471" s="9"/>
      <c r="P471" s="9"/>
      <c r="Q471" s="9"/>
      <c r="R471" s="9"/>
      <c r="S471" s="104">
        <v>469.0</v>
      </c>
      <c r="T471" s="9"/>
      <c r="U471" s="9"/>
      <c r="V471" s="9"/>
      <c r="W471" s="9"/>
    </row>
    <row r="472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O472" s="9"/>
      <c r="P472" s="9"/>
      <c r="Q472" s="9"/>
      <c r="R472" s="9"/>
      <c r="S472" s="104">
        <v>470.0</v>
      </c>
      <c r="T472" s="9"/>
      <c r="U472" s="9"/>
      <c r="V472" s="9"/>
      <c r="W472" s="9"/>
    </row>
    <row r="473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O473" s="9"/>
      <c r="P473" s="9"/>
      <c r="Q473" s="9"/>
      <c r="R473" s="9"/>
      <c r="S473" s="104">
        <v>471.0</v>
      </c>
      <c r="T473" s="9"/>
      <c r="U473" s="9"/>
      <c r="V473" s="9"/>
      <c r="W473" s="9"/>
    </row>
    <row r="474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O474" s="9"/>
      <c r="P474" s="9"/>
      <c r="Q474" s="9"/>
      <c r="R474" s="9"/>
      <c r="S474" s="104">
        <v>472.0</v>
      </c>
      <c r="T474" s="9"/>
      <c r="U474" s="9"/>
      <c r="V474" s="9"/>
      <c r="W474" s="9"/>
    </row>
    <row r="47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O475" s="9"/>
      <c r="P475" s="9"/>
      <c r="Q475" s="9"/>
      <c r="R475" s="9"/>
      <c r="S475" s="104">
        <v>473.0</v>
      </c>
      <c r="T475" s="9"/>
      <c r="U475" s="9"/>
      <c r="V475" s="9"/>
      <c r="W475" s="9"/>
    </row>
    <row r="476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O476" s="9"/>
      <c r="P476" s="9"/>
      <c r="Q476" s="9"/>
      <c r="R476" s="9"/>
      <c r="S476" s="104">
        <v>474.0</v>
      </c>
      <c r="T476" s="9"/>
      <c r="U476" s="9"/>
      <c r="V476" s="9"/>
      <c r="W476" s="9"/>
    </row>
    <row r="477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O477" s="9"/>
      <c r="P477" s="9"/>
      <c r="Q477" s="9"/>
      <c r="R477" s="9"/>
      <c r="S477" s="104">
        <v>475.0</v>
      </c>
      <c r="T477" s="9"/>
      <c r="U477" s="9"/>
      <c r="V477" s="9"/>
      <c r="W477" s="9"/>
    </row>
    <row r="478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O478" s="9"/>
      <c r="P478" s="9"/>
      <c r="Q478" s="9"/>
      <c r="R478" s="9"/>
      <c r="S478" s="104">
        <v>476.0</v>
      </c>
      <c r="T478" s="9"/>
      <c r="U478" s="9"/>
      <c r="V478" s="9"/>
      <c r="W478" s="9"/>
    </row>
    <row r="479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O479" s="9"/>
      <c r="P479" s="9"/>
      <c r="Q479" s="9"/>
      <c r="R479" s="9"/>
      <c r="S479" s="104">
        <v>477.0</v>
      </c>
      <c r="T479" s="9"/>
      <c r="U479" s="9"/>
      <c r="V479" s="9"/>
      <c r="W479" s="9"/>
    </row>
    <row r="480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O480" s="9"/>
      <c r="P480" s="9"/>
      <c r="Q480" s="9"/>
      <c r="R480" s="9"/>
      <c r="S480" s="104">
        <v>478.0</v>
      </c>
      <c r="T480" s="9"/>
      <c r="U480" s="9"/>
      <c r="V480" s="9"/>
      <c r="W480" s="9"/>
    </row>
    <row r="481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O481" s="9"/>
      <c r="P481" s="9"/>
      <c r="Q481" s="9"/>
      <c r="R481" s="9"/>
      <c r="S481" s="104">
        <v>479.0</v>
      </c>
      <c r="T481" s="9"/>
      <c r="U481" s="9"/>
      <c r="V481" s="9"/>
      <c r="W481" s="9"/>
    </row>
    <row r="482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O482" s="9"/>
      <c r="P482" s="9"/>
      <c r="Q482" s="9"/>
      <c r="R482" s="9"/>
      <c r="S482" s="104">
        <v>480.0</v>
      </c>
      <c r="T482" s="9"/>
      <c r="U482" s="9"/>
      <c r="V482" s="9"/>
      <c r="W482" s="9"/>
    </row>
    <row r="483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O483" s="9"/>
      <c r="P483" s="9"/>
      <c r="Q483" s="9"/>
      <c r="R483" s="9"/>
      <c r="S483" s="104">
        <v>481.0</v>
      </c>
      <c r="T483" s="9"/>
      <c r="U483" s="9"/>
      <c r="V483" s="9"/>
      <c r="W483" s="9"/>
    </row>
    <row r="484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O484" s="9"/>
      <c r="P484" s="9"/>
      <c r="Q484" s="9"/>
      <c r="R484" s="9"/>
      <c r="S484" s="104">
        <v>482.0</v>
      </c>
      <c r="T484" s="9"/>
      <c r="U484" s="9"/>
      <c r="V484" s="9"/>
      <c r="W484" s="9"/>
    </row>
    <row r="48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O485" s="9"/>
      <c r="P485" s="9"/>
      <c r="Q485" s="9"/>
      <c r="R485" s="9"/>
      <c r="S485" s="104">
        <v>483.0</v>
      </c>
      <c r="T485" s="9"/>
      <c r="U485" s="9"/>
      <c r="V485" s="9"/>
      <c r="W485" s="9"/>
    </row>
    <row r="486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O486" s="9"/>
      <c r="P486" s="9"/>
      <c r="Q486" s="9"/>
      <c r="R486" s="9"/>
      <c r="S486" s="104">
        <v>484.0</v>
      </c>
      <c r="T486" s="9"/>
      <c r="U486" s="9"/>
      <c r="V486" s="9"/>
      <c r="W486" s="9"/>
    </row>
    <row r="487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O487" s="9"/>
      <c r="P487" s="9"/>
      <c r="Q487" s="9"/>
      <c r="R487" s="9"/>
      <c r="S487" s="104">
        <v>485.0</v>
      </c>
      <c r="T487" s="9"/>
      <c r="U487" s="9"/>
      <c r="V487" s="9"/>
      <c r="W487" s="9"/>
    </row>
    <row r="488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O488" s="9"/>
      <c r="P488" s="9"/>
      <c r="Q488" s="9"/>
      <c r="R488" s="9"/>
      <c r="S488" s="104">
        <v>486.0</v>
      </c>
      <c r="T488" s="9"/>
      <c r="U488" s="9"/>
      <c r="V488" s="9"/>
      <c r="W488" s="9"/>
    </row>
    <row r="489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O489" s="9"/>
      <c r="P489" s="9"/>
      <c r="Q489" s="9"/>
      <c r="R489" s="9"/>
      <c r="S489" s="104">
        <v>487.0</v>
      </c>
      <c r="T489" s="9"/>
      <c r="U489" s="9"/>
      <c r="V489" s="9"/>
      <c r="W489" s="9"/>
    </row>
    <row r="490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O490" s="9"/>
      <c r="P490" s="9"/>
      <c r="Q490" s="9"/>
      <c r="R490" s="9"/>
      <c r="S490" s="104">
        <v>488.0</v>
      </c>
      <c r="T490" s="9"/>
      <c r="U490" s="9"/>
      <c r="V490" s="9"/>
      <c r="W490" s="9"/>
    </row>
    <row r="491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O491" s="9"/>
      <c r="P491" s="9"/>
      <c r="Q491" s="9"/>
      <c r="R491" s="9"/>
      <c r="S491" s="104">
        <v>489.0</v>
      </c>
      <c r="T491" s="9"/>
      <c r="U491" s="9"/>
      <c r="V491" s="9"/>
      <c r="W491" s="9"/>
    </row>
    <row r="492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O492" s="9"/>
      <c r="P492" s="9"/>
      <c r="Q492" s="9"/>
      <c r="R492" s="9"/>
      <c r="S492" s="104">
        <v>490.0</v>
      </c>
      <c r="T492" s="9"/>
      <c r="U492" s="9"/>
      <c r="V492" s="9"/>
      <c r="W492" s="9"/>
    </row>
    <row r="493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O493" s="9"/>
      <c r="P493" s="9"/>
      <c r="Q493" s="9"/>
      <c r="R493" s="9"/>
      <c r="S493" s="104">
        <v>491.0</v>
      </c>
      <c r="T493" s="9"/>
      <c r="U493" s="9"/>
      <c r="V493" s="9"/>
      <c r="W493" s="9"/>
    </row>
    <row r="494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O494" s="9"/>
      <c r="P494" s="9"/>
      <c r="Q494" s="9"/>
      <c r="R494" s="9"/>
      <c r="S494" s="104">
        <v>492.0</v>
      </c>
      <c r="T494" s="9"/>
      <c r="U494" s="9"/>
      <c r="V494" s="9"/>
      <c r="W494" s="9"/>
    </row>
    <row r="49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O495" s="9"/>
      <c r="P495" s="9"/>
      <c r="Q495" s="9"/>
      <c r="R495" s="9"/>
      <c r="S495" s="104">
        <v>493.0</v>
      </c>
      <c r="T495" s="9"/>
      <c r="U495" s="9"/>
      <c r="V495" s="9"/>
      <c r="W495" s="9"/>
    </row>
    <row r="496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O496" s="9"/>
      <c r="P496" s="9"/>
      <c r="Q496" s="9"/>
      <c r="R496" s="9"/>
      <c r="S496" s="104">
        <v>494.0</v>
      </c>
      <c r="T496" s="9"/>
      <c r="U496" s="9"/>
      <c r="V496" s="9"/>
      <c r="W496" s="9"/>
    </row>
    <row r="497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O497" s="9"/>
      <c r="P497" s="9"/>
      <c r="Q497" s="9"/>
      <c r="R497" s="9"/>
      <c r="S497" s="104">
        <v>495.0</v>
      </c>
      <c r="T497" s="9"/>
      <c r="U497" s="9"/>
      <c r="V497" s="9"/>
      <c r="W497" s="9"/>
    </row>
    <row r="498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O498" s="9"/>
      <c r="P498" s="9"/>
      <c r="Q498" s="9"/>
      <c r="R498" s="9"/>
      <c r="S498" s="104">
        <v>496.0</v>
      </c>
      <c r="T498" s="9"/>
      <c r="U498" s="9"/>
      <c r="V498" s="9"/>
      <c r="W498" s="9"/>
    </row>
    <row r="499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O499" s="9"/>
      <c r="P499" s="9"/>
      <c r="Q499" s="9"/>
      <c r="R499" s="9"/>
      <c r="S499" s="104">
        <v>497.0</v>
      </c>
      <c r="T499" s="9"/>
      <c r="U499" s="9"/>
      <c r="V499" s="9"/>
      <c r="W499" s="9"/>
    </row>
    <row r="500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O500" s="9"/>
      <c r="P500" s="9"/>
      <c r="Q500" s="9"/>
      <c r="R500" s="9"/>
      <c r="S500" s="104">
        <v>498.0</v>
      </c>
      <c r="T500" s="9"/>
      <c r="U500" s="9"/>
      <c r="V500" s="9"/>
      <c r="W500" s="9"/>
    </row>
    <row r="501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O501" s="9"/>
      <c r="P501" s="9"/>
      <c r="Q501" s="9"/>
      <c r="R501" s="9"/>
      <c r="S501" s="104">
        <v>499.0</v>
      </c>
      <c r="T501" s="9"/>
      <c r="U501" s="9"/>
      <c r="V501" s="9"/>
      <c r="W501" s="9"/>
    </row>
    <row r="502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O502" s="9"/>
      <c r="P502" s="9"/>
      <c r="Q502" s="9"/>
      <c r="R502" s="9"/>
      <c r="S502" s="104">
        <v>500.0</v>
      </c>
      <c r="T502" s="9"/>
      <c r="U502" s="9"/>
      <c r="V502" s="9"/>
      <c r="W502" s="9"/>
    </row>
    <row r="503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O503" s="9"/>
      <c r="P503" s="9"/>
      <c r="Q503" s="9"/>
      <c r="R503" s="9"/>
      <c r="S503" s="104">
        <v>501.0</v>
      </c>
      <c r="T503" s="9"/>
      <c r="U503" s="9"/>
      <c r="V503" s="9"/>
      <c r="W503" s="9"/>
    </row>
    <row r="504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O504" s="9"/>
      <c r="P504" s="9"/>
      <c r="Q504" s="9"/>
      <c r="R504" s="9"/>
      <c r="S504" s="104">
        <v>502.0</v>
      </c>
      <c r="T504" s="9"/>
      <c r="U504" s="9"/>
      <c r="V504" s="9"/>
      <c r="W504" s="9"/>
    </row>
    <row r="50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O505" s="9"/>
      <c r="P505" s="9"/>
      <c r="Q505" s="9"/>
      <c r="R505" s="9"/>
      <c r="S505" s="104">
        <v>503.0</v>
      </c>
      <c r="T505" s="9"/>
      <c r="U505" s="9"/>
      <c r="V505" s="9"/>
      <c r="W505" s="9"/>
    </row>
    <row r="506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O506" s="9"/>
      <c r="P506" s="9"/>
      <c r="Q506" s="9"/>
      <c r="R506" s="9"/>
      <c r="S506" s="104">
        <v>504.0</v>
      </c>
      <c r="T506" s="9"/>
      <c r="U506" s="9"/>
      <c r="V506" s="9"/>
      <c r="W506" s="9"/>
    </row>
    <row r="507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O507" s="9"/>
      <c r="P507" s="9"/>
      <c r="Q507" s="9"/>
      <c r="R507" s="9"/>
      <c r="S507" s="104">
        <v>505.0</v>
      </c>
      <c r="T507" s="9"/>
      <c r="U507" s="9"/>
      <c r="V507" s="9"/>
      <c r="W507" s="9"/>
    </row>
    <row r="508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O508" s="9"/>
      <c r="P508" s="9"/>
      <c r="Q508" s="9"/>
      <c r="R508" s="9"/>
      <c r="S508" s="104">
        <v>506.0</v>
      </c>
      <c r="T508" s="9"/>
      <c r="U508" s="9"/>
      <c r="V508" s="9"/>
      <c r="W508" s="9"/>
    </row>
    <row r="509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O509" s="9"/>
      <c r="P509" s="9"/>
      <c r="Q509" s="9"/>
      <c r="R509" s="9"/>
      <c r="S509" s="104">
        <v>507.0</v>
      </c>
      <c r="T509" s="9"/>
      <c r="U509" s="9"/>
      <c r="V509" s="9"/>
      <c r="W509" s="9"/>
    </row>
    <row r="510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O510" s="9"/>
      <c r="P510" s="9"/>
      <c r="Q510" s="9"/>
      <c r="R510" s="9"/>
      <c r="S510" s="104">
        <v>508.0</v>
      </c>
      <c r="T510" s="9"/>
      <c r="U510" s="9"/>
      <c r="V510" s="9"/>
      <c r="W510" s="9"/>
    </row>
    <row r="511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O511" s="9"/>
      <c r="P511" s="9"/>
      <c r="Q511" s="9"/>
      <c r="R511" s="9"/>
      <c r="S511" s="104">
        <v>509.0</v>
      </c>
      <c r="T511" s="9"/>
      <c r="U511" s="9"/>
      <c r="V511" s="9"/>
      <c r="W511" s="9"/>
    </row>
    <row r="512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O512" s="9"/>
      <c r="P512" s="9"/>
      <c r="Q512" s="9"/>
      <c r="R512" s="9"/>
      <c r="S512" s="104">
        <v>510.0</v>
      </c>
      <c r="T512" s="9"/>
      <c r="U512" s="9"/>
      <c r="V512" s="9"/>
      <c r="W512" s="9"/>
    </row>
    <row r="513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O513" s="9"/>
      <c r="P513" s="9"/>
      <c r="Q513" s="9"/>
      <c r="R513" s="9"/>
      <c r="S513" s="104">
        <v>511.0</v>
      </c>
      <c r="T513" s="9"/>
      <c r="U513" s="9"/>
      <c r="V513" s="9"/>
      <c r="W513" s="9"/>
    </row>
    <row r="514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O514" s="9"/>
      <c r="P514" s="9"/>
      <c r="Q514" s="9"/>
      <c r="R514" s="9"/>
      <c r="S514" s="104">
        <v>512.0</v>
      </c>
      <c r="T514" s="9"/>
      <c r="U514" s="9"/>
      <c r="V514" s="9"/>
      <c r="W514" s="9"/>
    </row>
    <row r="51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O515" s="9"/>
      <c r="P515" s="9"/>
      <c r="Q515" s="9"/>
      <c r="R515" s="9"/>
      <c r="S515" s="104">
        <v>513.0</v>
      </c>
      <c r="T515" s="9"/>
      <c r="U515" s="9"/>
      <c r="V515" s="9"/>
      <c r="W515" s="9"/>
    </row>
    <row r="516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O516" s="9"/>
      <c r="P516" s="9"/>
      <c r="Q516" s="9"/>
      <c r="R516" s="9"/>
      <c r="S516" s="104">
        <v>514.0</v>
      </c>
      <c r="T516" s="9"/>
      <c r="U516" s="9"/>
      <c r="V516" s="9"/>
      <c r="W516" s="9"/>
    </row>
    <row r="517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O517" s="9"/>
      <c r="P517" s="9"/>
      <c r="Q517" s="9"/>
      <c r="R517" s="9"/>
      <c r="S517" s="104">
        <v>515.0</v>
      </c>
      <c r="T517" s="9"/>
      <c r="U517" s="9"/>
      <c r="V517" s="9"/>
      <c r="W517" s="9"/>
    </row>
    <row r="518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O518" s="9"/>
      <c r="P518" s="9"/>
      <c r="Q518" s="9"/>
      <c r="R518" s="9"/>
      <c r="S518" s="104">
        <v>516.0</v>
      </c>
      <c r="T518" s="9"/>
      <c r="U518" s="9"/>
      <c r="V518" s="9"/>
      <c r="W518" s="9"/>
    </row>
    <row r="519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O519" s="9"/>
      <c r="P519" s="9"/>
      <c r="Q519" s="9"/>
      <c r="R519" s="9"/>
      <c r="S519" s="104">
        <v>517.0</v>
      </c>
      <c r="T519" s="9"/>
      <c r="U519" s="9"/>
      <c r="V519" s="9"/>
      <c r="W519" s="9"/>
    </row>
    <row r="520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O520" s="9"/>
      <c r="P520" s="9"/>
      <c r="Q520" s="9"/>
      <c r="R520" s="9"/>
      <c r="S520" s="104">
        <v>518.0</v>
      </c>
      <c r="T520" s="9"/>
      <c r="U520" s="9"/>
      <c r="V520" s="9"/>
      <c r="W520" s="9"/>
    </row>
    <row r="521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O521" s="9"/>
      <c r="P521" s="9"/>
      <c r="Q521" s="9"/>
      <c r="R521" s="9"/>
      <c r="S521" s="104">
        <v>519.0</v>
      </c>
      <c r="T521" s="9"/>
      <c r="U521" s="9"/>
      <c r="V521" s="9"/>
      <c r="W521" s="9"/>
    </row>
    <row r="522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O522" s="9"/>
      <c r="P522" s="9"/>
      <c r="Q522" s="9"/>
      <c r="R522" s="9"/>
      <c r="S522" s="104">
        <v>520.0</v>
      </c>
      <c r="T522" s="9"/>
      <c r="U522" s="9"/>
      <c r="V522" s="9"/>
      <c r="W522" s="9"/>
    </row>
    <row r="523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O523" s="9"/>
      <c r="P523" s="9"/>
      <c r="Q523" s="9"/>
      <c r="R523" s="9"/>
      <c r="S523" s="104">
        <v>521.0</v>
      </c>
      <c r="T523" s="9"/>
      <c r="U523" s="9"/>
      <c r="V523" s="9"/>
      <c r="W523" s="9"/>
    </row>
    <row r="524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O524" s="9"/>
      <c r="P524" s="9"/>
      <c r="Q524" s="9"/>
      <c r="R524" s="9"/>
      <c r="S524" s="104">
        <v>522.0</v>
      </c>
      <c r="T524" s="9"/>
      <c r="U524" s="9"/>
      <c r="V524" s="9"/>
      <c r="W524" s="9"/>
    </row>
    <row r="5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O525" s="9"/>
      <c r="P525" s="9"/>
      <c r="Q525" s="9"/>
      <c r="R525" s="9"/>
      <c r="S525" s="104">
        <v>523.0</v>
      </c>
      <c r="T525" s="9"/>
      <c r="U525" s="9"/>
      <c r="V525" s="9"/>
      <c r="W525" s="9"/>
    </row>
    <row r="526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O526" s="9"/>
      <c r="P526" s="9"/>
      <c r="Q526" s="9"/>
      <c r="R526" s="9"/>
      <c r="S526" s="104">
        <v>524.0</v>
      </c>
      <c r="T526" s="9"/>
      <c r="U526" s="9"/>
      <c r="V526" s="9"/>
      <c r="W526" s="9"/>
    </row>
    <row r="527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O527" s="9"/>
      <c r="P527" s="9"/>
      <c r="Q527" s="9"/>
      <c r="R527" s="9"/>
      <c r="S527" s="104">
        <v>525.0</v>
      </c>
      <c r="T527" s="9"/>
      <c r="U527" s="9"/>
      <c r="V527" s="9"/>
      <c r="W527" s="9"/>
    </row>
    <row r="528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O528" s="9"/>
      <c r="P528" s="9"/>
      <c r="Q528" s="9"/>
      <c r="R528" s="9"/>
      <c r="S528" s="104">
        <v>526.0</v>
      </c>
      <c r="T528" s="9"/>
      <c r="U528" s="9"/>
      <c r="V528" s="9"/>
      <c r="W528" s="9"/>
    </row>
    <row r="529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O529" s="9"/>
      <c r="P529" s="9"/>
      <c r="Q529" s="9"/>
      <c r="R529" s="9"/>
      <c r="S529" s="104">
        <v>527.0</v>
      </c>
      <c r="T529" s="9"/>
      <c r="U529" s="9"/>
      <c r="V529" s="9"/>
      <c r="W529" s="9"/>
    </row>
    <row r="530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O530" s="9"/>
      <c r="P530" s="9"/>
      <c r="Q530" s="9"/>
      <c r="R530" s="9"/>
      <c r="S530" s="104">
        <v>528.0</v>
      </c>
      <c r="T530" s="9"/>
      <c r="U530" s="9"/>
      <c r="V530" s="9"/>
      <c r="W530" s="9"/>
    </row>
    <row r="531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O531" s="9"/>
      <c r="P531" s="9"/>
      <c r="Q531" s="9"/>
      <c r="R531" s="9"/>
      <c r="S531" s="104">
        <v>529.0</v>
      </c>
      <c r="T531" s="9"/>
      <c r="U531" s="9"/>
      <c r="V531" s="9"/>
      <c r="W531" s="9"/>
    </row>
    <row r="532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O532" s="9"/>
      <c r="P532" s="9"/>
      <c r="Q532" s="9"/>
      <c r="R532" s="9"/>
      <c r="S532" s="104">
        <v>530.0</v>
      </c>
      <c r="T532" s="9"/>
      <c r="U532" s="9"/>
      <c r="V532" s="9"/>
      <c r="W532" s="9"/>
    </row>
    <row r="533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O533" s="9"/>
      <c r="P533" s="9"/>
      <c r="Q533" s="9"/>
      <c r="R533" s="9"/>
      <c r="S533" s="104">
        <v>531.0</v>
      </c>
      <c r="T533" s="9"/>
      <c r="U533" s="9"/>
      <c r="V533" s="9"/>
      <c r="W533" s="9"/>
    </row>
    <row r="534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O534" s="9"/>
      <c r="P534" s="9"/>
      <c r="Q534" s="9"/>
      <c r="R534" s="9"/>
      <c r="S534" s="104">
        <v>532.0</v>
      </c>
      <c r="T534" s="9"/>
      <c r="U534" s="9"/>
      <c r="V534" s="9"/>
      <c r="W534" s="9"/>
    </row>
    <row r="53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O535" s="9"/>
      <c r="P535" s="9"/>
      <c r="Q535" s="9"/>
      <c r="R535" s="9"/>
      <c r="S535" s="104">
        <v>533.0</v>
      </c>
      <c r="T535" s="9"/>
      <c r="U535" s="9"/>
      <c r="V535" s="9"/>
      <c r="W535" s="9"/>
    </row>
    <row r="536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O536" s="9"/>
      <c r="P536" s="9"/>
      <c r="Q536" s="9"/>
      <c r="R536" s="9"/>
      <c r="S536" s="104">
        <v>534.0</v>
      </c>
      <c r="T536" s="9"/>
      <c r="U536" s="9"/>
      <c r="V536" s="9"/>
      <c r="W536" s="9"/>
    </row>
    <row r="537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O537" s="9"/>
      <c r="P537" s="9"/>
      <c r="Q537" s="9"/>
      <c r="R537" s="9"/>
      <c r="S537" s="104">
        <v>535.0</v>
      </c>
      <c r="T537" s="9"/>
      <c r="U537" s="9"/>
      <c r="V537" s="9"/>
      <c r="W537" s="9"/>
    </row>
    <row r="538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O538" s="9"/>
      <c r="P538" s="9"/>
      <c r="Q538" s="9"/>
      <c r="R538" s="9"/>
      <c r="S538" s="104">
        <v>536.0</v>
      </c>
      <c r="T538" s="9"/>
      <c r="U538" s="9"/>
      <c r="V538" s="9"/>
      <c r="W538" s="9"/>
    </row>
    <row r="539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O539" s="9"/>
      <c r="P539" s="9"/>
      <c r="Q539" s="9"/>
      <c r="R539" s="9"/>
      <c r="S539" s="104">
        <v>537.0</v>
      </c>
      <c r="T539" s="9"/>
      <c r="U539" s="9"/>
      <c r="V539" s="9"/>
      <c r="W539" s="9"/>
    </row>
    <row r="540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O540" s="9"/>
      <c r="P540" s="9"/>
      <c r="Q540" s="9"/>
      <c r="R540" s="9"/>
      <c r="S540" s="104">
        <v>538.0</v>
      </c>
      <c r="T540" s="9"/>
      <c r="U540" s="9"/>
      <c r="V540" s="9"/>
      <c r="W540" s="9"/>
    </row>
    <row r="541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O541" s="9"/>
      <c r="P541" s="9"/>
      <c r="Q541" s="9"/>
      <c r="R541" s="9"/>
      <c r="S541" s="104">
        <v>539.0</v>
      </c>
      <c r="T541" s="9"/>
      <c r="U541" s="9"/>
      <c r="V541" s="9"/>
      <c r="W541" s="9"/>
    </row>
    <row r="542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O542" s="9"/>
      <c r="P542" s="9"/>
      <c r="Q542" s="9"/>
      <c r="R542" s="9"/>
      <c r="S542" s="104">
        <v>540.0</v>
      </c>
      <c r="T542" s="9"/>
      <c r="U542" s="9"/>
      <c r="V542" s="9"/>
      <c r="W542" s="9"/>
    </row>
    <row r="543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O543" s="9"/>
      <c r="P543" s="9"/>
      <c r="Q543" s="9"/>
      <c r="R543" s="9"/>
      <c r="S543" s="104">
        <v>541.0</v>
      </c>
      <c r="T543" s="9"/>
      <c r="U543" s="9"/>
      <c r="V543" s="9"/>
      <c r="W543" s="9"/>
    </row>
    <row r="544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O544" s="9"/>
      <c r="P544" s="9"/>
      <c r="Q544" s="9"/>
      <c r="R544" s="9"/>
      <c r="S544" s="104">
        <v>542.0</v>
      </c>
      <c r="T544" s="9"/>
      <c r="U544" s="9"/>
      <c r="V544" s="9"/>
      <c r="W544" s="9"/>
    </row>
    <row r="54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O545" s="9"/>
      <c r="P545" s="9"/>
      <c r="Q545" s="9"/>
      <c r="R545" s="9"/>
      <c r="S545" s="104">
        <v>543.0</v>
      </c>
      <c r="T545" s="9"/>
      <c r="U545" s="9"/>
      <c r="V545" s="9"/>
      <c r="W545" s="9"/>
    </row>
    <row r="546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O546" s="9"/>
      <c r="P546" s="9"/>
      <c r="Q546" s="9"/>
      <c r="R546" s="9"/>
      <c r="S546" s="104">
        <v>544.0</v>
      </c>
      <c r="T546" s="9"/>
      <c r="U546" s="9"/>
      <c r="V546" s="9"/>
      <c r="W546" s="9"/>
    </row>
    <row r="547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O547" s="9"/>
      <c r="P547" s="9"/>
      <c r="Q547" s="9"/>
      <c r="R547" s="9"/>
      <c r="S547" s="104">
        <v>545.0</v>
      </c>
      <c r="T547" s="9"/>
      <c r="U547" s="9"/>
      <c r="V547" s="9"/>
      <c r="W547" s="9"/>
    </row>
    <row r="548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O548" s="9"/>
      <c r="P548" s="9"/>
      <c r="Q548" s="9"/>
      <c r="R548" s="9"/>
      <c r="S548" s="104">
        <v>546.0</v>
      </c>
      <c r="T548" s="9"/>
      <c r="U548" s="9"/>
      <c r="V548" s="9"/>
      <c r="W548" s="9"/>
    </row>
    <row r="549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O549" s="9"/>
      <c r="P549" s="9"/>
      <c r="Q549" s="9"/>
      <c r="R549" s="9"/>
      <c r="S549" s="104">
        <v>547.0</v>
      </c>
      <c r="T549" s="9"/>
      <c r="U549" s="9"/>
      <c r="V549" s="9"/>
      <c r="W549" s="9"/>
    </row>
    <row r="550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O550" s="9"/>
      <c r="P550" s="9"/>
      <c r="Q550" s="9"/>
      <c r="R550" s="9"/>
      <c r="S550" s="104">
        <v>548.0</v>
      </c>
      <c r="T550" s="9"/>
      <c r="U550" s="9"/>
      <c r="V550" s="9"/>
      <c r="W550" s="9"/>
    </row>
    <row r="551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O551" s="9"/>
      <c r="P551" s="9"/>
      <c r="Q551" s="9"/>
      <c r="R551" s="9"/>
      <c r="S551" s="104">
        <v>549.0</v>
      </c>
      <c r="T551" s="9"/>
      <c r="U551" s="9"/>
      <c r="V551" s="9"/>
      <c r="W551" s="9"/>
    </row>
    <row r="552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O552" s="9"/>
      <c r="P552" s="9"/>
      <c r="Q552" s="9"/>
      <c r="R552" s="9"/>
      <c r="S552" s="104">
        <v>550.0</v>
      </c>
      <c r="T552" s="9"/>
      <c r="U552" s="9"/>
      <c r="V552" s="9"/>
      <c r="W552" s="9"/>
    </row>
    <row r="553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O553" s="9"/>
      <c r="P553" s="9"/>
      <c r="Q553" s="9"/>
      <c r="R553" s="9"/>
      <c r="S553" s="104">
        <v>551.0</v>
      </c>
      <c r="T553" s="9"/>
      <c r="U553" s="9"/>
      <c r="V553" s="9"/>
      <c r="W553" s="9"/>
    </row>
    <row r="554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O554" s="9"/>
      <c r="P554" s="9"/>
      <c r="Q554" s="9"/>
      <c r="R554" s="9"/>
      <c r="S554" s="104">
        <v>552.0</v>
      </c>
      <c r="T554" s="9"/>
      <c r="U554" s="9"/>
      <c r="V554" s="9"/>
      <c r="W554" s="9"/>
    </row>
    <row r="55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O555" s="9"/>
      <c r="P555" s="9"/>
      <c r="Q555" s="9"/>
      <c r="R555" s="9"/>
      <c r="S555" s="104">
        <v>553.0</v>
      </c>
      <c r="T555" s="9"/>
      <c r="U555" s="9"/>
      <c r="V555" s="9"/>
      <c r="W555" s="9"/>
    </row>
    <row r="556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O556" s="9"/>
      <c r="P556" s="9"/>
      <c r="Q556" s="9"/>
      <c r="R556" s="9"/>
      <c r="S556" s="104">
        <v>554.0</v>
      </c>
      <c r="T556" s="9"/>
      <c r="U556" s="9"/>
      <c r="V556" s="9"/>
      <c r="W556" s="9"/>
    </row>
    <row r="557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O557" s="9"/>
      <c r="P557" s="9"/>
      <c r="Q557" s="9"/>
      <c r="R557" s="9"/>
      <c r="S557" s="104">
        <v>555.0</v>
      </c>
      <c r="T557" s="9"/>
      <c r="U557" s="9"/>
      <c r="V557" s="9"/>
      <c r="W557" s="9"/>
    </row>
    <row r="558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O558" s="9"/>
      <c r="P558" s="9"/>
      <c r="Q558" s="9"/>
      <c r="R558" s="9"/>
      <c r="S558" s="104">
        <v>556.0</v>
      </c>
      <c r="T558" s="9"/>
      <c r="U558" s="9"/>
      <c r="V558" s="9"/>
      <c r="W558" s="9"/>
    </row>
    <row r="559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O559" s="9"/>
      <c r="P559" s="9"/>
      <c r="Q559" s="9"/>
      <c r="R559" s="9"/>
      <c r="S559" s="104">
        <v>557.0</v>
      </c>
      <c r="T559" s="9"/>
      <c r="U559" s="9"/>
      <c r="V559" s="9"/>
      <c r="W559" s="9"/>
    </row>
    <row r="560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O560" s="9"/>
      <c r="P560" s="9"/>
      <c r="Q560" s="9"/>
      <c r="R560" s="9"/>
      <c r="S560" s="104">
        <v>558.0</v>
      </c>
      <c r="T560" s="9"/>
      <c r="U560" s="9"/>
      <c r="V560" s="9"/>
      <c r="W560" s="9"/>
    </row>
    <row r="561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O561" s="9"/>
      <c r="P561" s="9"/>
      <c r="Q561" s="9"/>
      <c r="R561" s="9"/>
      <c r="S561" s="104">
        <v>559.0</v>
      </c>
      <c r="T561" s="9"/>
      <c r="U561" s="9"/>
      <c r="V561" s="9"/>
      <c r="W561" s="9"/>
    </row>
    <row r="562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O562" s="9"/>
      <c r="P562" s="9"/>
      <c r="Q562" s="9"/>
      <c r="R562" s="9"/>
      <c r="S562" s="104">
        <v>560.0</v>
      </c>
      <c r="T562" s="9"/>
      <c r="U562" s="9"/>
      <c r="V562" s="9"/>
      <c r="W562" s="9"/>
    </row>
    <row r="563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O563" s="9"/>
      <c r="P563" s="9"/>
      <c r="Q563" s="9"/>
      <c r="R563" s="9"/>
      <c r="S563" s="104">
        <v>561.0</v>
      </c>
      <c r="T563" s="9"/>
      <c r="U563" s="9"/>
      <c r="V563" s="9"/>
      <c r="W563" s="9"/>
    </row>
    <row r="564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O564" s="9"/>
      <c r="P564" s="9"/>
      <c r="Q564" s="9"/>
      <c r="R564" s="9"/>
      <c r="S564" s="104">
        <v>562.0</v>
      </c>
      <c r="T564" s="9"/>
      <c r="U564" s="9"/>
      <c r="V564" s="9"/>
      <c r="W564" s="9"/>
    </row>
    <row r="56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O565" s="9"/>
      <c r="P565" s="9"/>
      <c r="Q565" s="9"/>
      <c r="R565" s="9"/>
      <c r="S565" s="104">
        <v>563.0</v>
      </c>
      <c r="T565" s="9"/>
      <c r="U565" s="9"/>
      <c r="V565" s="9"/>
      <c r="W565" s="9"/>
    </row>
    <row r="566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O566" s="9"/>
      <c r="P566" s="9"/>
      <c r="Q566" s="9"/>
      <c r="R566" s="9"/>
      <c r="S566" s="104">
        <v>564.0</v>
      </c>
      <c r="T566" s="9"/>
      <c r="U566" s="9"/>
      <c r="V566" s="9"/>
      <c r="W566" s="9"/>
    </row>
    <row r="567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O567" s="9"/>
      <c r="P567" s="9"/>
      <c r="Q567" s="9"/>
      <c r="R567" s="9"/>
      <c r="S567" s="104">
        <v>565.0</v>
      </c>
      <c r="T567" s="9"/>
      <c r="U567" s="9"/>
      <c r="V567" s="9"/>
      <c r="W567" s="9"/>
    </row>
    <row r="568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O568" s="9"/>
      <c r="P568" s="9"/>
      <c r="Q568" s="9"/>
      <c r="R568" s="9"/>
      <c r="S568" s="104">
        <v>566.0</v>
      </c>
      <c r="T568" s="9"/>
      <c r="U568" s="9"/>
      <c r="V568" s="9"/>
      <c r="W568" s="9"/>
    </row>
    <row r="569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O569" s="9"/>
      <c r="P569" s="9"/>
      <c r="Q569" s="9"/>
      <c r="R569" s="9"/>
      <c r="S569" s="104">
        <v>567.0</v>
      </c>
      <c r="T569" s="9"/>
      <c r="U569" s="9"/>
      <c r="V569" s="9"/>
      <c r="W569" s="9"/>
    </row>
    <row r="570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O570" s="9"/>
      <c r="P570" s="9"/>
      <c r="Q570" s="9"/>
      <c r="R570" s="9"/>
      <c r="S570" s="104">
        <v>568.0</v>
      </c>
      <c r="T570" s="9"/>
      <c r="U570" s="9"/>
      <c r="V570" s="9"/>
      <c r="W570" s="9"/>
    </row>
    <row r="571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O571" s="9"/>
      <c r="P571" s="9"/>
      <c r="Q571" s="9"/>
      <c r="R571" s="9"/>
      <c r="S571" s="104">
        <v>569.0</v>
      </c>
      <c r="T571" s="9"/>
      <c r="U571" s="9"/>
      <c r="V571" s="9"/>
      <c r="W571" s="9"/>
    </row>
    <row r="572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O572" s="9"/>
      <c r="P572" s="9"/>
      <c r="Q572" s="9"/>
      <c r="R572" s="9"/>
      <c r="S572" s="104">
        <v>570.0</v>
      </c>
      <c r="T572" s="9"/>
      <c r="U572" s="9"/>
      <c r="V572" s="9"/>
      <c r="W572" s="9"/>
    </row>
    <row r="573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O573" s="9"/>
      <c r="P573" s="9"/>
      <c r="Q573" s="9"/>
      <c r="R573" s="9"/>
      <c r="S573" s="104">
        <v>571.0</v>
      </c>
      <c r="T573" s="9"/>
      <c r="U573" s="9"/>
      <c r="V573" s="9"/>
      <c r="W573" s="9"/>
    </row>
    <row r="574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O574" s="9"/>
      <c r="P574" s="9"/>
      <c r="Q574" s="9"/>
      <c r="R574" s="9"/>
      <c r="S574" s="104">
        <v>572.0</v>
      </c>
      <c r="T574" s="9"/>
      <c r="U574" s="9"/>
      <c r="V574" s="9"/>
      <c r="W574" s="9"/>
    </row>
    <row r="57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O575" s="9"/>
      <c r="P575" s="9"/>
      <c r="Q575" s="9"/>
      <c r="R575" s="9"/>
      <c r="S575" s="104">
        <v>573.0</v>
      </c>
      <c r="T575" s="9"/>
      <c r="U575" s="9"/>
      <c r="V575" s="9"/>
      <c r="W575" s="9"/>
    </row>
    <row r="576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O576" s="9"/>
      <c r="P576" s="9"/>
      <c r="Q576" s="9"/>
      <c r="R576" s="9"/>
      <c r="S576" s="104">
        <v>574.0</v>
      </c>
      <c r="T576" s="9"/>
      <c r="U576" s="9"/>
      <c r="V576" s="9"/>
      <c r="W576" s="9"/>
    </row>
    <row r="577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O577" s="9"/>
      <c r="P577" s="9"/>
      <c r="Q577" s="9"/>
      <c r="R577" s="9"/>
      <c r="S577" s="104">
        <v>575.0</v>
      </c>
      <c r="T577" s="9"/>
      <c r="U577" s="9"/>
      <c r="V577" s="9"/>
      <c r="W577" s="9"/>
    </row>
    <row r="578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O578" s="9"/>
      <c r="P578" s="9"/>
      <c r="Q578" s="9"/>
      <c r="R578" s="9"/>
      <c r="S578" s="104">
        <v>576.0</v>
      </c>
      <c r="T578" s="9"/>
      <c r="U578" s="9"/>
      <c r="V578" s="9"/>
      <c r="W578" s="9"/>
    </row>
    <row r="579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O579" s="9"/>
      <c r="P579" s="9"/>
      <c r="Q579" s="9"/>
      <c r="R579" s="9"/>
      <c r="S579" s="104">
        <v>577.0</v>
      </c>
      <c r="T579" s="9"/>
      <c r="U579" s="9"/>
      <c r="V579" s="9"/>
      <c r="W579" s="9"/>
    </row>
    <row r="580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O580" s="9"/>
      <c r="P580" s="9"/>
      <c r="Q580" s="9"/>
      <c r="R580" s="9"/>
      <c r="S580" s="104">
        <v>578.0</v>
      </c>
      <c r="T580" s="9"/>
      <c r="U580" s="9"/>
      <c r="V580" s="9"/>
      <c r="W580" s="9"/>
    </row>
    <row r="581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O581" s="9"/>
      <c r="P581" s="9"/>
      <c r="Q581" s="9"/>
      <c r="R581" s="9"/>
      <c r="S581" s="104">
        <v>579.0</v>
      </c>
      <c r="T581" s="9"/>
      <c r="U581" s="9"/>
      <c r="V581" s="9"/>
      <c r="W581" s="9"/>
    </row>
    <row r="582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O582" s="9"/>
      <c r="P582" s="9"/>
      <c r="Q582" s="9"/>
      <c r="R582" s="9"/>
      <c r="S582" s="104">
        <v>580.0</v>
      </c>
      <c r="T582" s="9"/>
      <c r="U582" s="9"/>
      <c r="V582" s="9"/>
      <c r="W582" s="9"/>
    </row>
    <row r="583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O583" s="9"/>
      <c r="P583" s="9"/>
      <c r="Q583" s="9"/>
      <c r="R583" s="9"/>
      <c r="S583" s="104">
        <v>581.0</v>
      </c>
      <c r="T583" s="9"/>
      <c r="U583" s="9"/>
      <c r="V583" s="9"/>
      <c r="W583" s="9"/>
    </row>
    <row r="584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O584" s="9"/>
      <c r="P584" s="9"/>
      <c r="Q584" s="9"/>
      <c r="R584" s="9"/>
      <c r="S584" s="104">
        <v>582.0</v>
      </c>
      <c r="T584" s="9"/>
      <c r="U584" s="9"/>
      <c r="V584" s="9"/>
      <c r="W584" s="9"/>
    </row>
    <row r="58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O585" s="9"/>
      <c r="P585" s="9"/>
      <c r="Q585" s="9"/>
      <c r="R585" s="9"/>
      <c r="S585" s="104">
        <v>583.0</v>
      </c>
      <c r="T585" s="9"/>
      <c r="U585" s="9"/>
      <c r="V585" s="9"/>
      <c r="W585" s="9"/>
    </row>
    <row r="586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O586" s="9"/>
      <c r="P586" s="9"/>
      <c r="Q586" s="9"/>
      <c r="R586" s="9"/>
      <c r="S586" s="104">
        <v>584.0</v>
      </c>
      <c r="T586" s="9"/>
      <c r="U586" s="9"/>
      <c r="V586" s="9"/>
      <c r="W586" s="9"/>
    </row>
    <row r="587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O587" s="9"/>
      <c r="P587" s="9"/>
      <c r="Q587" s="9"/>
      <c r="R587" s="9"/>
      <c r="S587" s="104">
        <v>585.0</v>
      </c>
      <c r="T587" s="9"/>
      <c r="U587" s="9"/>
      <c r="V587" s="9"/>
      <c r="W587" s="9"/>
    </row>
    <row r="588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O588" s="9"/>
      <c r="P588" s="9"/>
      <c r="Q588" s="9"/>
      <c r="R588" s="9"/>
      <c r="S588" s="104">
        <v>586.0</v>
      </c>
      <c r="T588" s="9"/>
      <c r="U588" s="9"/>
      <c r="V588" s="9"/>
      <c r="W588" s="9"/>
    </row>
    <row r="589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O589" s="9"/>
      <c r="P589" s="9"/>
      <c r="Q589" s="9"/>
      <c r="R589" s="9"/>
      <c r="S589" s="104">
        <v>587.0</v>
      </c>
      <c r="T589" s="9"/>
      <c r="U589" s="9"/>
      <c r="V589" s="9"/>
      <c r="W589" s="9"/>
    </row>
    <row r="590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O590" s="9"/>
      <c r="P590" s="9"/>
      <c r="Q590" s="9"/>
      <c r="R590" s="9"/>
      <c r="S590" s="104">
        <v>588.0</v>
      </c>
      <c r="T590" s="9"/>
      <c r="U590" s="9"/>
      <c r="V590" s="9"/>
      <c r="W590" s="9"/>
    </row>
    <row r="591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O591" s="9"/>
      <c r="P591" s="9"/>
      <c r="Q591" s="9"/>
      <c r="R591" s="9"/>
      <c r="S591" s="104">
        <v>589.0</v>
      </c>
      <c r="T591" s="9"/>
      <c r="U591" s="9"/>
      <c r="V591" s="9"/>
      <c r="W591" s="9"/>
    </row>
    <row r="592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O592" s="9"/>
      <c r="P592" s="9"/>
      <c r="Q592" s="9"/>
      <c r="R592" s="9"/>
      <c r="S592" s="104">
        <v>590.0</v>
      </c>
      <c r="T592" s="9"/>
      <c r="U592" s="9"/>
      <c r="V592" s="9"/>
      <c r="W592" s="9"/>
    </row>
    <row r="593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O593" s="9"/>
      <c r="P593" s="9"/>
      <c r="Q593" s="9"/>
      <c r="R593" s="9"/>
      <c r="S593" s="104">
        <v>591.0</v>
      </c>
      <c r="T593" s="9"/>
      <c r="U593" s="9"/>
      <c r="V593" s="9"/>
      <c r="W593" s="9"/>
    </row>
    <row r="594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O594" s="9"/>
      <c r="P594" s="9"/>
      <c r="Q594" s="9"/>
      <c r="R594" s="9"/>
      <c r="S594" s="104">
        <v>592.0</v>
      </c>
      <c r="T594" s="9"/>
      <c r="U594" s="9"/>
      <c r="V594" s="9"/>
      <c r="W594" s="9"/>
    </row>
    <row r="59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O595" s="9"/>
      <c r="P595" s="9"/>
      <c r="Q595" s="9"/>
      <c r="R595" s="9"/>
      <c r="S595" s="104">
        <v>593.0</v>
      </c>
      <c r="T595" s="9"/>
      <c r="U595" s="9"/>
      <c r="V595" s="9"/>
      <c r="W595" s="9"/>
    </row>
    <row r="596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O596" s="9"/>
      <c r="P596" s="9"/>
      <c r="Q596" s="9"/>
      <c r="R596" s="9"/>
      <c r="S596" s="104">
        <v>594.0</v>
      </c>
      <c r="T596" s="9"/>
      <c r="U596" s="9"/>
      <c r="V596" s="9"/>
      <c r="W596" s="9"/>
    </row>
    <row r="597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O597" s="9"/>
      <c r="P597" s="9"/>
      <c r="Q597" s="9"/>
      <c r="R597" s="9"/>
      <c r="S597" s="104">
        <v>595.0</v>
      </c>
      <c r="T597" s="9"/>
      <c r="U597" s="9"/>
      <c r="V597" s="9"/>
      <c r="W597" s="9"/>
    </row>
    <row r="598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O598" s="9"/>
      <c r="P598" s="9"/>
      <c r="Q598" s="9"/>
      <c r="R598" s="9"/>
      <c r="S598" s="104">
        <v>596.0</v>
      </c>
      <c r="T598" s="9"/>
      <c r="U598" s="9"/>
      <c r="V598" s="9"/>
      <c r="W598" s="9"/>
    </row>
    <row r="599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O599" s="9"/>
      <c r="P599" s="9"/>
      <c r="Q599" s="9"/>
      <c r="R599" s="9"/>
      <c r="S599" s="104">
        <v>597.0</v>
      </c>
      <c r="T599" s="9"/>
      <c r="U599" s="9"/>
      <c r="V599" s="9"/>
      <c r="W599" s="9"/>
    </row>
    <row r="600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O600" s="9"/>
      <c r="P600" s="9"/>
      <c r="Q600" s="9"/>
      <c r="R600" s="9"/>
      <c r="S600" s="104">
        <v>598.0</v>
      </c>
      <c r="T600" s="9"/>
      <c r="U600" s="9"/>
      <c r="V600" s="9"/>
      <c r="W600" s="9"/>
    </row>
    <row r="601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O601" s="9"/>
      <c r="P601" s="9"/>
      <c r="Q601" s="9"/>
      <c r="R601" s="9"/>
      <c r="S601" s="104">
        <v>599.0</v>
      </c>
      <c r="T601" s="9"/>
      <c r="U601" s="9"/>
      <c r="V601" s="9"/>
      <c r="W601" s="9"/>
    </row>
    <row r="602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O602" s="9"/>
      <c r="P602" s="9"/>
      <c r="Q602" s="9"/>
      <c r="R602" s="9"/>
      <c r="S602" s="104">
        <v>600.0</v>
      </c>
      <c r="T602" s="9"/>
      <c r="U602" s="9"/>
      <c r="V602" s="9"/>
      <c r="W602" s="9"/>
    </row>
    <row r="603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O603" s="9"/>
      <c r="P603" s="9"/>
      <c r="Q603" s="9"/>
      <c r="R603" s="9"/>
      <c r="S603" s="104">
        <v>601.0</v>
      </c>
      <c r="T603" s="9"/>
      <c r="U603" s="9"/>
      <c r="V603" s="9"/>
      <c r="W603" s="9"/>
    </row>
    <row r="604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O604" s="9"/>
      <c r="P604" s="9"/>
      <c r="Q604" s="9"/>
      <c r="R604" s="9"/>
      <c r="S604" s="104">
        <v>602.0</v>
      </c>
      <c r="T604" s="9"/>
      <c r="U604" s="9"/>
      <c r="V604" s="9"/>
      <c r="W604" s="9"/>
    </row>
    <row r="60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O605" s="9"/>
      <c r="P605" s="9"/>
      <c r="Q605" s="9"/>
      <c r="R605" s="9"/>
      <c r="S605" s="104">
        <v>603.0</v>
      </c>
      <c r="T605" s="9"/>
      <c r="U605" s="9"/>
      <c r="V605" s="9"/>
      <c r="W605" s="9"/>
    </row>
    <row r="606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O606" s="9"/>
      <c r="P606" s="9"/>
      <c r="Q606" s="9"/>
      <c r="R606" s="9"/>
      <c r="S606" s="104">
        <v>604.0</v>
      </c>
      <c r="T606" s="9"/>
      <c r="U606" s="9"/>
      <c r="V606" s="9"/>
      <c r="W606" s="9"/>
    </row>
    <row r="607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O607" s="9"/>
      <c r="P607" s="9"/>
      <c r="Q607" s="9"/>
      <c r="R607" s="9"/>
      <c r="S607" s="104">
        <v>605.0</v>
      </c>
      <c r="T607" s="9"/>
      <c r="U607" s="9"/>
      <c r="V607" s="9"/>
      <c r="W607" s="9"/>
    </row>
    <row r="608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O608" s="9"/>
      <c r="P608" s="9"/>
      <c r="Q608" s="9"/>
      <c r="R608" s="9"/>
      <c r="S608" s="104">
        <v>606.0</v>
      </c>
      <c r="T608" s="9"/>
      <c r="U608" s="9"/>
      <c r="V608" s="9"/>
      <c r="W608" s="9"/>
    </row>
    <row r="609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O609" s="9"/>
      <c r="P609" s="9"/>
      <c r="Q609" s="9"/>
      <c r="R609" s="9"/>
      <c r="S609" s="104">
        <v>607.0</v>
      </c>
      <c r="T609" s="9"/>
      <c r="U609" s="9"/>
      <c r="V609" s="9"/>
      <c r="W609" s="9"/>
    </row>
    <row r="610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O610" s="9"/>
      <c r="P610" s="9"/>
      <c r="Q610" s="9"/>
      <c r="R610" s="9"/>
      <c r="S610" s="104">
        <v>608.0</v>
      </c>
      <c r="T610" s="9"/>
      <c r="U610" s="9"/>
      <c r="V610" s="9"/>
      <c r="W610" s="9"/>
    </row>
    <row r="611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O611" s="9"/>
      <c r="P611" s="9"/>
      <c r="Q611" s="9"/>
      <c r="R611" s="9"/>
      <c r="S611" s="104">
        <v>609.0</v>
      </c>
      <c r="T611" s="9"/>
      <c r="U611" s="9"/>
      <c r="V611" s="9"/>
      <c r="W611" s="9"/>
    </row>
    <row r="612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O612" s="9"/>
      <c r="P612" s="9"/>
      <c r="Q612" s="9"/>
      <c r="R612" s="9"/>
      <c r="S612" s="104">
        <v>610.0</v>
      </c>
      <c r="T612" s="9"/>
      <c r="U612" s="9"/>
      <c r="V612" s="9"/>
      <c r="W612" s="9"/>
    </row>
    <row r="613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O613" s="9"/>
      <c r="P613" s="9"/>
      <c r="Q613" s="9"/>
      <c r="R613" s="9"/>
      <c r="S613" s="104">
        <v>611.0</v>
      </c>
      <c r="T613" s="9"/>
      <c r="U613" s="9"/>
      <c r="V613" s="9"/>
      <c r="W613" s="9"/>
    </row>
    <row r="614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O614" s="9"/>
      <c r="P614" s="9"/>
      <c r="Q614" s="9"/>
      <c r="R614" s="9"/>
      <c r="S614" s="104">
        <v>612.0</v>
      </c>
      <c r="T614" s="9"/>
      <c r="U614" s="9"/>
      <c r="V614" s="9"/>
      <c r="W614" s="9"/>
    </row>
    <row r="61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O615" s="9"/>
      <c r="P615" s="9"/>
      <c r="Q615" s="9"/>
      <c r="R615" s="9"/>
      <c r="S615" s="104">
        <v>613.0</v>
      </c>
      <c r="T615" s="9"/>
      <c r="U615" s="9"/>
      <c r="V615" s="9"/>
      <c r="W615" s="9"/>
    </row>
    <row r="616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O616" s="9"/>
      <c r="P616" s="9"/>
      <c r="Q616" s="9"/>
      <c r="R616" s="9"/>
      <c r="S616" s="104">
        <v>614.0</v>
      </c>
      <c r="T616" s="9"/>
      <c r="U616" s="9"/>
      <c r="V616" s="9"/>
      <c r="W616" s="9"/>
    </row>
    <row r="617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O617" s="9"/>
      <c r="P617" s="9"/>
      <c r="Q617" s="9"/>
      <c r="R617" s="9"/>
      <c r="S617" s="104">
        <v>615.0</v>
      </c>
      <c r="T617" s="9"/>
      <c r="U617" s="9"/>
      <c r="V617" s="9"/>
      <c r="W617" s="9"/>
    </row>
    <row r="618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O618" s="9"/>
      <c r="P618" s="9"/>
      <c r="Q618" s="9"/>
      <c r="R618" s="9"/>
      <c r="S618" s="104">
        <v>616.0</v>
      </c>
      <c r="T618" s="9"/>
      <c r="U618" s="9"/>
      <c r="V618" s="9"/>
      <c r="W618" s="9"/>
    </row>
    <row r="619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O619" s="9"/>
      <c r="P619" s="9"/>
      <c r="Q619" s="9"/>
      <c r="R619" s="9"/>
      <c r="S619" s="104">
        <v>617.0</v>
      </c>
      <c r="T619" s="9"/>
      <c r="U619" s="9"/>
      <c r="V619" s="9"/>
      <c r="W619" s="9"/>
    </row>
    <row r="620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O620" s="9"/>
      <c r="P620" s="9"/>
      <c r="Q620" s="9"/>
      <c r="R620" s="9"/>
      <c r="S620" s="104">
        <v>618.0</v>
      </c>
      <c r="T620" s="9"/>
      <c r="U620" s="9"/>
      <c r="V620" s="9"/>
      <c r="W620" s="9"/>
    </row>
    <row r="621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O621" s="9"/>
      <c r="P621" s="9"/>
      <c r="Q621" s="9"/>
      <c r="R621" s="9"/>
      <c r="S621" s="104">
        <v>619.0</v>
      </c>
      <c r="T621" s="9"/>
      <c r="U621" s="9"/>
      <c r="V621" s="9"/>
      <c r="W621" s="9"/>
    </row>
    <row r="622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O622" s="9"/>
      <c r="P622" s="9"/>
      <c r="Q622" s="9"/>
      <c r="R622" s="9"/>
      <c r="S622" s="104">
        <v>620.0</v>
      </c>
      <c r="T622" s="9"/>
      <c r="U622" s="9"/>
      <c r="V622" s="9"/>
      <c r="W622" s="9"/>
    </row>
    <row r="623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O623" s="9"/>
      <c r="P623" s="9"/>
      <c r="Q623" s="9"/>
      <c r="R623" s="9"/>
      <c r="S623" s="104">
        <v>621.0</v>
      </c>
      <c r="T623" s="9"/>
      <c r="U623" s="9"/>
      <c r="V623" s="9"/>
      <c r="W623" s="9"/>
    </row>
    <row r="624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O624" s="9"/>
      <c r="P624" s="9"/>
      <c r="Q624" s="9"/>
      <c r="R624" s="9"/>
      <c r="S624" s="104">
        <v>622.0</v>
      </c>
      <c r="T624" s="9"/>
      <c r="U624" s="9"/>
      <c r="V624" s="9"/>
      <c r="W624" s="9"/>
    </row>
    <row r="6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O625" s="9"/>
      <c r="P625" s="9"/>
      <c r="Q625" s="9"/>
      <c r="R625" s="9"/>
      <c r="S625" s="104">
        <v>623.0</v>
      </c>
      <c r="T625" s="9"/>
      <c r="U625" s="9"/>
      <c r="V625" s="9"/>
      <c r="W625" s="9"/>
    </row>
    <row r="626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O626" s="9"/>
      <c r="P626" s="9"/>
      <c r="Q626" s="9"/>
      <c r="R626" s="9"/>
      <c r="S626" s="104">
        <v>624.0</v>
      </c>
      <c r="T626" s="9"/>
      <c r="U626" s="9"/>
      <c r="V626" s="9"/>
      <c r="W626" s="9"/>
    </row>
    <row r="627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O627" s="9"/>
      <c r="P627" s="9"/>
      <c r="Q627" s="9"/>
      <c r="R627" s="9"/>
      <c r="S627" s="104">
        <v>625.0</v>
      </c>
      <c r="T627" s="9"/>
      <c r="U627" s="9"/>
      <c r="V627" s="9"/>
      <c r="W627" s="9"/>
    </row>
    <row r="628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O628" s="9"/>
      <c r="P628" s="9"/>
      <c r="Q628" s="9"/>
      <c r="R628" s="9"/>
      <c r="S628" s="104">
        <v>626.0</v>
      </c>
      <c r="T628" s="9"/>
      <c r="U628" s="9"/>
      <c r="V628" s="9"/>
      <c r="W628" s="9"/>
    </row>
    <row r="629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O629" s="9"/>
      <c r="P629" s="9"/>
      <c r="Q629" s="9"/>
      <c r="R629" s="9"/>
      <c r="S629" s="104">
        <v>627.0</v>
      </c>
      <c r="T629" s="9"/>
      <c r="U629" s="9"/>
      <c r="V629" s="9"/>
      <c r="W629" s="9"/>
    </row>
    <row r="630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O630" s="9"/>
      <c r="P630" s="9"/>
      <c r="Q630" s="9"/>
      <c r="R630" s="9"/>
      <c r="S630" s="104">
        <v>628.0</v>
      </c>
      <c r="T630" s="9"/>
      <c r="U630" s="9"/>
      <c r="V630" s="9"/>
      <c r="W630" s="9"/>
    </row>
    <row r="631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O631" s="9"/>
      <c r="P631" s="9"/>
      <c r="Q631" s="9"/>
      <c r="R631" s="9"/>
      <c r="S631" s="104">
        <v>629.0</v>
      </c>
      <c r="T631" s="9"/>
      <c r="U631" s="9"/>
      <c r="V631" s="9"/>
      <c r="W631" s="9"/>
    </row>
    <row r="632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O632" s="9"/>
      <c r="P632" s="9"/>
      <c r="Q632" s="9"/>
      <c r="R632" s="9"/>
      <c r="S632" s="104">
        <v>630.0</v>
      </c>
      <c r="T632" s="9"/>
      <c r="U632" s="9"/>
      <c r="V632" s="9"/>
      <c r="W632" s="9"/>
    </row>
    <row r="633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O633" s="9"/>
      <c r="P633" s="9"/>
      <c r="Q633" s="9"/>
      <c r="R633" s="9"/>
      <c r="S633" s="104">
        <v>631.0</v>
      </c>
      <c r="T633" s="9"/>
      <c r="U633" s="9"/>
      <c r="V633" s="9"/>
      <c r="W633" s="9"/>
    </row>
    <row r="634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O634" s="9"/>
      <c r="P634" s="9"/>
      <c r="Q634" s="9"/>
      <c r="R634" s="9"/>
      <c r="S634" s="104">
        <v>632.0</v>
      </c>
      <c r="T634" s="9"/>
      <c r="U634" s="9"/>
      <c r="V634" s="9"/>
      <c r="W634" s="9"/>
    </row>
    <row r="63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O635" s="9"/>
      <c r="P635" s="9"/>
      <c r="Q635" s="9"/>
      <c r="R635" s="9"/>
      <c r="S635" s="104">
        <v>633.0</v>
      </c>
      <c r="T635" s="9"/>
      <c r="U635" s="9"/>
      <c r="V635" s="9"/>
      <c r="W635" s="9"/>
    </row>
    <row r="636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O636" s="9"/>
      <c r="P636" s="9"/>
      <c r="Q636" s="9"/>
      <c r="R636" s="9"/>
      <c r="S636" s="104">
        <v>634.0</v>
      </c>
      <c r="T636" s="9"/>
      <c r="U636" s="9"/>
      <c r="V636" s="9"/>
      <c r="W636" s="9"/>
    </row>
    <row r="637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O637" s="9"/>
      <c r="P637" s="9"/>
      <c r="Q637" s="9"/>
      <c r="R637" s="9"/>
      <c r="S637" s="104">
        <v>635.0</v>
      </c>
      <c r="T637" s="9"/>
      <c r="U637" s="9"/>
      <c r="V637" s="9"/>
      <c r="W637" s="9"/>
    </row>
    <row r="638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O638" s="9"/>
      <c r="P638" s="9"/>
      <c r="Q638" s="9"/>
      <c r="R638" s="9"/>
      <c r="S638" s="104">
        <v>636.0</v>
      </c>
      <c r="T638" s="9"/>
      <c r="U638" s="9"/>
      <c r="V638" s="9"/>
      <c r="W638" s="9"/>
    </row>
    <row r="639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O639" s="9"/>
      <c r="P639" s="9"/>
      <c r="Q639" s="9"/>
      <c r="R639" s="9"/>
      <c r="S639" s="104">
        <v>637.0</v>
      </c>
      <c r="T639" s="9"/>
      <c r="U639" s="9"/>
      <c r="V639" s="9"/>
      <c r="W639" s="9"/>
    </row>
    <row r="640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O640" s="9"/>
      <c r="P640" s="9"/>
      <c r="Q640" s="9"/>
      <c r="R640" s="9"/>
      <c r="S640" s="104">
        <v>638.0</v>
      </c>
      <c r="T640" s="9"/>
      <c r="U640" s="9"/>
      <c r="V640" s="9"/>
      <c r="W640" s="9"/>
    </row>
    <row r="641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O641" s="9"/>
      <c r="P641" s="9"/>
      <c r="Q641" s="9"/>
      <c r="R641" s="9"/>
      <c r="S641" s="104">
        <v>639.0</v>
      </c>
      <c r="T641" s="9"/>
      <c r="U641" s="9"/>
      <c r="V641" s="9"/>
      <c r="W641" s="9"/>
    </row>
    <row r="642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O642" s="9"/>
      <c r="P642" s="9"/>
      <c r="Q642" s="9"/>
      <c r="R642" s="9"/>
      <c r="S642" s="104">
        <v>640.0</v>
      </c>
      <c r="T642" s="9"/>
      <c r="U642" s="9"/>
      <c r="V642" s="9"/>
      <c r="W642" s="9"/>
    </row>
    <row r="643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O643" s="9"/>
      <c r="P643" s="9"/>
      <c r="Q643" s="9"/>
      <c r="R643" s="9"/>
      <c r="S643" s="104">
        <v>641.0</v>
      </c>
      <c r="T643" s="9"/>
      <c r="U643" s="9"/>
      <c r="V643" s="9"/>
      <c r="W643" s="9"/>
    </row>
    <row r="644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O644" s="9"/>
      <c r="P644" s="9"/>
      <c r="Q644" s="9"/>
      <c r="R644" s="9"/>
      <c r="S644" s="104">
        <v>642.0</v>
      </c>
      <c r="T644" s="9"/>
      <c r="U644" s="9"/>
      <c r="V644" s="9"/>
      <c r="W644" s="9"/>
    </row>
    <row r="64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O645" s="9"/>
      <c r="P645" s="9"/>
      <c r="Q645" s="9"/>
      <c r="R645" s="9"/>
      <c r="S645" s="104">
        <v>643.0</v>
      </c>
      <c r="T645" s="9"/>
      <c r="U645" s="9"/>
      <c r="V645" s="9"/>
      <c r="W645" s="9"/>
    </row>
    <row r="646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O646" s="9"/>
      <c r="P646" s="9"/>
      <c r="Q646" s="9"/>
      <c r="R646" s="9"/>
      <c r="S646" s="104">
        <v>644.0</v>
      </c>
      <c r="T646" s="9"/>
      <c r="U646" s="9"/>
      <c r="V646" s="9"/>
      <c r="W646" s="9"/>
    </row>
    <row r="647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O647" s="9"/>
      <c r="P647" s="9"/>
      <c r="Q647" s="9"/>
      <c r="R647" s="9"/>
      <c r="S647" s="104">
        <v>645.0</v>
      </c>
      <c r="T647" s="9"/>
      <c r="U647" s="9"/>
      <c r="V647" s="9"/>
      <c r="W647" s="9"/>
    </row>
    <row r="648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O648" s="9"/>
      <c r="P648" s="9"/>
      <c r="Q648" s="9"/>
      <c r="R648" s="9"/>
      <c r="S648" s="104">
        <v>646.0</v>
      </c>
      <c r="T648" s="9"/>
      <c r="U648" s="9"/>
      <c r="V648" s="9"/>
      <c r="W648" s="9"/>
    </row>
    <row r="649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O649" s="9"/>
      <c r="P649" s="9"/>
      <c r="Q649" s="9"/>
      <c r="R649" s="9"/>
      <c r="S649" s="104">
        <v>647.0</v>
      </c>
      <c r="T649" s="9"/>
      <c r="U649" s="9"/>
      <c r="V649" s="9"/>
      <c r="W649" s="9"/>
    </row>
    <row r="650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O650" s="9"/>
      <c r="P650" s="9"/>
      <c r="Q650" s="9"/>
      <c r="R650" s="9"/>
      <c r="S650" s="104">
        <v>648.0</v>
      </c>
      <c r="T650" s="9"/>
      <c r="U650" s="9"/>
      <c r="V650" s="9"/>
      <c r="W650" s="9"/>
    </row>
    <row r="651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O651" s="9"/>
      <c r="P651" s="9"/>
      <c r="Q651" s="9"/>
      <c r="R651" s="9"/>
      <c r="S651" s="104">
        <v>649.0</v>
      </c>
      <c r="T651" s="9"/>
      <c r="U651" s="9"/>
      <c r="V651" s="9"/>
      <c r="W651" s="9"/>
    </row>
    <row r="652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O652" s="9"/>
      <c r="P652" s="9"/>
      <c r="Q652" s="9"/>
      <c r="R652" s="9"/>
      <c r="S652" s="104">
        <v>650.0</v>
      </c>
      <c r="T652" s="9"/>
      <c r="U652" s="9"/>
      <c r="V652" s="9"/>
      <c r="W652" s="9"/>
    </row>
    <row r="653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O653" s="9"/>
      <c r="P653" s="9"/>
      <c r="Q653" s="9"/>
      <c r="R653" s="9"/>
      <c r="S653" s="104">
        <v>651.0</v>
      </c>
      <c r="T653" s="9"/>
      <c r="U653" s="9"/>
      <c r="V653" s="9"/>
      <c r="W653" s="9"/>
    </row>
    <row r="654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O654" s="9"/>
      <c r="P654" s="9"/>
      <c r="Q654" s="9"/>
      <c r="R654" s="9"/>
      <c r="S654" s="104">
        <v>652.0</v>
      </c>
      <c r="T654" s="9"/>
      <c r="U654" s="9"/>
      <c r="V654" s="9"/>
      <c r="W654" s="9"/>
    </row>
    <row r="65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O655" s="9"/>
      <c r="P655" s="9"/>
      <c r="Q655" s="9"/>
      <c r="R655" s="9"/>
      <c r="S655" s="104">
        <v>653.0</v>
      </c>
      <c r="T655" s="9"/>
      <c r="U655" s="9"/>
      <c r="V655" s="9"/>
      <c r="W655" s="9"/>
    </row>
    <row r="656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O656" s="9"/>
      <c r="P656" s="9"/>
      <c r="Q656" s="9"/>
      <c r="R656" s="9"/>
      <c r="S656" s="104">
        <v>654.0</v>
      </c>
      <c r="T656" s="9"/>
      <c r="U656" s="9"/>
      <c r="V656" s="9"/>
      <c r="W656" s="9"/>
    </row>
    <row r="657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O657" s="9"/>
      <c r="P657" s="9"/>
      <c r="Q657" s="9"/>
      <c r="R657" s="9"/>
      <c r="S657" s="104">
        <v>655.0</v>
      </c>
      <c r="T657" s="9"/>
      <c r="U657" s="9"/>
      <c r="V657" s="9"/>
      <c r="W657" s="9"/>
    </row>
    <row r="658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O658" s="9"/>
      <c r="P658" s="9"/>
      <c r="Q658" s="9"/>
      <c r="R658" s="9"/>
      <c r="S658" s="104">
        <v>656.0</v>
      </c>
      <c r="T658" s="9"/>
      <c r="U658" s="9"/>
      <c r="V658" s="9"/>
      <c r="W658" s="9"/>
    </row>
    <row r="659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O659" s="9"/>
      <c r="P659" s="9"/>
      <c r="Q659" s="9"/>
      <c r="R659" s="9"/>
      <c r="S659" s="104">
        <v>657.0</v>
      </c>
      <c r="T659" s="9"/>
      <c r="U659" s="9"/>
      <c r="V659" s="9"/>
      <c r="W659" s="9"/>
    </row>
    <row r="660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O660" s="9"/>
      <c r="P660" s="9"/>
      <c r="Q660" s="9"/>
      <c r="R660" s="9"/>
      <c r="S660" s="104">
        <v>658.0</v>
      </c>
      <c r="T660" s="9"/>
      <c r="U660" s="9"/>
      <c r="V660" s="9"/>
      <c r="W660" s="9"/>
    </row>
    <row r="661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O661" s="9"/>
      <c r="P661" s="9"/>
      <c r="Q661" s="9"/>
      <c r="R661" s="9"/>
      <c r="S661" s="104">
        <v>659.0</v>
      </c>
      <c r="T661" s="9"/>
      <c r="U661" s="9"/>
      <c r="V661" s="9"/>
      <c r="W661" s="9"/>
    </row>
    <row r="662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O662" s="9"/>
      <c r="P662" s="9"/>
      <c r="Q662" s="9"/>
      <c r="R662" s="9"/>
      <c r="S662" s="104">
        <v>660.0</v>
      </c>
      <c r="T662" s="9"/>
      <c r="U662" s="9"/>
      <c r="V662" s="9"/>
      <c r="W662" s="9"/>
    </row>
    <row r="663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O663" s="9"/>
      <c r="P663" s="9"/>
      <c r="Q663" s="9"/>
      <c r="R663" s="9"/>
      <c r="S663" s="104">
        <v>661.0</v>
      </c>
      <c r="T663" s="9"/>
      <c r="U663" s="9"/>
      <c r="V663" s="9"/>
      <c r="W663" s="9"/>
    </row>
    <row r="664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O664" s="9"/>
      <c r="P664" s="9"/>
      <c r="Q664" s="9"/>
      <c r="R664" s="9"/>
      <c r="S664" s="104">
        <v>662.0</v>
      </c>
      <c r="T664" s="9"/>
      <c r="U664" s="9"/>
      <c r="V664" s="9"/>
      <c r="W664" s="9"/>
    </row>
    <row r="66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O665" s="9"/>
      <c r="P665" s="9"/>
      <c r="Q665" s="9"/>
      <c r="R665" s="9"/>
      <c r="S665" s="104">
        <v>663.0</v>
      </c>
      <c r="T665" s="9"/>
      <c r="U665" s="9"/>
      <c r="V665" s="9"/>
      <c r="W665" s="9"/>
    </row>
    <row r="666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O666" s="9"/>
      <c r="P666" s="9"/>
      <c r="Q666" s="9"/>
      <c r="R666" s="9"/>
      <c r="S666" s="104">
        <v>664.0</v>
      </c>
      <c r="T666" s="9"/>
      <c r="U666" s="9"/>
      <c r="V666" s="9"/>
      <c r="W666" s="9"/>
    </row>
    <row r="667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O667" s="9"/>
      <c r="P667" s="9"/>
      <c r="Q667" s="9"/>
      <c r="R667" s="9"/>
      <c r="S667" s="104">
        <v>665.0</v>
      </c>
      <c r="T667" s="9"/>
      <c r="U667" s="9"/>
      <c r="V667" s="9"/>
      <c r="W667" s="9"/>
    </row>
    <row r="668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O668" s="9"/>
      <c r="P668" s="9"/>
      <c r="Q668" s="9"/>
      <c r="R668" s="9"/>
      <c r="S668" s="104">
        <v>666.0</v>
      </c>
      <c r="T668" s="9"/>
      <c r="U668" s="9"/>
      <c r="V668" s="9"/>
      <c r="W668" s="9"/>
    </row>
    <row r="669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O669" s="9"/>
      <c r="P669" s="9"/>
      <c r="Q669" s="9"/>
      <c r="R669" s="9"/>
      <c r="S669" s="104">
        <v>667.0</v>
      </c>
      <c r="T669" s="9"/>
      <c r="U669" s="9"/>
      <c r="V669" s="9"/>
      <c r="W669" s="9"/>
    </row>
    <row r="670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O670" s="9"/>
      <c r="P670" s="9"/>
      <c r="Q670" s="9"/>
      <c r="R670" s="9"/>
      <c r="S670" s="104">
        <v>668.0</v>
      </c>
      <c r="T670" s="9"/>
      <c r="U670" s="9"/>
      <c r="V670" s="9"/>
      <c r="W670" s="9"/>
    </row>
    <row r="671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O671" s="9"/>
      <c r="P671" s="9"/>
      <c r="Q671" s="9"/>
      <c r="R671" s="9"/>
      <c r="S671" s="104">
        <v>669.0</v>
      </c>
      <c r="T671" s="9"/>
      <c r="U671" s="9"/>
      <c r="V671" s="9"/>
      <c r="W671" s="9"/>
    </row>
    <row r="672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O672" s="9"/>
      <c r="P672" s="9"/>
      <c r="Q672" s="9"/>
      <c r="R672" s="9"/>
      <c r="S672" s="104">
        <v>670.0</v>
      </c>
      <c r="T672" s="9"/>
      <c r="U672" s="9"/>
      <c r="V672" s="9"/>
      <c r="W672" s="9"/>
    </row>
    <row r="673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O673" s="9"/>
      <c r="P673" s="9"/>
      <c r="Q673" s="9"/>
      <c r="R673" s="9"/>
      <c r="S673" s="104">
        <v>671.0</v>
      </c>
      <c r="T673" s="9"/>
      <c r="U673" s="9"/>
      <c r="V673" s="9"/>
      <c r="W673" s="9"/>
    </row>
    <row r="674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O674" s="9"/>
      <c r="P674" s="9"/>
      <c r="Q674" s="9"/>
      <c r="R674" s="9"/>
      <c r="S674" s="104">
        <v>672.0</v>
      </c>
      <c r="T674" s="9"/>
      <c r="U674" s="9"/>
      <c r="V674" s="9"/>
      <c r="W674" s="9"/>
    </row>
    <row r="67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O675" s="9"/>
      <c r="P675" s="9"/>
      <c r="Q675" s="9"/>
      <c r="R675" s="9"/>
      <c r="S675" s="104">
        <v>673.0</v>
      </c>
      <c r="T675" s="9"/>
      <c r="U675" s="9"/>
      <c r="V675" s="9"/>
      <c r="W675" s="9"/>
    </row>
    <row r="676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O676" s="9"/>
      <c r="P676" s="9"/>
      <c r="Q676" s="9"/>
      <c r="R676" s="9"/>
      <c r="S676" s="104">
        <v>674.0</v>
      </c>
      <c r="T676" s="9"/>
      <c r="U676" s="9"/>
      <c r="V676" s="9"/>
      <c r="W676" s="9"/>
    </row>
    <row r="677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O677" s="9"/>
      <c r="P677" s="9"/>
      <c r="Q677" s="9"/>
      <c r="R677" s="9"/>
      <c r="S677" s="104">
        <v>675.0</v>
      </c>
      <c r="T677" s="9"/>
      <c r="U677" s="9"/>
      <c r="V677" s="9"/>
      <c r="W677" s="9"/>
    </row>
    <row r="678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O678" s="9"/>
      <c r="P678" s="9"/>
      <c r="Q678" s="9"/>
      <c r="R678" s="9"/>
      <c r="S678" s="104">
        <v>676.0</v>
      </c>
      <c r="T678" s="9"/>
      <c r="U678" s="9"/>
      <c r="V678" s="9"/>
      <c r="W678" s="9"/>
    </row>
    <row r="679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O679" s="9"/>
      <c r="P679" s="9"/>
      <c r="Q679" s="9"/>
      <c r="R679" s="9"/>
      <c r="S679" s="104">
        <v>677.0</v>
      </c>
      <c r="T679" s="9"/>
      <c r="U679" s="9"/>
      <c r="V679" s="9"/>
      <c r="W679" s="9"/>
    </row>
    <row r="680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O680" s="9"/>
      <c r="P680" s="9"/>
      <c r="Q680" s="9"/>
      <c r="R680" s="9"/>
      <c r="S680" s="104">
        <v>678.0</v>
      </c>
      <c r="T680" s="9"/>
      <c r="U680" s="9"/>
      <c r="V680" s="9"/>
      <c r="W680" s="9"/>
    </row>
    <row r="681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O681" s="9"/>
      <c r="P681" s="9"/>
      <c r="Q681" s="9"/>
      <c r="R681" s="9"/>
      <c r="S681" s="104">
        <v>679.0</v>
      </c>
      <c r="T681" s="9"/>
      <c r="U681" s="9"/>
      <c r="V681" s="9"/>
      <c r="W681" s="9"/>
    </row>
    <row r="682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O682" s="9"/>
      <c r="P682" s="9"/>
      <c r="Q682" s="9"/>
      <c r="R682" s="9"/>
      <c r="S682" s="104">
        <v>680.0</v>
      </c>
      <c r="T682" s="9"/>
      <c r="U682" s="9"/>
      <c r="V682" s="9"/>
      <c r="W682" s="9"/>
    </row>
    <row r="683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O683" s="9"/>
      <c r="P683" s="9"/>
      <c r="Q683" s="9"/>
      <c r="R683" s="9"/>
      <c r="S683" s="104">
        <v>681.0</v>
      </c>
      <c r="T683" s="9"/>
      <c r="U683" s="9"/>
      <c r="V683" s="9"/>
      <c r="W683" s="9"/>
    </row>
    <row r="684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O684" s="9"/>
      <c r="P684" s="9"/>
      <c r="Q684" s="9"/>
      <c r="R684" s="9"/>
      <c r="S684" s="104">
        <v>682.0</v>
      </c>
      <c r="T684" s="9"/>
      <c r="U684" s="9"/>
      <c r="V684" s="9"/>
      <c r="W684" s="9"/>
    </row>
    <row r="68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O685" s="9"/>
      <c r="P685" s="9"/>
      <c r="Q685" s="9"/>
      <c r="R685" s="9"/>
      <c r="S685" s="104">
        <v>683.0</v>
      </c>
      <c r="T685" s="9"/>
      <c r="U685" s="9"/>
      <c r="V685" s="9"/>
      <c r="W685" s="9"/>
    </row>
    <row r="686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O686" s="9"/>
      <c r="P686" s="9"/>
      <c r="Q686" s="9"/>
      <c r="R686" s="9"/>
      <c r="S686" s="104">
        <v>684.0</v>
      </c>
      <c r="T686" s="9"/>
      <c r="U686" s="9"/>
      <c r="V686" s="9"/>
      <c r="W686" s="9"/>
    </row>
    <row r="687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O687" s="9"/>
      <c r="P687" s="9"/>
      <c r="Q687" s="9"/>
      <c r="R687" s="9"/>
      <c r="S687" s="104">
        <v>685.0</v>
      </c>
      <c r="T687" s="9"/>
      <c r="U687" s="9"/>
      <c r="V687" s="9"/>
      <c r="W687" s="9"/>
    </row>
    <row r="688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O688" s="9"/>
      <c r="P688" s="9"/>
      <c r="Q688" s="9"/>
      <c r="R688" s="9"/>
      <c r="S688" s="104">
        <v>686.0</v>
      </c>
      <c r="T688" s="9"/>
      <c r="U688" s="9"/>
      <c r="V688" s="9"/>
      <c r="W688" s="9"/>
    </row>
    <row r="689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O689" s="9"/>
      <c r="P689" s="9"/>
      <c r="Q689" s="9"/>
      <c r="R689" s="9"/>
      <c r="S689" s="104">
        <v>687.0</v>
      </c>
      <c r="T689" s="9"/>
      <c r="U689" s="9"/>
      <c r="V689" s="9"/>
      <c r="W689" s="9"/>
    </row>
    <row r="690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O690" s="9"/>
      <c r="P690" s="9"/>
      <c r="Q690" s="9"/>
      <c r="R690" s="9"/>
      <c r="S690" s="104">
        <v>688.0</v>
      </c>
      <c r="T690" s="9"/>
      <c r="U690" s="9"/>
      <c r="V690" s="9"/>
      <c r="W690" s="9"/>
    </row>
    <row r="691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O691" s="9"/>
      <c r="P691" s="9"/>
      <c r="Q691" s="9"/>
      <c r="R691" s="9"/>
      <c r="S691" s="104">
        <v>689.0</v>
      </c>
      <c r="T691" s="9"/>
      <c r="U691" s="9"/>
      <c r="V691" s="9"/>
      <c r="W691" s="9"/>
    </row>
    <row r="692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O692" s="9"/>
      <c r="P692" s="9"/>
      <c r="Q692" s="9"/>
      <c r="R692" s="9"/>
      <c r="S692" s="104">
        <v>690.0</v>
      </c>
      <c r="T692" s="9"/>
      <c r="U692" s="9"/>
      <c r="V692" s="9"/>
      <c r="W692" s="9"/>
    </row>
    <row r="693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O693" s="9"/>
      <c r="P693" s="9"/>
      <c r="Q693" s="9"/>
      <c r="R693" s="9"/>
      <c r="S693" s="104">
        <v>691.0</v>
      </c>
      <c r="T693" s="9"/>
      <c r="U693" s="9"/>
      <c r="V693" s="9"/>
      <c r="W693" s="9"/>
    </row>
    <row r="694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O694" s="9"/>
      <c r="P694" s="9"/>
      <c r="Q694" s="9"/>
      <c r="R694" s="9"/>
      <c r="S694" s="104">
        <v>692.0</v>
      </c>
      <c r="T694" s="9"/>
      <c r="U694" s="9"/>
      <c r="V694" s="9"/>
      <c r="W694" s="9"/>
    </row>
    <row r="69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O695" s="9"/>
      <c r="P695" s="9"/>
      <c r="Q695" s="9"/>
      <c r="R695" s="9"/>
      <c r="S695" s="104">
        <v>693.0</v>
      </c>
      <c r="T695" s="9"/>
      <c r="U695" s="9"/>
      <c r="V695" s="9"/>
      <c r="W695" s="9"/>
    </row>
    <row r="696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O696" s="9"/>
      <c r="P696" s="9"/>
      <c r="Q696" s="9"/>
      <c r="R696" s="9"/>
      <c r="S696" s="104">
        <v>694.0</v>
      </c>
      <c r="T696" s="9"/>
      <c r="U696" s="9"/>
      <c r="V696" s="9"/>
      <c r="W696" s="9"/>
    </row>
    <row r="697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O697" s="9"/>
      <c r="P697" s="9"/>
      <c r="Q697" s="9"/>
      <c r="R697" s="9"/>
      <c r="S697" s="104">
        <v>695.0</v>
      </c>
      <c r="T697" s="9"/>
      <c r="U697" s="9"/>
      <c r="V697" s="9"/>
      <c r="W697" s="9"/>
    </row>
    <row r="698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O698" s="9"/>
      <c r="P698" s="9"/>
      <c r="Q698" s="9"/>
      <c r="R698" s="9"/>
      <c r="S698" s="104">
        <v>696.0</v>
      </c>
      <c r="T698" s="9"/>
      <c r="U698" s="9"/>
      <c r="V698" s="9"/>
      <c r="W698" s="9"/>
    </row>
    <row r="699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O699" s="9"/>
      <c r="P699" s="9"/>
      <c r="Q699" s="9"/>
      <c r="R699" s="9"/>
      <c r="S699" s="104">
        <v>697.0</v>
      </c>
      <c r="T699" s="9"/>
      <c r="U699" s="9"/>
      <c r="V699" s="9"/>
      <c r="W699" s="9"/>
    </row>
    <row r="700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O700" s="9"/>
      <c r="P700" s="9"/>
      <c r="Q700" s="9"/>
      <c r="R700" s="9"/>
      <c r="S700" s="104">
        <v>698.0</v>
      </c>
      <c r="T700" s="9"/>
      <c r="U700" s="9"/>
      <c r="V700" s="9"/>
      <c r="W700" s="9"/>
    </row>
    <row r="701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O701" s="9"/>
      <c r="P701" s="9"/>
      <c r="Q701" s="9"/>
      <c r="R701" s="9"/>
      <c r="S701" s="104">
        <v>699.0</v>
      </c>
      <c r="T701" s="9"/>
      <c r="U701" s="9"/>
      <c r="V701" s="9"/>
      <c r="W701" s="9"/>
    </row>
    <row r="702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O702" s="9"/>
      <c r="P702" s="9"/>
      <c r="Q702" s="9"/>
      <c r="R702" s="9"/>
      <c r="S702" s="104">
        <v>700.0</v>
      </c>
      <c r="T702" s="9"/>
      <c r="U702" s="9"/>
      <c r="V702" s="9"/>
      <c r="W702" s="9"/>
    </row>
    <row r="703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O703" s="9"/>
      <c r="P703" s="9"/>
      <c r="Q703" s="9"/>
      <c r="R703" s="9"/>
      <c r="S703" s="104">
        <v>701.0</v>
      </c>
      <c r="T703" s="9"/>
      <c r="U703" s="9"/>
      <c r="V703" s="9"/>
      <c r="W703" s="9"/>
    </row>
    <row r="704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O704" s="9"/>
      <c r="P704" s="9"/>
      <c r="Q704" s="9"/>
      <c r="R704" s="9"/>
      <c r="S704" s="104">
        <v>702.0</v>
      </c>
      <c r="T704" s="9"/>
      <c r="U704" s="9"/>
      <c r="V704" s="9"/>
      <c r="W704" s="9"/>
    </row>
    <row r="70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O705" s="9"/>
      <c r="P705" s="9"/>
      <c r="Q705" s="9"/>
      <c r="R705" s="9"/>
      <c r="S705" s="104">
        <v>703.0</v>
      </c>
      <c r="T705" s="9"/>
      <c r="U705" s="9"/>
      <c r="V705" s="9"/>
      <c r="W705" s="9"/>
    </row>
    <row r="706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O706" s="9"/>
      <c r="P706" s="9"/>
      <c r="Q706" s="9"/>
      <c r="R706" s="9"/>
      <c r="S706" s="104">
        <v>704.0</v>
      </c>
      <c r="T706" s="9"/>
      <c r="U706" s="9"/>
      <c r="V706" s="9"/>
      <c r="W706" s="9"/>
    </row>
    <row r="707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O707" s="9"/>
      <c r="P707" s="9"/>
      <c r="Q707" s="9"/>
      <c r="R707" s="9"/>
      <c r="S707" s="104">
        <v>705.0</v>
      </c>
      <c r="T707" s="9"/>
      <c r="U707" s="9"/>
      <c r="V707" s="9"/>
      <c r="W707" s="9"/>
    </row>
    <row r="708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O708" s="9"/>
      <c r="P708" s="9"/>
      <c r="Q708" s="9"/>
      <c r="R708" s="9"/>
      <c r="S708" s="104">
        <v>706.0</v>
      </c>
      <c r="T708" s="9"/>
      <c r="U708" s="9"/>
      <c r="V708" s="9"/>
      <c r="W708" s="9"/>
    </row>
    <row r="709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O709" s="9"/>
      <c r="P709" s="9"/>
      <c r="Q709" s="9"/>
      <c r="R709" s="9"/>
      <c r="S709" s="104">
        <v>707.0</v>
      </c>
      <c r="T709" s="9"/>
      <c r="U709" s="9"/>
      <c r="V709" s="9"/>
      <c r="W709" s="9"/>
    </row>
    <row r="710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O710" s="9"/>
      <c r="P710" s="9"/>
      <c r="Q710" s="9"/>
      <c r="R710" s="9"/>
      <c r="S710" s="104">
        <v>708.0</v>
      </c>
      <c r="T710" s="9"/>
      <c r="U710" s="9"/>
      <c r="V710" s="9"/>
      <c r="W710" s="9"/>
    </row>
    <row r="711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O711" s="9"/>
      <c r="P711" s="9"/>
      <c r="Q711" s="9"/>
      <c r="R711" s="9"/>
      <c r="S711" s="104">
        <v>709.0</v>
      </c>
      <c r="T711" s="9"/>
      <c r="U711" s="9"/>
      <c r="V711" s="9"/>
      <c r="W711" s="9"/>
    </row>
    <row r="712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O712" s="9"/>
      <c r="P712" s="9"/>
      <c r="Q712" s="9"/>
      <c r="R712" s="9"/>
      <c r="S712" s="104">
        <v>710.0</v>
      </c>
      <c r="T712" s="9"/>
      <c r="U712" s="9"/>
      <c r="V712" s="9"/>
      <c r="W712" s="9"/>
    </row>
    <row r="713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O713" s="9"/>
      <c r="P713" s="9"/>
      <c r="Q713" s="9"/>
      <c r="R713" s="9"/>
      <c r="S713" s="104">
        <v>711.0</v>
      </c>
      <c r="T713" s="9"/>
      <c r="U713" s="9"/>
      <c r="V713" s="9"/>
      <c r="W713" s="9"/>
    </row>
    <row r="714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O714" s="9"/>
      <c r="P714" s="9"/>
      <c r="Q714" s="9"/>
      <c r="R714" s="9"/>
      <c r="S714" s="104">
        <v>712.0</v>
      </c>
      <c r="T714" s="9"/>
      <c r="U714" s="9"/>
      <c r="V714" s="9"/>
      <c r="W714" s="9"/>
    </row>
    <row r="71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O715" s="9"/>
      <c r="P715" s="9"/>
      <c r="Q715" s="9"/>
      <c r="R715" s="9"/>
      <c r="S715" s="104">
        <v>713.0</v>
      </c>
      <c r="T715" s="9"/>
      <c r="U715" s="9"/>
      <c r="V715" s="9"/>
      <c r="W715" s="9"/>
    </row>
    <row r="716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O716" s="9"/>
      <c r="P716" s="9"/>
      <c r="Q716" s="9"/>
      <c r="R716" s="9"/>
      <c r="S716" s="104">
        <v>714.0</v>
      </c>
      <c r="T716" s="9"/>
      <c r="U716" s="9"/>
      <c r="V716" s="9"/>
      <c r="W716" s="9"/>
    </row>
    <row r="717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O717" s="9"/>
      <c r="P717" s="9"/>
      <c r="Q717" s="9"/>
      <c r="R717" s="9"/>
      <c r="S717" s="104">
        <v>715.0</v>
      </c>
      <c r="T717" s="9"/>
      <c r="U717" s="9"/>
      <c r="V717" s="9"/>
      <c r="W717" s="9"/>
    </row>
    <row r="718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O718" s="9"/>
      <c r="P718" s="9"/>
      <c r="Q718" s="9"/>
      <c r="R718" s="9"/>
      <c r="S718" s="104">
        <v>716.0</v>
      </c>
      <c r="T718" s="9"/>
      <c r="U718" s="9"/>
      <c r="V718" s="9"/>
      <c r="W718" s="9"/>
    </row>
    <row r="719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O719" s="9"/>
      <c r="P719" s="9"/>
      <c r="Q719" s="9"/>
      <c r="R719" s="9"/>
      <c r="S719" s="104">
        <v>717.0</v>
      </c>
      <c r="T719" s="9"/>
      <c r="U719" s="9"/>
      <c r="V719" s="9"/>
      <c r="W719" s="9"/>
    </row>
    <row r="720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O720" s="9"/>
      <c r="P720" s="9"/>
      <c r="Q720" s="9"/>
      <c r="R720" s="9"/>
      <c r="S720" s="104">
        <v>718.0</v>
      </c>
      <c r="T720" s="9"/>
      <c r="U720" s="9"/>
      <c r="V720" s="9"/>
      <c r="W720" s="9"/>
    </row>
    <row r="721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O721" s="9"/>
      <c r="P721" s="9"/>
      <c r="Q721" s="9"/>
      <c r="R721" s="9"/>
      <c r="S721" s="104">
        <v>719.0</v>
      </c>
      <c r="T721" s="9"/>
      <c r="U721" s="9"/>
      <c r="V721" s="9"/>
      <c r="W721" s="9"/>
    </row>
    <row r="722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O722" s="9"/>
      <c r="P722" s="9"/>
      <c r="Q722" s="9"/>
      <c r="R722" s="9"/>
      <c r="S722" s="104">
        <v>720.0</v>
      </c>
      <c r="T722" s="9"/>
      <c r="U722" s="9"/>
      <c r="V722" s="9"/>
      <c r="W722" s="9"/>
    </row>
    <row r="723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O723" s="9"/>
      <c r="P723" s="9"/>
      <c r="Q723" s="9"/>
      <c r="R723" s="9"/>
      <c r="S723" s="104">
        <v>721.0</v>
      </c>
      <c r="T723" s="9"/>
      <c r="U723" s="9"/>
      <c r="V723" s="9"/>
      <c r="W723" s="9"/>
    </row>
    <row r="724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O724" s="9"/>
      <c r="P724" s="9"/>
      <c r="Q724" s="9"/>
      <c r="R724" s="9"/>
      <c r="S724" s="104">
        <v>722.0</v>
      </c>
      <c r="T724" s="9"/>
      <c r="U724" s="9"/>
      <c r="V724" s="9"/>
      <c r="W724" s="9"/>
    </row>
    <row r="7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O725" s="9"/>
      <c r="P725" s="9"/>
      <c r="Q725" s="9"/>
      <c r="R725" s="9"/>
      <c r="S725" s="104">
        <v>723.0</v>
      </c>
      <c r="T725" s="9"/>
      <c r="U725" s="9"/>
      <c r="V725" s="9"/>
      <c r="W725" s="9"/>
    </row>
    <row r="726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O726" s="9"/>
      <c r="P726" s="9"/>
      <c r="Q726" s="9"/>
      <c r="R726" s="9"/>
      <c r="S726" s="104">
        <v>724.0</v>
      </c>
      <c r="T726" s="9"/>
      <c r="U726" s="9"/>
      <c r="V726" s="9"/>
      <c r="W726" s="9"/>
    </row>
    <row r="727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O727" s="9"/>
      <c r="P727" s="9"/>
      <c r="Q727" s="9"/>
      <c r="R727" s="9"/>
      <c r="S727" s="104">
        <v>725.0</v>
      </c>
      <c r="T727" s="9"/>
      <c r="U727" s="9"/>
      <c r="V727" s="9"/>
      <c r="W727" s="9"/>
    </row>
    <row r="728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O728" s="9"/>
      <c r="P728" s="9"/>
      <c r="Q728" s="9"/>
      <c r="R728" s="9"/>
      <c r="S728" s="104">
        <v>726.0</v>
      </c>
      <c r="T728" s="9"/>
      <c r="U728" s="9"/>
      <c r="V728" s="9"/>
      <c r="W728" s="9"/>
    </row>
    <row r="729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O729" s="9"/>
      <c r="P729" s="9"/>
      <c r="Q729" s="9"/>
      <c r="R729" s="9"/>
      <c r="S729" s="104">
        <v>727.0</v>
      </c>
      <c r="T729" s="9"/>
      <c r="U729" s="9"/>
      <c r="V729" s="9"/>
      <c r="W729" s="9"/>
    </row>
    <row r="730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O730" s="9"/>
      <c r="P730" s="9"/>
      <c r="Q730" s="9"/>
      <c r="R730" s="9"/>
      <c r="S730" s="104">
        <v>728.0</v>
      </c>
      <c r="T730" s="9"/>
      <c r="U730" s="9"/>
      <c r="V730" s="9"/>
      <c r="W730" s="9"/>
    </row>
    <row r="731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O731" s="9"/>
      <c r="P731" s="9"/>
      <c r="Q731" s="9"/>
      <c r="R731" s="9"/>
      <c r="S731" s="104">
        <v>729.0</v>
      </c>
      <c r="T731" s="9"/>
      <c r="U731" s="9"/>
      <c r="V731" s="9"/>
      <c r="W731" s="9"/>
    </row>
    <row r="732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O732" s="9"/>
      <c r="P732" s="9"/>
      <c r="Q732" s="9"/>
      <c r="R732" s="9"/>
      <c r="S732" s="104">
        <v>730.0</v>
      </c>
      <c r="T732" s="9"/>
      <c r="U732" s="9"/>
      <c r="V732" s="9"/>
      <c r="W732" s="9"/>
    </row>
    <row r="733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O733" s="9"/>
      <c r="P733" s="9"/>
      <c r="Q733" s="9"/>
      <c r="R733" s="9"/>
      <c r="S733" s="104">
        <v>731.0</v>
      </c>
      <c r="T733" s="9"/>
      <c r="U733" s="9"/>
      <c r="V733" s="9"/>
      <c r="W733" s="9"/>
    </row>
    <row r="734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O734" s="9"/>
      <c r="P734" s="9"/>
      <c r="Q734" s="9"/>
      <c r="R734" s="9"/>
      <c r="S734" s="104">
        <v>732.0</v>
      </c>
      <c r="T734" s="9"/>
      <c r="U734" s="9"/>
      <c r="V734" s="9"/>
      <c r="W734" s="9"/>
    </row>
    <row r="73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O735" s="9"/>
      <c r="P735" s="9"/>
      <c r="Q735" s="9"/>
      <c r="R735" s="9"/>
      <c r="S735" s="104">
        <v>733.0</v>
      </c>
      <c r="T735" s="9"/>
      <c r="U735" s="9"/>
      <c r="V735" s="9"/>
      <c r="W735" s="9"/>
    </row>
    <row r="736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O736" s="9"/>
      <c r="P736" s="9"/>
      <c r="Q736" s="9"/>
      <c r="R736" s="9"/>
      <c r="S736" s="104">
        <v>734.0</v>
      </c>
      <c r="T736" s="9"/>
      <c r="U736" s="9"/>
      <c r="V736" s="9"/>
      <c r="W736" s="9"/>
    </row>
    <row r="737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O737" s="9"/>
      <c r="P737" s="9"/>
      <c r="Q737" s="9"/>
      <c r="R737" s="9"/>
      <c r="S737" s="104">
        <v>735.0</v>
      </c>
      <c r="T737" s="9"/>
      <c r="U737" s="9"/>
      <c r="V737" s="9"/>
      <c r="W737" s="9"/>
    </row>
    <row r="738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O738" s="9"/>
      <c r="P738" s="9"/>
      <c r="Q738" s="9"/>
      <c r="R738" s="9"/>
      <c r="S738" s="104">
        <v>736.0</v>
      </c>
      <c r="T738" s="9"/>
      <c r="U738" s="9"/>
      <c r="V738" s="9"/>
      <c r="W738" s="9"/>
    </row>
    <row r="739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O739" s="9"/>
      <c r="P739" s="9"/>
      <c r="Q739" s="9"/>
      <c r="R739" s="9"/>
      <c r="S739" s="104">
        <v>737.0</v>
      </c>
      <c r="T739" s="9"/>
      <c r="U739" s="9"/>
      <c r="V739" s="9"/>
      <c r="W739" s="9"/>
    </row>
    <row r="740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O740" s="9"/>
      <c r="P740" s="9"/>
      <c r="Q740" s="9"/>
      <c r="R740" s="9"/>
      <c r="S740" s="104">
        <v>738.0</v>
      </c>
      <c r="T740" s="9"/>
      <c r="U740" s="9"/>
      <c r="V740" s="9"/>
      <c r="W740" s="9"/>
    </row>
    <row r="741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O741" s="9"/>
      <c r="P741" s="9"/>
      <c r="Q741" s="9"/>
      <c r="R741" s="9"/>
      <c r="S741" s="104">
        <v>739.0</v>
      </c>
      <c r="T741" s="9"/>
      <c r="U741" s="9"/>
      <c r="V741" s="9"/>
      <c r="W741" s="9"/>
    </row>
    <row r="742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O742" s="9"/>
      <c r="P742" s="9"/>
      <c r="Q742" s="9"/>
      <c r="R742" s="9"/>
      <c r="S742" s="104">
        <v>740.0</v>
      </c>
      <c r="T742" s="9"/>
      <c r="U742" s="9"/>
      <c r="V742" s="9"/>
      <c r="W742" s="9"/>
    </row>
    <row r="743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O743" s="9"/>
      <c r="P743" s="9"/>
      <c r="Q743" s="9"/>
      <c r="R743" s="9"/>
      <c r="S743" s="104">
        <v>741.0</v>
      </c>
      <c r="T743" s="9"/>
      <c r="U743" s="9"/>
      <c r="V743" s="9"/>
      <c r="W743" s="9"/>
    </row>
    <row r="744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O744" s="9"/>
      <c r="P744" s="9"/>
      <c r="Q744" s="9"/>
      <c r="R744" s="9"/>
      <c r="S744" s="104">
        <v>742.0</v>
      </c>
      <c r="T744" s="9"/>
      <c r="U744" s="9"/>
      <c r="V744" s="9"/>
      <c r="W744" s="9"/>
    </row>
    <row r="74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O745" s="9"/>
      <c r="P745" s="9"/>
      <c r="Q745" s="9"/>
      <c r="R745" s="9"/>
      <c r="S745" s="104">
        <v>743.0</v>
      </c>
      <c r="T745" s="9"/>
      <c r="U745" s="9"/>
      <c r="V745" s="9"/>
      <c r="W745" s="9"/>
    </row>
    <row r="746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O746" s="9"/>
      <c r="P746" s="9"/>
      <c r="Q746" s="9"/>
      <c r="R746" s="9"/>
      <c r="S746" s="104">
        <v>744.0</v>
      </c>
      <c r="T746" s="9"/>
      <c r="U746" s="9"/>
      <c r="V746" s="9"/>
      <c r="W746" s="9"/>
    </row>
    <row r="747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O747" s="9"/>
      <c r="P747" s="9"/>
      <c r="Q747" s="9"/>
      <c r="R747" s="9"/>
      <c r="S747" s="104">
        <v>745.0</v>
      </c>
      <c r="T747" s="9"/>
      <c r="U747" s="9"/>
      <c r="V747" s="9"/>
      <c r="W747" s="9"/>
    </row>
    <row r="748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O748" s="9"/>
      <c r="P748" s="9"/>
      <c r="Q748" s="9"/>
      <c r="R748" s="9"/>
      <c r="S748" s="104">
        <v>746.0</v>
      </c>
      <c r="T748" s="9"/>
      <c r="U748" s="9"/>
      <c r="V748" s="9"/>
      <c r="W748" s="9"/>
    </row>
    <row r="749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O749" s="9"/>
      <c r="P749" s="9"/>
      <c r="Q749" s="9"/>
      <c r="R749" s="9"/>
      <c r="S749" s="104">
        <v>747.0</v>
      </c>
      <c r="T749" s="9"/>
      <c r="U749" s="9"/>
      <c r="V749" s="9"/>
      <c r="W749" s="9"/>
    </row>
    <row r="750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O750" s="9"/>
      <c r="P750" s="9"/>
      <c r="Q750" s="9"/>
      <c r="R750" s="9"/>
      <c r="S750" s="104">
        <v>748.0</v>
      </c>
      <c r="T750" s="9"/>
      <c r="U750" s="9"/>
      <c r="V750" s="9"/>
      <c r="W750" s="9"/>
    </row>
    <row r="751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O751" s="9"/>
      <c r="P751" s="9"/>
      <c r="Q751" s="9"/>
      <c r="R751" s="9"/>
      <c r="S751" s="104">
        <v>749.0</v>
      </c>
      <c r="T751" s="9"/>
      <c r="U751" s="9"/>
      <c r="V751" s="9"/>
      <c r="W751" s="9"/>
    </row>
    <row r="752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O752" s="9"/>
      <c r="P752" s="9"/>
      <c r="Q752" s="9"/>
      <c r="R752" s="9"/>
      <c r="S752" s="104">
        <v>750.0</v>
      </c>
      <c r="T752" s="9"/>
      <c r="U752" s="9"/>
      <c r="V752" s="9"/>
      <c r="W752" s="9"/>
    </row>
    <row r="753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O753" s="9"/>
      <c r="P753" s="9"/>
      <c r="Q753" s="9"/>
      <c r="R753" s="9"/>
      <c r="S753" s="104">
        <v>751.0</v>
      </c>
      <c r="T753" s="9"/>
      <c r="U753" s="9"/>
      <c r="V753" s="9"/>
      <c r="W753" s="9"/>
    </row>
    <row r="754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O754" s="9"/>
      <c r="P754" s="9"/>
      <c r="Q754" s="9"/>
      <c r="R754" s="9"/>
      <c r="S754" s="104">
        <v>752.0</v>
      </c>
      <c r="T754" s="9"/>
      <c r="U754" s="9"/>
      <c r="V754" s="9"/>
      <c r="W754" s="9"/>
    </row>
    <row r="75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O755" s="9"/>
      <c r="P755" s="9"/>
      <c r="Q755" s="9"/>
      <c r="R755" s="9"/>
      <c r="S755" s="104">
        <v>753.0</v>
      </c>
      <c r="T755" s="9"/>
      <c r="U755" s="9"/>
      <c r="V755" s="9"/>
      <c r="W755" s="9"/>
    </row>
    <row r="756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O756" s="9"/>
      <c r="P756" s="9"/>
      <c r="Q756" s="9"/>
      <c r="R756" s="9"/>
      <c r="S756" s="104">
        <v>754.0</v>
      </c>
      <c r="T756" s="9"/>
      <c r="U756" s="9"/>
      <c r="V756" s="9"/>
      <c r="W756" s="9"/>
    </row>
    <row r="757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O757" s="9"/>
      <c r="P757" s="9"/>
      <c r="Q757" s="9"/>
      <c r="R757" s="9"/>
      <c r="S757" s="104">
        <v>755.0</v>
      </c>
      <c r="T757" s="9"/>
      <c r="U757" s="9"/>
      <c r="V757" s="9"/>
      <c r="W757" s="9"/>
    </row>
    <row r="758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O758" s="9"/>
      <c r="P758" s="9"/>
      <c r="Q758" s="9"/>
      <c r="R758" s="9"/>
      <c r="S758" s="104">
        <v>756.0</v>
      </c>
      <c r="T758" s="9"/>
      <c r="U758" s="9"/>
      <c r="V758" s="9"/>
      <c r="W758" s="9"/>
    </row>
    <row r="759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O759" s="9"/>
      <c r="P759" s="9"/>
      <c r="Q759" s="9"/>
      <c r="R759" s="9"/>
      <c r="S759" s="104">
        <v>757.0</v>
      </c>
      <c r="T759" s="9"/>
      <c r="U759" s="9"/>
      <c r="V759" s="9"/>
      <c r="W759" s="9"/>
    </row>
    <row r="760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O760" s="9"/>
      <c r="P760" s="9"/>
      <c r="Q760" s="9"/>
      <c r="R760" s="9"/>
      <c r="S760" s="104">
        <v>758.0</v>
      </c>
      <c r="T760" s="9"/>
      <c r="U760" s="9"/>
      <c r="V760" s="9"/>
      <c r="W760" s="9"/>
    </row>
    <row r="761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O761" s="9"/>
      <c r="P761" s="9"/>
      <c r="Q761" s="9"/>
      <c r="R761" s="9"/>
      <c r="S761" s="104">
        <v>759.0</v>
      </c>
      <c r="T761" s="9"/>
      <c r="U761" s="9"/>
      <c r="V761" s="9"/>
      <c r="W761" s="9"/>
    </row>
    <row r="762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O762" s="9"/>
      <c r="P762" s="9"/>
      <c r="Q762" s="9"/>
      <c r="R762" s="9"/>
      <c r="S762" s="104">
        <v>760.0</v>
      </c>
      <c r="T762" s="9"/>
      <c r="U762" s="9"/>
      <c r="V762" s="9"/>
      <c r="W762" s="9"/>
    </row>
    <row r="763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O763" s="9"/>
      <c r="P763" s="9"/>
      <c r="Q763" s="9"/>
      <c r="R763" s="9"/>
      <c r="S763" s="104">
        <v>761.0</v>
      </c>
      <c r="T763" s="9"/>
      <c r="U763" s="9"/>
      <c r="V763" s="9"/>
      <c r="W763" s="9"/>
    </row>
    <row r="764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O764" s="9"/>
      <c r="P764" s="9"/>
      <c r="Q764" s="9"/>
      <c r="R764" s="9"/>
      <c r="S764" s="104">
        <v>762.0</v>
      </c>
      <c r="T764" s="9"/>
      <c r="U764" s="9"/>
      <c r="V764" s="9"/>
      <c r="W764" s="9"/>
    </row>
    <row r="76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O765" s="9"/>
      <c r="P765" s="9"/>
      <c r="Q765" s="9"/>
      <c r="R765" s="9"/>
      <c r="S765" s="104">
        <v>763.0</v>
      </c>
      <c r="T765" s="9"/>
      <c r="U765" s="9"/>
      <c r="V765" s="9"/>
      <c r="W765" s="9"/>
    </row>
    <row r="766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O766" s="9"/>
      <c r="P766" s="9"/>
      <c r="Q766" s="9"/>
      <c r="R766" s="9"/>
      <c r="S766" s="104">
        <v>764.0</v>
      </c>
      <c r="T766" s="9"/>
      <c r="U766" s="9"/>
      <c r="V766" s="9"/>
      <c r="W766" s="9"/>
    </row>
    <row r="767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O767" s="9"/>
      <c r="P767" s="9"/>
      <c r="Q767" s="9"/>
      <c r="R767" s="9"/>
      <c r="S767" s="104">
        <v>765.0</v>
      </c>
      <c r="T767" s="9"/>
      <c r="U767" s="9"/>
      <c r="V767" s="9"/>
      <c r="W767" s="9"/>
    </row>
    <row r="768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O768" s="9"/>
      <c r="P768" s="9"/>
      <c r="Q768" s="9"/>
      <c r="R768" s="9"/>
      <c r="S768" s="104">
        <v>766.0</v>
      </c>
      <c r="T768" s="9"/>
      <c r="U768" s="9"/>
      <c r="V768" s="9"/>
      <c r="W768" s="9"/>
    </row>
    <row r="769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O769" s="9"/>
      <c r="P769" s="9"/>
      <c r="Q769" s="9"/>
      <c r="R769" s="9"/>
      <c r="S769" s="104">
        <v>767.0</v>
      </c>
      <c r="T769" s="9"/>
      <c r="U769" s="9"/>
      <c r="V769" s="9"/>
      <c r="W769" s="9"/>
    </row>
    <row r="770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O770" s="9"/>
      <c r="P770" s="9"/>
      <c r="Q770" s="9"/>
      <c r="R770" s="9"/>
      <c r="S770" s="104">
        <v>768.0</v>
      </c>
      <c r="T770" s="9"/>
      <c r="U770" s="9"/>
      <c r="V770" s="9"/>
      <c r="W770" s="9"/>
    </row>
    <row r="771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O771" s="9"/>
      <c r="P771" s="9"/>
      <c r="Q771" s="9"/>
      <c r="R771" s="9"/>
      <c r="S771" s="104">
        <v>769.0</v>
      </c>
      <c r="T771" s="9"/>
      <c r="U771" s="9"/>
      <c r="V771" s="9"/>
      <c r="W771" s="9"/>
    </row>
    <row r="772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O772" s="9"/>
      <c r="P772" s="9"/>
      <c r="Q772" s="9"/>
      <c r="R772" s="9"/>
      <c r="S772" s="104">
        <v>770.0</v>
      </c>
      <c r="T772" s="9"/>
      <c r="U772" s="9"/>
      <c r="V772" s="9"/>
      <c r="W772" s="9"/>
    </row>
    <row r="773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O773" s="9"/>
      <c r="P773" s="9"/>
      <c r="Q773" s="9"/>
      <c r="R773" s="9"/>
      <c r="S773" s="104">
        <v>771.0</v>
      </c>
      <c r="T773" s="9"/>
      <c r="U773" s="9"/>
      <c r="V773" s="9"/>
      <c r="W773" s="9"/>
    </row>
    <row r="774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O774" s="9"/>
      <c r="P774" s="9"/>
      <c r="Q774" s="9"/>
      <c r="R774" s="9"/>
      <c r="S774" s="104">
        <v>772.0</v>
      </c>
      <c r="T774" s="9"/>
      <c r="U774" s="9"/>
      <c r="V774" s="9"/>
      <c r="W774" s="9"/>
    </row>
    <row r="77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O775" s="9"/>
      <c r="P775" s="9"/>
      <c r="Q775" s="9"/>
      <c r="R775" s="9"/>
      <c r="S775" s="104">
        <v>773.0</v>
      </c>
      <c r="T775" s="9"/>
      <c r="U775" s="9"/>
      <c r="V775" s="9"/>
      <c r="W775" s="9"/>
    </row>
    <row r="776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O776" s="9"/>
      <c r="P776" s="9"/>
      <c r="Q776" s="9"/>
      <c r="R776" s="9"/>
      <c r="S776" s="104">
        <v>774.0</v>
      </c>
      <c r="T776" s="9"/>
      <c r="U776" s="9"/>
      <c r="V776" s="9"/>
      <c r="W776" s="9"/>
    </row>
    <row r="777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O777" s="9"/>
      <c r="P777" s="9"/>
      <c r="Q777" s="9"/>
      <c r="R777" s="9"/>
      <c r="S777" s="104">
        <v>775.0</v>
      </c>
      <c r="T777" s="9"/>
      <c r="U777" s="9"/>
      <c r="V777" s="9"/>
      <c r="W777" s="9"/>
    </row>
    <row r="778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O778" s="9"/>
      <c r="P778" s="9"/>
      <c r="Q778" s="9"/>
      <c r="R778" s="9"/>
      <c r="S778" s="104">
        <v>776.0</v>
      </c>
      <c r="T778" s="9"/>
      <c r="U778" s="9"/>
      <c r="V778" s="9"/>
      <c r="W778" s="9"/>
    </row>
    <row r="779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O779" s="9"/>
      <c r="P779" s="9"/>
      <c r="Q779" s="9"/>
      <c r="R779" s="9"/>
      <c r="S779" s="104">
        <v>777.0</v>
      </c>
      <c r="T779" s="9"/>
      <c r="U779" s="9"/>
      <c r="V779" s="9"/>
      <c r="W779" s="9"/>
    </row>
    <row r="780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O780" s="9"/>
      <c r="P780" s="9"/>
      <c r="Q780" s="9"/>
      <c r="R780" s="9"/>
      <c r="S780" s="104">
        <v>778.0</v>
      </c>
      <c r="T780" s="9"/>
      <c r="U780" s="9"/>
      <c r="V780" s="9"/>
      <c r="W780" s="9"/>
    </row>
    <row r="781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O781" s="9"/>
      <c r="P781" s="9"/>
      <c r="Q781" s="9"/>
      <c r="R781" s="9"/>
      <c r="S781" s="104">
        <v>779.0</v>
      </c>
      <c r="T781" s="9"/>
      <c r="U781" s="9"/>
      <c r="V781" s="9"/>
      <c r="W781" s="9"/>
    </row>
    <row r="782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O782" s="9"/>
      <c r="P782" s="9"/>
      <c r="Q782" s="9"/>
      <c r="R782" s="9"/>
      <c r="S782" s="104">
        <v>780.0</v>
      </c>
      <c r="T782" s="9"/>
      <c r="U782" s="9"/>
      <c r="V782" s="9"/>
      <c r="W782" s="9"/>
    </row>
    <row r="783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O783" s="9"/>
      <c r="P783" s="9"/>
      <c r="Q783" s="9"/>
      <c r="R783" s="9"/>
      <c r="S783" s="104">
        <v>781.0</v>
      </c>
      <c r="T783" s="9"/>
      <c r="U783" s="9"/>
      <c r="V783" s="9"/>
      <c r="W783" s="9"/>
    </row>
    <row r="784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O784" s="9"/>
      <c r="P784" s="9"/>
      <c r="Q784" s="9"/>
      <c r="R784" s="9"/>
      <c r="S784" s="104">
        <v>782.0</v>
      </c>
      <c r="T784" s="9"/>
      <c r="U784" s="9"/>
      <c r="V784" s="9"/>
      <c r="W784" s="9"/>
    </row>
    <row r="78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O785" s="9"/>
      <c r="P785" s="9"/>
      <c r="Q785" s="9"/>
      <c r="R785" s="9"/>
      <c r="S785" s="104">
        <v>783.0</v>
      </c>
      <c r="T785" s="9"/>
      <c r="U785" s="9"/>
      <c r="V785" s="9"/>
      <c r="W785" s="9"/>
    </row>
    <row r="786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O786" s="9"/>
      <c r="P786" s="9"/>
      <c r="Q786" s="9"/>
      <c r="R786" s="9"/>
      <c r="S786" s="104">
        <v>784.0</v>
      </c>
      <c r="T786" s="9"/>
      <c r="U786" s="9"/>
      <c r="V786" s="9"/>
      <c r="W786" s="9"/>
    </row>
    <row r="787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O787" s="9"/>
      <c r="P787" s="9"/>
      <c r="Q787" s="9"/>
      <c r="R787" s="9"/>
      <c r="S787" s="104">
        <v>785.0</v>
      </c>
      <c r="T787" s="9"/>
      <c r="U787" s="9"/>
      <c r="V787" s="9"/>
      <c r="W787" s="9"/>
    </row>
    <row r="788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O788" s="9"/>
      <c r="P788" s="9"/>
      <c r="Q788" s="9"/>
      <c r="R788" s="9"/>
      <c r="S788" s="104">
        <v>786.0</v>
      </c>
      <c r="T788" s="9"/>
      <c r="U788" s="9"/>
      <c r="V788" s="9"/>
      <c r="W788" s="9"/>
    </row>
    <row r="789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O789" s="9"/>
      <c r="P789" s="9"/>
      <c r="Q789" s="9"/>
      <c r="R789" s="9"/>
      <c r="S789" s="104">
        <v>787.0</v>
      </c>
      <c r="T789" s="9"/>
      <c r="U789" s="9"/>
      <c r="V789" s="9"/>
      <c r="W789" s="9"/>
    </row>
    <row r="790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O790" s="9"/>
      <c r="P790" s="9"/>
      <c r="Q790" s="9"/>
      <c r="R790" s="9"/>
      <c r="S790" s="104">
        <v>788.0</v>
      </c>
      <c r="T790" s="9"/>
      <c r="U790" s="9"/>
      <c r="V790" s="9"/>
      <c r="W790" s="9"/>
    </row>
    <row r="791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O791" s="9"/>
      <c r="P791" s="9"/>
      <c r="Q791" s="9"/>
      <c r="R791" s="9"/>
      <c r="S791" s="104">
        <v>789.0</v>
      </c>
      <c r="T791" s="9"/>
      <c r="U791" s="9"/>
      <c r="V791" s="9"/>
      <c r="W791" s="9"/>
    </row>
    <row r="792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O792" s="9"/>
      <c r="P792" s="9"/>
      <c r="Q792" s="9"/>
      <c r="R792" s="9"/>
      <c r="S792" s="104">
        <v>790.0</v>
      </c>
      <c r="T792" s="9"/>
      <c r="U792" s="9"/>
      <c r="V792" s="9"/>
      <c r="W792" s="9"/>
    </row>
    <row r="793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O793" s="9"/>
      <c r="P793" s="9"/>
      <c r="Q793" s="9"/>
      <c r="R793" s="9"/>
      <c r="S793" s="104">
        <v>791.0</v>
      </c>
      <c r="T793" s="9"/>
      <c r="U793" s="9"/>
      <c r="V793" s="9"/>
      <c r="W793" s="9"/>
    </row>
    <row r="794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O794" s="9"/>
      <c r="P794" s="9"/>
      <c r="Q794" s="9"/>
      <c r="R794" s="9"/>
      <c r="S794" s="104">
        <v>792.0</v>
      </c>
      <c r="T794" s="9"/>
      <c r="U794" s="9"/>
      <c r="V794" s="9"/>
      <c r="W794" s="9"/>
    </row>
    <row r="79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O795" s="9"/>
      <c r="P795" s="9"/>
      <c r="Q795" s="9"/>
      <c r="R795" s="9"/>
      <c r="S795" s="104">
        <v>793.0</v>
      </c>
      <c r="T795" s="9"/>
      <c r="U795" s="9"/>
      <c r="V795" s="9"/>
      <c r="W795" s="9"/>
    </row>
    <row r="796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O796" s="9"/>
      <c r="P796" s="9"/>
      <c r="Q796" s="9"/>
      <c r="R796" s="9"/>
      <c r="S796" s="104">
        <v>794.0</v>
      </c>
      <c r="T796" s="9"/>
      <c r="U796" s="9"/>
      <c r="V796" s="9"/>
      <c r="W796" s="9"/>
    </row>
    <row r="797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O797" s="9"/>
      <c r="P797" s="9"/>
      <c r="Q797" s="9"/>
      <c r="R797" s="9"/>
      <c r="S797" s="104">
        <v>795.0</v>
      </c>
      <c r="T797" s="9"/>
      <c r="U797" s="9"/>
      <c r="V797" s="9"/>
      <c r="W797" s="9"/>
    </row>
    <row r="798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O798" s="9"/>
      <c r="P798" s="9"/>
      <c r="Q798" s="9"/>
      <c r="R798" s="9"/>
      <c r="S798" s="104">
        <v>796.0</v>
      </c>
      <c r="T798" s="9"/>
      <c r="U798" s="9"/>
      <c r="V798" s="9"/>
      <c r="W798" s="9"/>
    </row>
    <row r="799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O799" s="9"/>
      <c r="P799" s="9"/>
      <c r="Q799" s="9"/>
      <c r="R799" s="9"/>
      <c r="S799" s="104">
        <v>797.0</v>
      </c>
      <c r="T799" s="9"/>
      <c r="U799" s="9"/>
      <c r="V799" s="9"/>
      <c r="W799" s="9"/>
    </row>
    <row r="800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O800" s="9"/>
      <c r="P800" s="9"/>
      <c r="Q800" s="9"/>
      <c r="R800" s="9"/>
      <c r="S800" s="104">
        <v>798.0</v>
      </c>
      <c r="T800" s="9"/>
      <c r="U800" s="9"/>
      <c r="V800" s="9"/>
      <c r="W800" s="9"/>
    </row>
    <row r="801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O801" s="9"/>
      <c r="P801" s="9"/>
      <c r="Q801" s="9"/>
      <c r="R801" s="9"/>
      <c r="S801" s="104">
        <v>799.0</v>
      </c>
      <c r="T801" s="9"/>
      <c r="U801" s="9"/>
      <c r="V801" s="9"/>
      <c r="W801" s="9"/>
    </row>
    <row r="802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O802" s="9"/>
      <c r="P802" s="9"/>
      <c r="Q802" s="9"/>
      <c r="R802" s="9"/>
      <c r="S802" s="104">
        <v>800.0</v>
      </c>
      <c r="T802" s="9"/>
      <c r="U802" s="9"/>
      <c r="V802" s="9"/>
      <c r="W802" s="9"/>
    </row>
    <row r="803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O803" s="9"/>
      <c r="P803" s="9"/>
      <c r="Q803" s="9"/>
      <c r="R803" s="9"/>
      <c r="S803" s="104">
        <v>801.0</v>
      </c>
      <c r="T803" s="9"/>
      <c r="U803" s="9"/>
      <c r="V803" s="9"/>
      <c r="W803" s="9"/>
    </row>
    <row r="804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O804" s="9"/>
      <c r="P804" s="9"/>
      <c r="Q804" s="9"/>
      <c r="R804" s="9"/>
      <c r="S804" s="104">
        <v>802.0</v>
      </c>
      <c r="T804" s="9"/>
      <c r="U804" s="9"/>
      <c r="V804" s="9"/>
      <c r="W804" s="9"/>
    </row>
    <row r="80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O805" s="9"/>
      <c r="P805" s="9"/>
      <c r="Q805" s="9"/>
      <c r="R805" s="9"/>
      <c r="S805" s="104">
        <v>803.0</v>
      </c>
      <c r="T805" s="9"/>
      <c r="U805" s="9"/>
      <c r="V805" s="9"/>
      <c r="W805" s="9"/>
    </row>
    <row r="806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O806" s="9"/>
      <c r="P806" s="9"/>
      <c r="Q806" s="9"/>
      <c r="R806" s="9"/>
      <c r="S806" s="104">
        <v>804.0</v>
      </c>
      <c r="T806" s="9"/>
      <c r="U806" s="9"/>
      <c r="V806" s="9"/>
      <c r="W806" s="9"/>
    </row>
    <row r="807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O807" s="9"/>
      <c r="P807" s="9"/>
      <c r="Q807" s="9"/>
      <c r="R807" s="9"/>
      <c r="S807" s="104">
        <v>805.0</v>
      </c>
      <c r="T807" s="9"/>
      <c r="U807" s="9"/>
      <c r="V807" s="9"/>
      <c r="W807" s="9"/>
    </row>
    <row r="808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O808" s="9"/>
      <c r="P808" s="9"/>
      <c r="Q808" s="9"/>
      <c r="R808" s="9"/>
      <c r="S808" s="104">
        <v>806.0</v>
      </c>
      <c r="T808" s="9"/>
      <c r="U808" s="9"/>
      <c r="V808" s="9"/>
      <c r="W808" s="9"/>
    </row>
    <row r="809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O809" s="9"/>
      <c r="P809" s="9"/>
      <c r="Q809" s="9"/>
      <c r="R809" s="9"/>
      <c r="S809" s="104">
        <v>807.0</v>
      </c>
      <c r="T809" s="9"/>
      <c r="U809" s="9"/>
      <c r="V809" s="9"/>
      <c r="W809" s="9"/>
    </row>
    <row r="810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O810" s="9"/>
      <c r="P810" s="9"/>
      <c r="Q810" s="9"/>
      <c r="R810" s="9"/>
      <c r="S810" s="104">
        <v>808.0</v>
      </c>
      <c r="T810" s="9"/>
      <c r="U810" s="9"/>
      <c r="V810" s="9"/>
      <c r="W810" s="9"/>
    </row>
    <row r="811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O811" s="9"/>
      <c r="P811" s="9"/>
      <c r="Q811" s="9"/>
      <c r="R811" s="9"/>
      <c r="S811" s="104">
        <v>809.0</v>
      </c>
      <c r="T811" s="9"/>
      <c r="U811" s="9"/>
      <c r="V811" s="9"/>
      <c r="W811" s="9"/>
    </row>
    <row r="812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O812" s="9"/>
      <c r="P812" s="9"/>
      <c r="Q812" s="9"/>
      <c r="R812" s="9"/>
      <c r="S812" s="104">
        <v>810.0</v>
      </c>
      <c r="T812" s="9"/>
      <c r="U812" s="9"/>
      <c r="V812" s="9"/>
      <c r="W812" s="9"/>
    </row>
    <row r="813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O813" s="9"/>
      <c r="P813" s="9"/>
      <c r="Q813" s="9"/>
      <c r="R813" s="9"/>
      <c r="S813" s="104">
        <v>811.0</v>
      </c>
      <c r="T813" s="9"/>
      <c r="U813" s="9"/>
      <c r="V813" s="9"/>
      <c r="W813" s="9"/>
    </row>
    <row r="814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O814" s="9"/>
      <c r="P814" s="9"/>
      <c r="Q814" s="9"/>
      <c r="R814" s="9"/>
      <c r="S814" s="104">
        <v>812.0</v>
      </c>
      <c r="T814" s="9"/>
      <c r="U814" s="9"/>
      <c r="V814" s="9"/>
      <c r="W814" s="9"/>
    </row>
    <row r="81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O815" s="9"/>
      <c r="P815" s="9"/>
      <c r="Q815" s="9"/>
      <c r="R815" s="9"/>
      <c r="S815" s="104">
        <v>813.0</v>
      </c>
      <c r="T815" s="9"/>
      <c r="U815" s="9"/>
      <c r="V815" s="9"/>
      <c r="W815" s="9"/>
    </row>
    <row r="816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O816" s="9"/>
      <c r="P816" s="9"/>
      <c r="Q816" s="9"/>
      <c r="R816" s="9"/>
      <c r="S816" s="104">
        <v>814.0</v>
      </c>
      <c r="T816" s="9"/>
      <c r="U816" s="9"/>
      <c r="V816" s="9"/>
      <c r="W816" s="9"/>
    </row>
    <row r="817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O817" s="9"/>
      <c r="P817" s="9"/>
      <c r="Q817" s="9"/>
      <c r="R817" s="9"/>
      <c r="S817" s="104">
        <v>815.0</v>
      </c>
      <c r="T817" s="9"/>
      <c r="U817" s="9"/>
      <c r="V817" s="9"/>
      <c r="W817" s="9"/>
    </row>
    <row r="818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O818" s="9"/>
      <c r="P818" s="9"/>
      <c r="Q818" s="9"/>
      <c r="R818" s="9"/>
      <c r="S818" s="104">
        <v>816.0</v>
      </c>
      <c r="T818" s="9"/>
      <c r="U818" s="9"/>
      <c r="V818" s="9"/>
      <c r="W818" s="9"/>
    </row>
    <row r="819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O819" s="9"/>
      <c r="P819" s="9"/>
      <c r="Q819" s="9"/>
      <c r="R819" s="9"/>
      <c r="S819" s="104">
        <v>817.0</v>
      </c>
      <c r="T819" s="9"/>
      <c r="U819" s="9"/>
      <c r="V819" s="9"/>
      <c r="W819" s="9"/>
    </row>
    <row r="820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O820" s="9"/>
      <c r="P820" s="9"/>
      <c r="Q820" s="9"/>
      <c r="R820" s="9"/>
      <c r="S820" s="104">
        <v>818.0</v>
      </c>
      <c r="T820" s="9"/>
      <c r="U820" s="9"/>
      <c r="V820" s="9"/>
      <c r="W820" s="9"/>
    </row>
    <row r="821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O821" s="9"/>
      <c r="P821" s="9"/>
      <c r="Q821" s="9"/>
      <c r="R821" s="9"/>
      <c r="S821" s="104">
        <v>819.0</v>
      </c>
      <c r="T821" s="9"/>
      <c r="U821" s="9"/>
      <c r="V821" s="9"/>
      <c r="W821" s="9"/>
    </row>
    <row r="822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O822" s="9"/>
      <c r="P822" s="9"/>
      <c r="Q822" s="9"/>
      <c r="R822" s="9"/>
      <c r="S822" s="104">
        <v>820.0</v>
      </c>
      <c r="T822" s="9"/>
      <c r="U822" s="9"/>
      <c r="V822" s="9"/>
      <c r="W822" s="9"/>
    </row>
    <row r="823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O823" s="9"/>
      <c r="P823" s="9"/>
      <c r="Q823" s="9"/>
      <c r="R823" s="9"/>
      <c r="S823" s="104">
        <v>821.0</v>
      </c>
      <c r="T823" s="9"/>
      <c r="U823" s="9"/>
      <c r="V823" s="9"/>
      <c r="W823" s="9"/>
    </row>
    <row r="824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O824" s="9"/>
      <c r="P824" s="9"/>
      <c r="Q824" s="9"/>
      <c r="R824" s="9"/>
      <c r="S824" s="104">
        <v>822.0</v>
      </c>
      <c r="T824" s="9"/>
      <c r="U824" s="9"/>
      <c r="V824" s="9"/>
      <c r="W824" s="9"/>
    </row>
    <row r="8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O825" s="9"/>
      <c r="P825" s="9"/>
      <c r="Q825" s="9"/>
      <c r="R825" s="9"/>
      <c r="S825" s="104">
        <v>823.0</v>
      </c>
      <c r="T825" s="9"/>
      <c r="U825" s="9"/>
      <c r="V825" s="9"/>
      <c r="W825" s="9"/>
    </row>
    <row r="826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O826" s="9"/>
      <c r="P826" s="9"/>
      <c r="Q826" s="9"/>
      <c r="R826" s="9"/>
      <c r="S826" s="104">
        <v>824.0</v>
      </c>
      <c r="T826" s="9"/>
      <c r="U826" s="9"/>
      <c r="V826" s="9"/>
      <c r="W826" s="9"/>
    </row>
    <row r="827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O827" s="9"/>
      <c r="P827" s="9"/>
      <c r="Q827" s="9"/>
      <c r="R827" s="9"/>
      <c r="S827" s="104">
        <v>825.0</v>
      </c>
      <c r="T827" s="9"/>
      <c r="U827" s="9"/>
      <c r="V827" s="9"/>
      <c r="W827" s="9"/>
    </row>
    <row r="828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O828" s="9"/>
      <c r="P828" s="9"/>
      <c r="Q828" s="9"/>
      <c r="R828" s="9"/>
      <c r="S828" s="104">
        <v>826.0</v>
      </c>
      <c r="T828" s="9"/>
      <c r="U828" s="9"/>
      <c r="V828" s="9"/>
      <c r="W828" s="9"/>
    </row>
    <row r="829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O829" s="9"/>
      <c r="P829" s="9"/>
      <c r="Q829" s="9"/>
      <c r="R829" s="9"/>
      <c r="S829" s="104">
        <v>827.0</v>
      </c>
      <c r="T829" s="9"/>
      <c r="U829" s="9"/>
      <c r="V829" s="9"/>
      <c r="W829" s="9"/>
    </row>
    <row r="830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O830" s="9"/>
      <c r="P830" s="9"/>
      <c r="Q830" s="9"/>
      <c r="R830" s="9"/>
      <c r="S830" s="104">
        <v>828.0</v>
      </c>
      <c r="T830" s="9"/>
      <c r="U830" s="9"/>
      <c r="V830" s="9"/>
      <c r="W830" s="9"/>
    </row>
    <row r="831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O831" s="9"/>
      <c r="P831" s="9"/>
      <c r="Q831" s="9"/>
      <c r="R831" s="9"/>
      <c r="S831" s="104">
        <v>829.0</v>
      </c>
      <c r="T831" s="9"/>
      <c r="U831" s="9"/>
      <c r="V831" s="9"/>
      <c r="W831" s="9"/>
    </row>
    <row r="832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O832" s="9"/>
      <c r="P832" s="9"/>
      <c r="Q832" s="9"/>
      <c r="R832" s="9"/>
      <c r="S832" s="104">
        <v>830.0</v>
      </c>
      <c r="T832" s="9"/>
      <c r="U832" s="9"/>
      <c r="V832" s="9"/>
      <c r="W832" s="9"/>
    </row>
    <row r="833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O833" s="9"/>
      <c r="P833" s="9"/>
      <c r="Q833" s="9"/>
      <c r="R833" s="9"/>
      <c r="S833" s="104">
        <v>831.0</v>
      </c>
      <c r="T833" s="9"/>
      <c r="U833" s="9"/>
      <c r="V833" s="9"/>
      <c r="W833" s="9"/>
    </row>
    <row r="834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O834" s="9"/>
      <c r="P834" s="9"/>
      <c r="Q834" s="9"/>
      <c r="R834" s="9"/>
      <c r="S834" s="104">
        <v>832.0</v>
      </c>
      <c r="T834" s="9"/>
      <c r="U834" s="9"/>
      <c r="V834" s="9"/>
      <c r="W834" s="9"/>
    </row>
    <row r="83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O835" s="9"/>
      <c r="P835" s="9"/>
      <c r="Q835" s="9"/>
      <c r="R835" s="9"/>
      <c r="S835" s="104">
        <v>833.0</v>
      </c>
      <c r="T835" s="9"/>
      <c r="U835" s="9"/>
      <c r="V835" s="9"/>
      <c r="W835" s="9"/>
    </row>
    <row r="836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O836" s="9"/>
      <c r="P836" s="9"/>
      <c r="Q836" s="9"/>
      <c r="R836" s="9"/>
      <c r="S836" s="104">
        <v>834.0</v>
      </c>
      <c r="T836" s="9"/>
      <c r="U836" s="9"/>
      <c r="V836" s="9"/>
      <c r="W836" s="9"/>
    </row>
    <row r="837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O837" s="9"/>
      <c r="P837" s="9"/>
      <c r="Q837" s="9"/>
      <c r="R837" s="9"/>
      <c r="S837" s="104">
        <v>835.0</v>
      </c>
      <c r="T837" s="9"/>
      <c r="U837" s="9"/>
      <c r="V837" s="9"/>
      <c r="W837" s="9"/>
    </row>
    <row r="838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O838" s="9"/>
      <c r="P838" s="9"/>
      <c r="Q838" s="9"/>
      <c r="R838" s="9"/>
      <c r="S838" s="104">
        <v>836.0</v>
      </c>
      <c r="T838" s="9"/>
      <c r="U838" s="9"/>
      <c r="V838" s="9"/>
      <c r="W838" s="9"/>
    </row>
    <row r="839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O839" s="9"/>
      <c r="P839" s="9"/>
      <c r="Q839" s="9"/>
      <c r="R839" s="9"/>
      <c r="S839" s="104">
        <v>837.0</v>
      </c>
      <c r="T839" s="9"/>
      <c r="U839" s="9"/>
      <c r="V839" s="9"/>
      <c r="W839" s="9"/>
    </row>
    <row r="840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O840" s="9"/>
      <c r="P840" s="9"/>
      <c r="Q840" s="9"/>
      <c r="R840" s="9"/>
      <c r="S840" s="104">
        <v>838.0</v>
      </c>
      <c r="T840" s="9"/>
      <c r="U840" s="9"/>
      <c r="V840" s="9"/>
      <c r="W840" s="9"/>
    </row>
    <row r="841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O841" s="9"/>
      <c r="P841" s="9"/>
      <c r="Q841" s="9"/>
      <c r="R841" s="9"/>
      <c r="S841" s="104">
        <v>839.0</v>
      </c>
      <c r="T841" s="9"/>
      <c r="U841" s="9"/>
      <c r="V841" s="9"/>
      <c r="W841" s="9"/>
    </row>
    <row r="842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O842" s="9"/>
      <c r="P842" s="9"/>
      <c r="Q842" s="9"/>
      <c r="R842" s="9"/>
      <c r="S842" s="104">
        <v>840.0</v>
      </c>
      <c r="T842" s="9"/>
      <c r="U842" s="9"/>
      <c r="V842" s="9"/>
      <c r="W842" s="9"/>
    </row>
    <row r="843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O843" s="9"/>
      <c r="P843" s="9"/>
      <c r="Q843" s="9"/>
      <c r="R843" s="9"/>
      <c r="S843" s="104">
        <v>841.0</v>
      </c>
      <c r="T843" s="9"/>
      <c r="U843" s="9"/>
      <c r="V843" s="9"/>
      <c r="W843" s="9"/>
    </row>
    <row r="844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O844" s="9"/>
      <c r="P844" s="9"/>
      <c r="Q844" s="9"/>
      <c r="R844" s="9"/>
      <c r="S844" s="104">
        <v>842.0</v>
      </c>
      <c r="T844" s="9"/>
      <c r="U844" s="9"/>
      <c r="V844" s="9"/>
      <c r="W844" s="9"/>
    </row>
    <row r="84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O845" s="9"/>
      <c r="P845" s="9"/>
      <c r="Q845" s="9"/>
      <c r="R845" s="9"/>
      <c r="S845" s="104">
        <v>843.0</v>
      </c>
      <c r="T845" s="9"/>
      <c r="U845" s="9"/>
      <c r="V845" s="9"/>
      <c r="W845" s="9"/>
    </row>
    <row r="846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O846" s="9"/>
      <c r="P846" s="9"/>
      <c r="Q846" s="9"/>
      <c r="R846" s="9"/>
      <c r="S846" s="104">
        <v>844.0</v>
      </c>
      <c r="T846" s="9"/>
      <c r="U846" s="9"/>
      <c r="V846" s="9"/>
      <c r="W846" s="9"/>
    </row>
    <row r="847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O847" s="9"/>
      <c r="P847" s="9"/>
      <c r="Q847" s="9"/>
      <c r="R847" s="9"/>
      <c r="S847" s="104">
        <v>845.0</v>
      </c>
      <c r="T847" s="9"/>
      <c r="U847" s="9"/>
      <c r="V847" s="9"/>
      <c r="W847" s="9"/>
    </row>
    <row r="848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O848" s="9"/>
      <c r="P848" s="9"/>
      <c r="Q848" s="9"/>
      <c r="R848" s="9"/>
      <c r="S848" s="104">
        <v>846.0</v>
      </c>
      <c r="T848" s="9"/>
      <c r="U848" s="9"/>
      <c r="V848" s="9"/>
      <c r="W848" s="9"/>
    </row>
    <row r="849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O849" s="9"/>
      <c r="P849" s="9"/>
      <c r="Q849" s="9"/>
      <c r="R849" s="9"/>
      <c r="S849" s="104">
        <v>847.0</v>
      </c>
      <c r="T849" s="9"/>
      <c r="U849" s="9"/>
      <c r="V849" s="9"/>
      <c r="W849" s="9"/>
    </row>
    <row r="850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O850" s="9"/>
      <c r="P850" s="9"/>
      <c r="Q850" s="9"/>
      <c r="R850" s="9"/>
      <c r="S850" s="104">
        <v>848.0</v>
      </c>
      <c r="T850" s="9"/>
      <c r="U850" s="9"/>
      <c r="V850" s="9"/>
      <c r="W850" s="9"/>
    </row>
    <row r="851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O851" s="9"/>
      <c r="P851" s="9"/>
      <c r="Q851" s="9"/>
      <c r="R851" s="9"/>
      <c r="S851" s="104">
        <v>849.0</v>
      </c>
      <c r="T851" s="9"/>
      <c r="U851" s="9"/>
      <c r="V851" s="9"/>
      <c r="W851" s="9"/>
    </row>
    <row r="852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O852" s="9"/>
      <c r="P852" s="9"/>
      <c r="Q852" s="9"/>
      <c r="R852" s="9"/>
      <c r="S852" s="104">
        <v>850.0</v>
      </c>
      <c r="T852" s="9"/>
      <c r="U852" s="9"/>
      <c r="V852" s="9"/>
      <c r="W852" s="9"/>
    </row>
    <row r="853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O853" s="9"/>
      <c r="P853" s="9"/>
      <c r="Q853" s="9"/>
      <c r="R853" s="9"/>
      <c r="S853" s="104">
        <v>851.0</v>
      </c>
      <c r="T853" s="9"/>
      <c r="U853" s="9"/>
      <c r="V853" s="9"/>
      <c r="W853" s="9"/>
    </row>
    <row r="854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O854" s="9"/>
      <c r="P854" s="9"/>
      <c r="Q854" s="9"/>
      <c r="R854" s="9"/>
      <c r="S854" s="104">
        <v>852.0</v>
      </c>
      <c r="T854" s="9"/>
      <c r="U854" s="9"/>
      <c r="V854" s="9"/>
      <c r="W854" s="9"/>
    </row>
    <row r="85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O855" s="9"/>
      <c r="P855" s="9"/>
      <c r="Q855" s="9"/>
      <c r="R855" s="9"/>
      <c r="S855" s="104">
        <v>853.0</v>
      </c>
      <c r="T855" s="9"/>
      <c r="U855" s="9"/>
      <c r="V855" s="9"/>
      <c r="W855" s="9"/>
    </row>
    <row r="856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O856" s="9"/>
      <c r="P856" s="9"/>
      <c r="Q856" s="9"/>
      <c r="R856" s="9"/>
      <c r="S856" s="104">
        <v>854.0</v>
      </c>
      <c r="T856" s="9"/>
      <c r="U856" s="9"/>
      <c r="V856" s="9"/>
      <c r="W856" s="9"/>
    </row>
    <row r="857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O857" s="9"/>
      <c r="P857" s="9"/>
      <c r="Q857" s="9"/>
      <c r="R857" s="9"/>
      <c r="S857" s="104">
        <v>855.0</v>
      </c>
      <c r="T857" s="9"/>
      <c r="U857" s="9"/>
      <c r="V857" s="9"/>
      <c r="W857" s="9"/>
    </row>
    <row r="858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O858" s="9"/>
      <c r="P858" s="9"/>
      <c r="Q858" s="9"/>
      <c r="R858" s="9"/>
      <c r="S858" s="104">
        <v>856.0</v>
      </c>
      <c r="T858" s="9"/>
      <c r="U858" s="9"/>
      <c r="V858" s="9"/>
      <c r="W858" s="9"/>
    </row>
    <row r="859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O859" s="9"/>
      <c r="P859" s="9"/>
      <c r="Q859" s="9"/>
      <c r="R859" s="9"/>
      <c r="S859" s="104">
        <v>857.0</v>
      </c>
      <c r="T859" s="9"/>
      <c r="U859" s="9"/>
      <c r="V859" s="9"/>
      <c r="W859" s="9"/>
    </row>
    <row r="860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O860" s="9"/>
      <c r="P860" s="9"/>
      <c r="Q860" s="9"/>
      <c r="R860" s="9"/>
      <c r="S860" s="104">
        <v>858.0</v>
      </c>
      <c r="T860" s="9"/>
      <c r="U860" s="9"/>
      <c r="V860" s="9"/>
      <c r="W860" s="9"/>
    </row>
    <row r="861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O861" s="9"/>
      <c r="P861" s="9"/>
      <c r="Q861" s="9"/>
      <c r="R861" s="9"/>
      <c r="S861" s="104">
        <v>859.0</v>
      </c>
      <c r="T861" s="9"/>
      <c r="U861" s="9"/>
      <c r="V861" s="9"/>
      <c r="W861" s="9"/>
    </row>
    <row r="862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O862" s="9"/>
      <c r="P862" s="9"/>
      <c r="Q862" s="9"/>
      <c r="R862" s="9"/>
      <c r="S862" s="104">
        <v>860.0</v>
      </c>
      <c r="T862" s="9"/>
      <c r="U862" s="9"/>
      <c r="V862" s="9"/>
      <c r="W862" s="9"/>
    </row>
    <row r="863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O863" s="9"/>
      <c r="P863" s="9"/>
      <c r="Q863" s="9"/>
      <c r="R863" s="9"/>
      <c r="S863" s="104">
        <v>861.0</v>
      </c>
      <c r="T863" s="9"/>
      <c r="U863" s="9"/>
      <c r="V863" s="9"/>
      <c r="W863" s="9"/>
    </row>
    <row r="864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O864" s="9"/>
      <c r="P864" s="9"/>
      <c r="Q864" s="9"/>
      <c r="R864" s="9"/>
      <c r="S864" s="104">
        <v>862.0</v>
      </c>
      <c r="T864" s="9"/>
      <c r="U864" s="9"/>
      <c r="V864" s="9"/>
      <c r="W864" s="9"/>
    </row>
    <row r="86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O865" s="9"/>
      <c r="P865" s="9"/>
      <c r="Q865" s="9"/>
      <c r="R865" s="9"/>
      <c r="S865" s="104">
        <v>863.0</v>
      </c>
      <c r="T865" s="9"/>
      <c r="U865" s="9"/>
      <c r="V865" s="9"/>
      <c r="W865" s="9"/>
    </row>
    <row r="866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O866" s="9"/>
      <c r="P866" s="9"/>
      <c r="Q866" s="9"/>
      <c r="R866" s="9"/>
      <c r="S866" s="104">
        <v>864.0</v>
      </c>
      <c r="T866" s="9"/>
      <c r="U866" s="9"/>
      <c r="V866" s="9"/>
      <c r="W866" s="9"/>
    </row>
    <row r="867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O867" s="9"/>
      <c r="P867" s="9"/>
      <c r="Q867" s="9"/>
      <c r="R867" s="9"/>
      <c r="S867" s="104">
        <v>865.0</v>
      </c>
      <c r="T867" s="9"/>
      <c r="U867" s="9"/>
      <c r="V867" s="9"/>
      <c r="W867" s="9"/>
    </row>
    <row r="868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O868" s="9"/>
      <c r="P868" s="9"/>
      <c r="Q868" s="9"/>
      <c r="R868" s="9"/>
      <c r="S868" s="104">
        <v>866.0</v>
      </c>
      <c r="T868" s="9"/>
      <c r="U868" s="9"/>
      <c r="V868" s="9"/>
      <c r="W868" s="9"/>
    </row>
    <row r="869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O869" s="9"/>
      <c r="P869" s="9"/>
      <c r="Q869" s="9"/>
      <c r="R869" s="9"/>
      <c r="S869" s="104">
        <v>867.0</v>
      </c>
      <c r="T869" s="9"/>
      <c r="U869" s="9"/>
      <c r="V869" s="9"/>
      <c r="W869" s="9"/>
    </row>
    <row r="870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O870" s="9"/>
      <c r="P870" s="9"/>
      <c r="Q870" s="9"/>
      <c r="R870" s="9"/>
      <c r="S870" s="104">
        <v>868.0</v>
      </c>
      <c r="T870" s="9"/>
      <c r="U870" s="9"/>
      <c r="V870" s="9"/>
      <c r="W870" s="9"/>
    </row>
    <row r="871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O871" s="9"/>
      <c r="P871" s="9"/>
      <c r="Q871" s="9"/>
      <c r="R871" s="9"/>
      <c r="S871" s="104">
        <v>869.0</v>
      </c>
      <c r="T871" s="9"/>
      <c r="U871" s="9"/>
      <c r="V871" s="9"/>
      <c r="W871" s="9"/>
    </row>
    <row r="872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O872" s="9"/>
      <c r="P872" s="9"/>
      <c r="Q872" s="9"/>
      <c r="R872" s="9"/>
      <c r="S872" s="104">
        <v>870.0</v>
      </c>
      <c r="T872" s="9"/>
      <c r="U872" s="9"/>
      <c r="V872" s="9"/>
      <c r="W872" s="9"/>
    </row>
    <row r="873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O873" s="9"/>
      <c r="P873" s="9"/>
      <c r="Q873" s="9"/>
      <c r="R873" s="9"/>
      <c r="S873" s="104">
        <v>871.0</v>
      </c>
      <c r="T873" s="9"/>
      <c r="U873" s="9"/>
      <c r="V873" s="9"/>
      <c r="W873" s="9"/>
    </row>
    <row r="874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O874" s="9"/>
      <c r="P874" s="9"/>
      <c r="Q874" s="9"/>
      <c r="R874" s="9"/>
      <c r="S874" s="104">
        <v>872.0</v>
      </c>
      <c r="T874" s="9"/>
      <c r="U874" s="9"/>
      <c r="V874" s="9"/>
      <c r="W874" s="9"/>
    </row>
    <row r="87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O875" s="9"/>
      <c r="P875" s="9"/>
      <c r="Q875" s="9"/>
      <c r="R875" s="9"/>
      <c r="S875" s="104">
        <v>873.0</v>
      </c>
      <c r="T875" s="9"/>
      <c r="U875" s="9"/>
      <c r="V875" s="9"/>
      <c r="W875" s="9"/>
    </row>
    <row r="876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O876" s="9"/>
      <c r="P876" s="9"/>
      <c r="Q876" s="9"/>
      <c r="R876" s="9"/>
      <c r="S876" s="104">
        <v>874.0</v>
      </c>
      <c r="T876" s="9"/>
      <c r="U876" s="9"/>
      <c r="V876" s="9"/>
      <c r="W876" s="9"/>
    </row>
    <row r="877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O877" s="9"/>
      <c r="P877" s="9"/>
      <c r="Q877" s="9"/>
      <c r="R877" s="9"/>
      <c r="S877" s="104">
        <v>875.0</v>
      </c>
      <c r="T877" s="9"/>
      <c r="U877" s="9"/>
      <c r="V877" s="9"/>
      <c r="W877" s="9"/>
    </row>
    <row r="878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O878" s="9"/>
      <c r="P878" s="9"/>
      <c r="Q878" s="9"/>
      <c r="R878" s="9"/>
      <c r="S878" s="104">
        <v>876.0</v>
      </c>
      <c r="T878" s="9"/>
      <c r="U878" s="9"/>
      <c r="V878" s="9"/>
      <c r="W878" s="9"/>
    </row>
    <row r="879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O879" s="9"/>
      <c r="P879" s="9"/>
      <c r="Q879" s="9"/>
      <c r="R879" s="9"/>
      <c r="S879" s="104">
        <v>877.0</v>
      </c>
      <c r="T879" s="9"/>
      <c r="U879" s="9"/>
      <c r="V879" s="9"/>
      <c r="W879" s="9"/>
    </row>
    <row r="880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O880" s="9"/>
      <c r="P880" s="9"/>
      <c r="Q880" s="9"/>
      <c r="R880" s="9"/>
      <c r="S880" s="104">
        <v>878.0</v>
      </c>
      <c r="T880" s="9"/>
      <c r="U880" s="9"/>
      <c r="V880" s="9"/>
      <c r="W880" s="9"/>
    </row>
    <row r="881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O881" s="9"/>
      <c r="P881" s="9"/>
      <c r="Q881" s="9"/>
      <c r="R881" s="9"/>
      <c r="S881" s="104">
        <v>879.0</v>
      </c>
      <c r="T881" s="9"/>
      <c r="U881" s="9"/>
      <c r="V881" s="9"/>
      <c r="W881" s="9"/>
    </row>
    <row r="882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O882" s="9"/>
      <c r="P882" s="9"/>
      <c r="Q882" s="9"/>
      <c r="R882" s="9"/>
      <c r="S882" s="104">
        <v>880.0</v>
      </c>
      <c r="T882" s="9"/>
      <c r="U882" s="9"/>
      <c r="V882" s="9"/>
      <c r="W882" s="9"/>
    </row>
    <row r="883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O883" s="9"/>
      <c r="P883" s="9"/>
      <c r="Q883" s="9"/>
      <c r="R883" s="9"/>
      <c r="S883" s="104">
        <v>881.0</v>
      </c>
      <c r="T883" s="9"/>
      <c r="U883" s="9"/>
      <c r="V883" s="9"/>
      <c r="W883" s="9"/>
    </row>
    <row r="884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O884" s="9"/>
      <c r="P884" s="9"/>
      <c r="Q884" s="9"/>
      <c r="R884" s="9"/>
      <c r="S884" s="104">
        <v>882.0</v>
      </c>
      <c r="T884" s="9"/>
      <c r="U884" s="9"/>
      <c r="V884" s="9"/>
      <c r="W884" s="9"/>
    </row>
    <row r="88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O885" s="9"/>
      <c r="P885" s="9"/>
      <c r="Q885" s="9"/>
      <c r="R885" s="9"/>
      <c r="S885" s="104">
        <v>883.0</v>
      </c>
      <c r="T885" s="9"/>
      <c r="U885" s="9"/>
      <c r="V885" s="9"/>
      <c r="W885" s="9"/>
    </row>
    <row r="886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O886" s="9"/>
      <c r="P886" s="9"/>
      <c r="Q886" s="9"/>
      <c r="R886" s="9"/>
      <c r="S886" s="104">
        <v>884.0</v>
      </c>
      <c r="T886" s="9"/>
      <c r="U886" s="9"/>
      <c r="V886" s="9"/>
      <c r="W886" s="9"/>
    </row>
    <row r="887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O887" s="9"/>
      <c r="P887" s="9"/>
      <c r="Q887" s="9"/>
      <c r="R887" s="9"/>
      <c r="S887" s="104">
        <v>885.0</v>
      </c>
      <c r="T887" s="9"/>
      <c r="U887" s="9"/>
      <c r="V887" s="9"/>
      <c r="W887" s="9"/>
    </row>
    <row r="888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O888" s="9"/>
      <c r="P888" s="9"/>
      <c r="Q888" s="9"/>
      <c r="R888" s="9"/>
      <c r="S888" s="104">
        <v>886.0</v>
      </c>
      <c r="T888" s="9"/>
      <c r="U888" s="9"/>
      <c r="V888" s="9"/>
      <c r="W888" s="9"/>
    </row>
    <row r="889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O889" s="9"/>
      <c r="P889" s="9"/>
      <c r="Q889" s="9"/>
      <c r="R889" s="9"/>
      <c r="S889" s="104">
        <v>887.0</v>
      </c>
      <c r="T889" s="9"/>
      <c r="U889" s="9"/>
      <c r="V889" s="9"/>
      <c r="W889" s="9"/>
    </row>
    <row r="890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O890" s="9"/>
      <c r="P890" s="9"/>
      <c r="Q890" s="9"/>
      <c r="R890" s="9"/>
      <c r="S890" s="104">
        <v>888.0</v>
      </c>
      <c r="T890" s="9"/>
      <c r="U890" s="9"/>
      <c r="V890" s="9"/>
      <c r="W890" s="9"/>
    </row>
    <row r="891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O891" s="9"/>
      <c r="P891" s="9"/>
      <c r="Q891" s="9"/>
      <c r="R891" s="9"/>
      <c r="S891" s="104">
        <v>889.0</v>
      </c>
      <c r="T891" s="9"/>
      <c r="U891" s="9"/>
      <c r="V891" s="9"/>
      <c r="W891" s="9"/>
    </row>
    <row r="892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O892" s="9"/>
      <c r="P892" s="9"/>
      <c r="Q892" s="9"/>
      <c r="R892" s="9"/>
      <c r="S892" s="104">
        <v>890.0</v>
      </c>
      <c r="T892" s="9"/>
      <c r="U892" s="9"/>
      <c r="V892" s="9"/>
      <c r="W892" s="9"/>
    </row>
    <row r="893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O893" s="9"/>
      <c r="P893" s="9"/>
      <c r="Q893" s="9"/>
      <c r="R893" s="9"/>
      <c r="S893" s="104">
        <v>891.0</v>
      </c>
      <c r="T893" s="9"/>
      <c r="U893" s="9"/>
      <c r="V893" s="9"/>
      <c r="W893" s="9"/>
    </row>
    <row r="894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O894" s="9"/>
      <c r="P894" s="9"/>
      <c r="Q894" s="9"/>
      <c r="R894" s="9"/>
      <c r="S894" s="104">
        <v>892.0</v>
      </c>
      <c r="T894" s="9"/>
      <c r="U894" s="9"/>
      <c r="V894" s="9"/>
      <c r="W894" s="9"/>
    </row>
    <row r="89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O895" s="9"/>
      <c r="P895" s="9"/>
      <c r="Q895" s="9"/>
      <c r="R895" s="9"/>
      <c r="S895" s="104">
        <v>893.0</v>
      </c>
      <c r="T895" s="9"/>
      <c r="U895" s="9"/>
      <c r="V895" s="9"/>
      <c r="W895" s="9"/>
    </row>
    <row r="896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O896" s="9"/>
      <c r="P896" s="9"/>
      <c r="Q896" s="9"/>
      <c r="R896" s="9"/>
      <c r="S896" s="104">
        <v>894.0</v>
      </c>
      <c r="T896" s="9"/>
      <c r="U896" s="9"/>
      <c r="V896" s="9"/>
      <c r="W896" s="9"/>
    </row>
    <row r="897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O897" s="9"/>
      <c r="P897" s="9"/>
      <c r="Q897" s="9"/>
      <c r="R897" s="9"/>
      <c r="S897" s="104">
        <v>895.0</v>
      </c>
      <c r="T897" s="9"/>
      <c r="U897" s="9"/>
      <c r="V897" s="9"/>
      <c r="W897" s="9"/>
    </row>
    <row r="898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O898" s="9"/>
      <c r="P898" s="9"/>
      <c r="Q898" s="9"/>
      <c r="R898" s="9"/>
      <c r="S898" s="104">
        <v>896.0</v>
      </c>
      <c r="T898" s="9"/>
      <c r="U898" s="9"/>
      <c r="V898" s="9"/>
      <c r="W898" s="9"/>
    </row>
    <row r="899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O899" s="9"/>
      <c r="P899" s="9"/>
      <c r="Q899" s="9"/>
      <c r="R899" s="9"/>
      <c r="S899" s="104">
        <v>897.0</v>
      </c>
      <c r="T899" s="9"/>
      <c r="U899" s="9"/>
      <c r="V899" s="9"/>
      <c r="W899" s="9"/>
    </row>
    <row r="900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O900" s="9"/>
      <c r="P900" s="9"/>
      <c r="Q900" s="9"/>
      <c r="R900" s="9"/>
      <c r="S900" s="104">
        <v>898.0</v>
      </c>
      <c r="T900" s="9"/>
      <c r="U900" s="9"/>
      <c r="V900" s="9"/>
      <c r="W900" s="9"/>
    </row>
    <row r="901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O901" s="9"/>
      <c r="P901" s="9"/>
      <c r="Q901" s="9"/>
      <c r="R901" s="9"/>
      <c r="S901" s="104">
        <v>899.0</v>
      </c>
      <c r="T901" s="9"/>
      <c r="U901" s="9"/>
      <c r="V901" s="9"/>
      <c r="W901" s="9"/>
    </row>
    <row r="902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O902" s="9"/>
      <c r="P902" s="9"/>
      <c r="Q902" s="9"/>
      <c r="R902" s="9"/>
      <c r="S902" s="104">
        <v>900.0</v>
      </c>
      <c r="T902" s="9"/>
      <c r="U902" s="9"/>
      <c r="V902" s="9"/>
      <c r="W902" s="9"/>
    </row>
    <row r="903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O903" s="9"/>
      <c r="P903" s="9"/>
      <c r="Q903" s="9"/>
      <c r="R903" s="9"/>
      <c r="S903" s="104">
        <v>901.0</v>
      </c>
      <c r="T903" s="9"/>
      <c r="U903" s="9"/>
      <c r="V903" s="9"/>
      <c r="W903" s="9"/>
    </row>
    <row r="904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O904" s="9"/>
      <c r="P904" s="9"/>
      <c r="Q904" s="9"/>
      <c r="R904" s="9"/>
      <c r="S904" s="104">
        <v>902.0</v>
      </c>
      <c r="T904" s="9"/>
      <c r="U904" s="9"/>
      <c r="V904" s="9"/>
      <c r="W904" s="9"/>
    </row>
    <row r="90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O905" s="9"/>
      <c r="P905" s="9"/>
      <c r="Q905" s="9"/>
      <c r="R905" s="9"/>
      <c r="S905" s="104">
        <v>903.0</v>
      </c>
      <c r="T905" s="9"/>
      <c r="U905" s="9"/>
      <c r="V905" s="9"/>
      <c r="W905" s="9"/>
    </row>
    <row r="906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O906" s="9"/>
      <c r="P906" s="9"/>
      <c r="Q906" s="9"/>
      <c r="R906" s="9"/>
      <c r="S906" s="104">
        <v>904.0</v>
      </c>
      <c r="T906" s="9"/>
      <c r="U906" s="9"/>
      <c r="V906" s="9"/>
      <c r="W906" s="9"/>
    </row>
    <row r="907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O907" s="9"/>
      <c r="P907" s="9"/>
      <c r="Q907" s="9"/>
      <c r="R907" s="9"/>
      <c r="S907" s="104">
        <v>905.0</v>
      </c>
      <c r="T907" s="9"/>
      <c r="U907" s="9"/>
      <c r="V907" s="9"/>
      <c r="W907" s="9"/>
    </row>
    <row r="908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O908" s="9"/>
      <c r="P908" s="9"/>
      <c r="Q908" s="9"/>
      <c r="R908" s="9"/>
      <c r="S908" s="104">
        <v>906.0</v>
      </c>
      <c r="T908" s="9"/>
      <c r="U908" s="9"/>
      <c r="V908" s="9"/>
      <c r="W908" s="9"/>
    </row>
    <row r="909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O909" s="9"/>
      <c r="P909" s="9"/>
      <c r="Q909" s="9"/>
      <c r="R909" s="9"/>
      <c r="S909" s="104">
        <v>907.0</v>
      </c>
      <c r="T909" s="9"/>
      <c r="U909" s="9"/>
      <c r="V909" s="9"/>
      <c r="W909" s="9"/>
    </row>
    <row r="910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O910" s="9"/>
      <c r="P910" s="9"/>
      <c r="Q910" s="9"/>
      <c r="R910" s="9"/>
      <c r="S910" s="104">
        <v>908.0</v>
      </c>
      <c r="T910" s="9"/>
      <c r="U910" s="9"/>
      <c r="V910" s="9"/>
      <c r="W910" s="9"/>
    </row>
    <row r="911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O911" s="9"/>
      <c r="P911" s="9"/>
      <c r="Q911" s="9"/>
      <c r="R911" s="9"/>
      <c r="S911" s="104">
        <v>909.0</v>
      </c>
      <c r="T911" s="9"/>
      <c r="U911" s="9"/>
      <c r="V911" s="9"/>
      <c r="W911" s="9"/>
    </row>
    <row r="912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O912" s="9"/>
      <c r="P912" s="9"/>
      <c r="Q912" s="9"/>
      <c r="R912" s="9"/>
      <c r="S912" s="104">
        <v>910.0</v>
      </c>
      <c r="T912" s="9"/>
      <c r="U912" s="9"/>
      <c r="V912" s="9"/>
      <c r="W912" s="9"/>
    </row>
    <row r="913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O913" s="9"/>
      <c r="P913" s="9"/>
      <c r="Q913" s="9"/>
      <c r="R913" s="9"/>
      <c r="S913" s="104">
        <v>911.0</v>
      </c>
      <c r="T913" s="9"/>
      <c r="U913" s="9"/>
      <c r="V913" s="9"/>
      <c r="W913" s="9"/>
    </row>
    <row r="914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O914" s="9"/>
      <c r="P914" s="9"/>
      <c r="Q914" s="9"/>
      <c r="R914" s="9"/>
      <c r="S914" s="104">
        <v>912.0</v>
      </c>
      <c r="T914" s="9"/>
      <c r="U914" s="9"/>
      <c r="V914" s="9"/>
      <c r="W914" s="9"/>
    </row>
    <row r="91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O915" s="9"/>
      <c r="P915" s="9"/>
      <c r="Q915" s="9"/>
      <c r="R915" s="9"/>
      <c r="S915" s="104">
        <v>913.0</v>
      </c>
      <c r="T915" s="9"/>
      <c r="U915" s="9"/>
      <c r="V915" s="9"/>
      <c r="W915" s="9"/>
    </row>
    <row r="916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O916" s="9"/>
      <c r="P916" s="9"/>
      <c r="Q916" s="9"/>
      <c r="R916" s="9"/>
      <c r="S916" s="104">
        <v>914.0</v>
      </c>
      <c r="T916" s="9"/>
      <c r="U916" s="9"/>
      <c r="V916" s="9"/>
      <c r="W916" s="9"/>
    </row>
    <row r="917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O917" s="9"/>
      <c r="P917" s="9"/>
      <c r="Q917" s="9"/>
      <c r="R917" s="9"/>
      <c r="S917" s="104">
        <v>915.0</v>
      </c>
      <c r="T917" s="9"/>
      <c r="U917" s="9"/>
      <c r="V917" s="9"/>
      <c r="W917" s="9"/>
    </row>
    <row r="918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O918" s="9"/>
      <c r="P918" s="9"/>
      <c r="Q918" s="9"/>
      <c r="R918" s="9"/>
      <c r="S918" s="104">
        <v>916.0</v>
      </c>
      <c r="T918" s="9"/>
      <c r="U918" s="9"/>
      <c r="V918" s="9"/>
      <c r="W918" s="9"/>
    </row>
    <row r="919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O919" s="9"/>
      <c r="P919" s="9"/>
      <c r="Q919" s="9"/>
      <c r="R919" s="9"/>
      <c r="S919" s="104">
        <v>917.0</v>
      </c>
      <c r="T919" s="9"/>
      <c r="U919" s="9"/>
      <c r="V919" s="9"/>
      <c r="W919" s="9"/>
    </row>
    <row r="920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O920" s="9"/>
      <c r="P920" s="9"/>
      <c r="Q920" s="9"/>
      <c r="R920" s="9"/>
      <c r="S920" s="104">
        <v>918.0</v>
      </c>
      <c r="T920" s="9"/>
      <c r="U920" s="9"/>
      <c r="V920" s="9"/>
      <c r="W920" s="9"/>
    </row>
    <row r="921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O921" s="9"/>
      <c r="P921" s="9"/>
      <c r="Q921" s="9"/>
      <c r="R921" s="9"/>
      <c r="S921" s="104">
        <v>919.0</v>
      </c>
      <c r="T921" s="9"/>
      <c r="U921" s="9"/>
      <c r="V921" s="9"/>
      <c r="W921" s="9"/>
    </row>
    <row r="922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O922" s="9"/>
      <c r="P922" s="9"/>
      <c r="Q922" s="9"/>
      <c r="R922" s="9"/>
      <c r="S922" s="104">
        <v>920.0</v>
      </c>
      <c r="T922" s="9"/>
      <c r="U922" s="9"/>
      <c r="V922" s="9"/>
      <c r="W922" s="9"/>
    </row>
    <row r="923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O923" s="9"/>
      <c r="P923" s="9"/>
      <c r="Q923" s="9"/>
      <c r="R923" s="9"/>
      <c r="S923" s="104">
        <v>921.0</v>
      </c>
      <c r="T923" s="9"/>
      <c r="U923" s="9"/>
      <c r="V923" s="9"/>
      <c r="W923" s="9"/>
    </row>
    <row r="924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O924" s="9"/>
      <c r="P924" s="9"/>
      <c r="Q924" s="9"/>
      <c r="R924" s="9"/>
      <c r="S924" s="104">
        <v>922.0</v>
      </c>
      <c r="T924" s="9"/>
      <c r="U924" s="9"/>
      <c r="V924" s="9"/>
      <c r="W924" s="9"/>
    </row>
    <row r="9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O925" s="9"/>
      <c r="P925" s="9"/>
      <c r="Q925" s="9"/>
      <c r="R925" s="9"/>
      <c r="S925" s="104">
        <v>923.0</v>
      </c>
      <c r="T925" s="9"/>
      <c r="U925" s="9"/>
      <c r="V925" s="9"/>
      <c r="W925" s="9"/>
    </row>
    <row r="926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O926" s="9"/>
      <c r="P926" s="9"/>
      <c r="Q926" s="9"/>
      <c r="R926" s="9"/>
      <c r="S926" s="104">
        <v>924.0</v>
      </c>
      <c r="T926" s="9"/>
      <c r="U926" s="9"/>
      <c r="V926" s="9"/>
      <c r="W926" s="9"/>
    </row>
    <row r="927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O927" s="9"/>
      <c r="P927" s="9"/>
      <c r="Q927" s="9"/>
      <c r="R927" s="9"/>
      <c r="S927" s="104">
        <v>925.0</v>
      </c>
      <c r="T927" s="9"/>
      <c r="U927" s="9"/>
      <c r="V927" s="9"/>
      <c r="W927" s="9"/>
    </row>
    <row r="928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O928" s="9"/>
      <c r="P928" s="9"/>
      <c r="Q928" s="9"/>
      <c r="R928" s="9"/>
      <c r="S928" s="104">
        <v>926.0</v>
      </c>
      <c r="T928" s="9"/>
      <c r="U928" s="9"/>
      <c r="V928" s="9"/>
      <c r="W928" s="9"/>
    </row>
    <row r="929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O929" s="9"/>
      <c r="P929" s="9"/>
      <c r="Q929" s="9"/>
      <c r="R929" s="9"/>
      <c r="S929" s="104">
        <v>927.0</v>
      </c>
      <c r="T929" s="9"/>
      <c r="U929" s="9"/>
      <c r="V929" s="9"/>
      <c r="W929" s="9"/>
    </row>
    <row r="930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O930" s="9"/>
      <c r="P930" s="9"/>
      <c r="Q930" s="9"/>
      <c r="R930" s="9"/>
      <c r="S930" s="104">
        <v>928.0</v>
      </c>
      <c r="T930" s="9"/>
      <c r="U930" s="9"/>
      <c r="V930" s="9"/>
      <c r="W930" s="9"/>
    </row>
    <row r="931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O931" s="9"/>
      <c r="P931" s="9"/>
      <c r="Q931" s="9"/>
      <c r="R931" s="9"/>
      <c r="S931" s="104">
        <v>929.0</v>
      </c>
      <c r="T931" s="9"/>
      <c r="U931" s="9"/>
      <c r="V931" s="9"/>
      <c r="W931" s="9"/>
    </row>
    <row r="932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O932" s="9"/>
      <c r="P932" s="9"/>
      <c r="Q932" s="9"/>
      <c r="R932" s="9"/>
      <c r="S932" s="104">
        <v>930.0</v>
      </c>
      <c r="T932" s="9"/>
      <c r="U932" s="9"/>
      <c r="V932" s="9"/>
      <c r="W932" s="9"/>
    </row>
    <row r="933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O933" s="9"/>
      <c r="P933" s="9"/>
      <c r="Q933" s="9"/>
      <c r="R933" s="9"/>
      <c r="S933" s="104">
        <v>931.0</v>
      </c>
      <c r="T933" s="9"/>
      <c r="U933" s="9"/>
      <c r="V933" s="9"/>
      <c r="W933" s="9"/>
    </row>
    <row r="934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O934" s="9"/>
      <c r="P934" s="9"/>
      <c r="Q934" s="9"/>
      <c r="R934" s="9"/>
      <c r="S934" s="104">
        <v>932.0</v>
      </c>
      <c r="T934" s="9"/>
      <c r="U934" s="9"/>
      <c r="V934" s="9"/>
      <c r="W934" s="9"/>
    </row>
    <row r="93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O935" s="9"/>
      <c r="P935" s="9"/>
      <c r="Q935" s="9"/>
      <c r="R935" s="9"/>
      <c r="S935" s="104">
        <v>933.0</v>
      </c>
      <c r="T935" s="9"/>
      <c r="U935" s="9"/>
      <c r="V935" s="9"/>
      <c r="W935" s="9"/>
    </row>
    <row r="936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O936" s="9"/>
      <c r="P936" s="9"/>
      <c r="Q936" s="9"/>
      <c r="R936" s="9"/>
      <c r="S936" s="104">
        <v>934.0</v>
      </c>
      <c r="T936" s="9"/>
      <c r="U936" s="9"/>
      <c r="V936" s="9"/>
      <c r="W936" s="9"/>
    </row>
    <row r="937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O937" s="9"/>
      <c r="P937" s="9"/>
      <c r="Q937" s="9"/>
      <c r="R937" s="9"/>
      <c r="S937" s="104">
        <v>935.0</v>
      </c>
      <c r="T937" s="9"/>
      <c r="U937" s="9"/>
      <c r="V937" s="9"/>
      <c r="W937" s="9"/>
    </row>
    <row r="938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O938" s="9"/>
      <c r="P938" s="9"/>
      <c r="Q938" s="9"/>
      <c r="R938" s="9"/>
      <c r="S938" s="104">
        <v>936.0</v>
      </c>
      <c r="T938" s="9"/>
      <c r="U938" s="9"/>
      <c r="V938" s="9"/>
      <c r="W938" s="9"/>
    </row>
    <row r="939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O939" s="9"/>
      <c r="P939" s="9"/>
      <c r="Q939" s="9"/>
      <c r="R939" s="9"/>
      <c r="S939" s="104">
        <v>937.0</v>
      </c>
      <c r="T939" s="9"/>
      <c r="U939" s="9"/>
      <c r="V939" s="9"/>
      <c r="W939" s="9"/>
    </row>
    <row r="940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O940" s="9"/>
      <c r="P940" s="9"/>
      <c r="Q940" s="9"/>
      <c r="R940" s="9"/>
      <c r="S940" s="104">
        <v>938.0</v>
      </c>
      <c r="T940" s="9"/>
      <c r="U940" s="9"/>
      <c r="V940" s="9"/>
      <c r="W940" s="9"/>
    </row>
    <row r="941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O941" s="9"/>
      <c r="P941" s="9"/>
      <c r="Q941" s="9"/>
      <c r="R941" s="9"/>
      <c r="S941" s="104">
        <v>939.0</v>
      </c>
      <c r="T941" s="9"/>
      <c r="U941" s="9"/>
      <c r="V941" s="9"/>
      <c r="W941" s="9"/>
    </row>
    <row r="942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O942" s="9"/>
      <c r="P942" s="9"/>
      <c r="Q942" s="9"/>
      <c r="R942" s="9"/>
      <c r="S942" s="104">
        <v>940.0</v>
      </c>
      <c r="T942" s="9"/>
      <c r="U942" s="9"/>
      <c r="V942" s="9"/>
      <c r="W942" s="9"/>
    </row>
    <row r="943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O943" s="9"/>
      <c r="P943" s="9"/>
      <c r="Q943" s="9"/>
      <c r="R943" s="9"/>
      <c r="S943" s="104">
        <v>941.0</v>
      </c>
      <c r="T943" s="9"/>
      <c r="U943" s="9"/>
      <c r="V943" s="9"/>
      <c r="W943" s="9"/>
    </row>
    <row r="944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O944" s="9"/>
      <c r="P944" s="9"/>
      <c r="Q944" s="9"/>
      <c r="R944" s="9"/>
      <c r="S944" s="104">
        <v>942.0</v>
      </c>
      <c r="T944" s="9"/>
      <c r="U944" s="9"/>
      <c r="V944" s="9"/>
      <c r="W944" s="9"/>
    </row>
    <row r="94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O945" s="9"/>
      <c r="P945" s="9"/>
      <c r="Q945" s="9"/>
      <c r="R945" s="9"/>
      <c r="S945" s="104">
        <v>943.0</v>
      </c>
      <c r="T945" s="9"/>
      <c r="U945" s="9"/>
      <c r="V945" s="9"/>
      <c r="W945" s="9"/>
    </row>
    <row r="946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O946" s="9"/>
      <c r="P946" s="9"/>
      <c r="Q946" s="9"/>
      <c r="R946" s="9"/>
      <c r="S946" s="104">
        <v>944.0</v>
      </c>
      <c r="T946" s="9"/>
      <c r="U946" s="9"/>
      <c r="V946" s="9"/>
      <c r="W946" s="9"/>
    </row>
    <row r="947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O947" s="9"/>
      <c r="P947" s="9"/>
      <c r="Q947" s="9"/>
      <c r="R947" s="9"/>
      <c r="S947" s="104">
        <v>945.0</v>
      </c>
      <c r="T947" s="9"/>
      <c r="U947" s="9"/>
      <c r="V947" s="9"/>
      <c r="W947" s="9"/>
    </row>
    <row r="948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O948" s="9"/>
      <c r="P948" s="9"/>
      <c r="Q948" s="9"/>
      <c r="R948" s="9"/>
      <c r="S948" s="104">
        <v>946.0</v>
      </c>
      <c r="T948" s="9"/>
      <c r="U948" s="9"/>
      <c r="V948" s="9"/>
      <c r="W948" s="9"/>
    </row>
    <row r="949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O949" s="9"/>
      <c r="P949" s="9"/>
      <c r="Q949" s="9"/>
      <c r="R949" s="9"/>
      <c r="S949" s="104">
        <v>947.0</v>
      </c>
      <c r="T949" s="9"/>
      <c r="U949" s="9"/>
      <c r="V949" s="9"/>
      <c r="W949" s="9"/>
    </row>
    <row r="950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O950" s="9"/>
      <c r="P950" s="9"/>
      <c r="Q950" s="9"/>
      <c r="R950" s="9"/>
      <c r="S950" s="104">
        <v>948.0</v>
      </c>
      <c r="T950" s="9"/>
      <c r="U950" s="9"/>
      <c r="V950" s="9"/>
      <c r="W950" s="9"/>
    </row>
    <row r="951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O951" s="9"/>
      <c r="P951" s="9"/>
      <c r="Q951" s="9"/>
      <c r="R951" s="9"/>
      <c r="S951" s="104">
        <v>949.0</v>
      </c>
      <c r="T951" s="9"/>
      <c r="U951" s="9"/>
      <c r="V951" s="9"/>
      <c r="W951" s="9"/>
    </row>
    <row r="952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O952" s="9"/>
      <c r="P952" s="9"/>
      <c r="Q952" s="9"/>
      <c r="R952" s="9"/>
      <c r="S952" s="104">
        <v>950.0</v>
      </c>
      <c r="T952" s="9"/>
      <c r="U952" s="9"/>
      <c r="V952" s="9"/>
      <c r="W952" s="9"/>
    </row>
    <row r="953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O953" s="9"/>
      <c r="P953" s="9"/>
      <c r="Q953" s="9"/>
      <c r="R953" s="9"/>
      <c r="S953" s="104">
        <v>951.0</v>
      </c>
      <c r="T953" s="9"/>
      <c r="U953" s="9"/>
      <c r="V953" s="9"/>
      <c r="W953" s="9"/>
    </row>
    <row r="954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O954" s="9"/>
      <c r="P954" s="9"/>
      <c r="Q954" s="9"/>
      <c r="R954" s="9"/>
      <c r="S954" s="104">
        <v>952.0</v>
      </c>
      <c r="T954" s="9"/>
      <c r="U954" s="9"/>
      <c r="V954" s="9"/>
      <c r="W954" s="9"/>
    </row>
    <row r="95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O955" s="9"/>
      <c r="P955" s="9"/>
      <c r="Q955" s="9"/>
      <c r="R955" s="9"/>
      <c r="S955" s="104">
        <v>953.0</v>
      </c>
      <c r="T955" s="9"/>
      <c r="U955" s="9"/>
      <c r="V955" s="9"/>
      <c r="W955" s="9"/>
    </row>
    <row r="956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O956" s="9"/>
      <c r="P956" s="9"/>
      <c r="Q956" s="9"/>
      <c r="R956" s="9"/>
      <c r="S956" s="104">
        <v>954.0</v>
      </c>
      <c r="T956" s="9"/>
      <c r="U956" s="9"/>
      <c r="V956" s="9"/>
      <c r="W956" s="9"/>
    </row>
    <row r="957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O957" s="9"/>
      <c r="P957" s="9"/>
      <c r="Q957" s="9"/>
      <c r="R957" s="9"/>
      <c r="S957" s="104">
        <v>955.0</v>
      </c>
      <c r="T957" s="9"/>
      <c r="U957" s="9"/>
      <c r="V957" s="9"/>
      <c r="W957" s="9"/>
    </row>
    <row r="958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O958" s="9"/>
      <c r="P958" s="9"/>
      <c r="Q958" s="9"/>
      <c r="R958" s="9"/>
      <c r="S958" s="104">
        <v>956.0</v>
      </c>
      <c r="T958" s="9"/>
      <c r="U958" s="9"/>
      <c r="V958" s="9"/>
      <c r="W958" s="9"/>
    </row>
    <row r="959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O959" s="9"/>
      <c r="P959" s="9"/>
      <c r="Q959" s="9"/>
      <c r="R959" s="9"/>
      <c r="S959" s="104">
        <v>957.0</v>
      </c>
      <c r="T959" s="9"/>
      <c r="U959" s="9"/>
      <c r="V959" s="9"/>
      <c r="W959" s="9"/>
    </row>
    <row r="960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O960" s="9"/>
      <c r="P960" s="9"/>
      <c r="Q960" s="9"/>
      <c r="R960" s="9"/>
      <c r="S960" s="104">
        <v>958.0</v>
      </c>
      <c r="T960" s="9"/>
      <c r="U960" s="9"/>
      <c r="V960" s="9"/>
      <c r="W960" s="9"/>
    </row>
    <row r="961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O961" s="9"/>
      <c r="P961" s="9"/>
      <c r="Q961" s="9"/>
      <c r="R961" s="9"/>
      <c r="S961" s="104">
        <v>959.0</v>
      </c>
      <c r="T961" s="9"/>
      <c r="U961" s="9"/>
      <c r="V961" s="9"/>
      <c r="W961" s="9"/>
    </row>
    <row r="962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O962" s="9"/>
      <c r="P962" s="9"/>
      <c r="Q962" s="9"/>
      <c r="R962" s="9"/>
      <c r="S962" s="104">
        <v>960.0</v>
      </c>
      <c r="T962" s="9"/>
      <c r="U962" s="9"/>
      <c r="V962" s="9"/>
      <c r="W962" s="9"/>
    </row>
    <row r="963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O963" s="9"/>
      <c r="P963" s="9"/>
      <c r="Q963" s="9"/>
      <c r="R963" s="9"/>
      <c r="S963" s="104">
        <v>961.0</v>
      </c>
      <c r="T963" s="9"/>
      <c r="U963" s="9"/>
      <c r="V963" s="9"/>
      <c r="W963" s="9"/>
    </row>
    <row r="964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O964" s="9"/>
      <c r="P964" s="9"/>
      <c r="Q964" s="9"/>
      <c r="R964" s="9"/>
      <c r="S964" s="104">
        <v>962.0</v>
      </c>
      <c r="T964" s="9"/>
      <c r="U964" s="9"/>
      <c r="V964" s="9"/>
      <c r="W964" s="9"/>
    </row>
    <row r="96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O965" s="9"/>
      <c r="P965" s="9"/>
      <c r="Q965" s="9"/>
      <c r="R965" s="9"/>
      <c r="S965" s="104">
        <v>963.0</v>
      </c>
      <c r="T965" s="9"/>
      <c r="U965" s="9"/>
      <c r="V965" s="9"/>
      <c r="W965" s="9"/>
    </row>
    <row r="966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O966" s="9"/>
      <c r="P966" s="9"/>
      <c r="Q966" s="9"/>
      <c r="R966" s="9"/>
      <c r="S966" s="104">
        <v>964.0</v>
      </c>
      <c r="T966" s="9"/>
      <c r="U966" s="9"/>
      <c r="V966" s="9"/>
      <c r="W966" s="9"/>
    </row>
    <row r="967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O967" s="9"/>
      <c r="P967" s="9"/>
      <c r="Q967" s="9"/>
      <c r="R967" s="9"/>
      <c r="S967" s="104">
        <v>965.0</v>
      </c>
      <c r="T967" s="9"/>
      <c r="U967" s="9"/>
      <c r="V967" s="9"/>
      <c r="W967" s="9"/>
    </row>
    <row r="968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O968" s="9"/>
      <c r="P968" s="9"/>
      <c r="Q968" s="9"/>
      <c r="R968" s="9"/>
      <c r="S968" s="104">
        <v>966.0</v>
      </c>
      <c r="T968" s="9"/>
      <c r="U968" s="9"/>
      <c r="V968" s="9"/>
      <c r="W968" s="9"/>
    </row>
    <row r="969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O969" s="9"/>
      <c r="P969" s="9"/>
      <c r="Q969" s="9"/>
      <c r="R969" s="9"/>
      <c r="S969" s="104">
        <v>967.0</v>
      </c>
      <c r="T969" s="9"/>
      <c r="U969" s="9"/>
      <c r="V969" s="9"/>
      <c r="W969" s="9"/>
    </row>
    <row r="970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O970" s="9"/>
      <c r="P970" s="9"/>
      <c r="Q970" s="9"/>
      <c r="R970" s="9"/>
      <c r="S970" s="104">
        <v>968.0</v>
      </c>
      <c r="T970" s="9"/>
      <c r="U970" s="9"/>
      <c r="V970" s="9"/>
      <c r="W970" s="9"/>
    </row>
    <row r="971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O971" s="9"/>
      <c r="P971" s="9"/>
      <c r="Q971" s="9"/>
      <c r="R971" s="9"/>
      <c r="S971" s="104">
        <v>969.0</v>
      </c>
      <c r="T971" s="9"/>
      <c r="U971" s="9"/>
      <c r="V971" s="9"/>
      <c r="W971" s="9"/>
    </row>
    <row r="972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O972" s="9"/>
      <c r="P972" s="9"/>
      <c r="Q972" s="9"/>
      <c r="R972" s="9"/>
      <c r="S972" s="104">
        <v>970.0</v>
      </c>
      <c r="T972" s="9"/>
      <c r="U972" s="9"/>
      <c r="V972" s="9"/>
      <c r="W972" s="9"/>
    </row>
    <row r="973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O973" s="9"/>
      <c r="P973" s="9"/>
      <c r="Q973" s="9"/>
      <c r="R973" s="9"/>
      <c r="S973" s="104">
        <v>971.0</v>
      </c>
      <c r="T973" s="9"/>
      <c r="U973" s="9"/>
      <c r="V973" s="9"/>
      <c r="W973" s="9"/>
    </row>
    <row r="974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O974" s="9"/>
      <c r="P974" s="9"/>
      <c r="Q974" s="9"/>
      <c r="R974" s="9"/>
      <c r="S974" s="104">
        <v>972.0</v>
      </c>
      <c r="T974" s="9"/>
      <c r="U974" s="9"/>
      <c r="V974" s="9"/>
      <c r="W974" s="9"/>
    </row>
    <row r="97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O975" s="9"/>
      <c r="P975" s="9"/>
      <c r="Q975" s="9"/>
      <c r="R975" s="9"/>
      <c r="S975" s="104">
        <v>973.0</v>
      </c>
      <c r="T975" s="9"/>
      <c r="U975" s="9"/>
      <c r="V975" s="9"/>
      <c r="W975" s="9"/>
    </row>
    <row r="976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O976" s="9"/>
      <c r="P976" s="9"/>
      <c r="Q976" s="9"/>
      <c r="R976" s="9"/>
      <c r="S976" s="104">
        <v>974.0</v>
      </c>
      <c r="T976" s="9"/>
      <c r="U976" s="9"/>
      <c r="V976" s="9"/>
      <c r="W976" s="9"/>
    </row>
    <row r="977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O977" s="9"/>
      <c r="P977" s="9"/>
      <c r="Q977" s="9"/>
      <c r="R977" s="9"/>
      <c r="S977" s="104">
        <v>975.0</v>
      </c>
      <c r="T977" s="9"/>
      <c r="U977" s="9"/>
      <c r="V977" s="9"/>
      <c r="W977" s="9"/>
    </row>
    <row r="978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O978" s="9"/>
      <c r="P978" s="9"/>
      <c r="Q978" s="9"/>
      <c r="R978" s="9"/>
      <c r="S978" s="104">
        <v>976.0</v>
      </c>
      <c r="T978" s="9"/>
      <c r="U978" s="9"/>
      <c r="V978" s="9"/>
      <c r="W978" s="9"/>
    </row>
    <row r="979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O979" s="9"/>
      <c r="P979" s="9"/>
      <c r="Q979" s="9"/>
      <c r="R979" s="9"/>
      <c r="S979" s="104">
        <v>977.0</v>
      </c>
      <c r="T979" s="9"/>
      <c r="U979" s="9"/>
      <c r="V979" s="9"/>
      <c r="W979" s="9"/>
    </row>
    <row r="980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O980" s="9"/>
      <c r="P980" s="9"/>
      <c r="Q980" s="9"/>
      <c r="R980" s="9"/>
      <c r="S980" s="104">
        <v>978.0</v>
      </c>
      <c r="T980" s="9"/>
      <c r="U980" s="9"/>
      <c r="V980" s="9"/>
      <c r="W980" s="9"/>
    </row>
    <row r="981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O981" s="9"/>
      <c r="P981" s="9"/>
      <c r="Q981" s="9"/>
      <c r="R981" s="9"/>
      <c r="S981" s="104">
        <v>979.0</v>
      </c>
      <c r="T981" s="9"/>
      <c r="U981" s="9"/>
      <c r="V981" s="9"/>
      <c r="W981" s="9"/>
    </row>
    <row r="982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O982" s="9"/>
      <c r="P982" s="9"/>
      <c r="Q982" s="9"/>
      <c r="R982" s="9"/>
      <c r="S982" s="104">
        <v>980.0</v>
      </c>
      <c r="T982" s="9"/>
      <c r="U982" s="9"/>
      <c r="V982" s="9"/>
      <c r="W982" s="9"/>
    </row>
    <row r="983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O983" s="9"/>
      <c r="P983" s="9"/>
      <c r="Q983" s="9"/>
      <c r="R983" s="9"/>
      <c r="S983" s="104">
        <v>981.0</v>
      </c>
      <c r="T983" s="9"/>
      <c r="U983" s="9"/>
      <c r="V983" s="9"/>
      <c r="W983" s="9"/>
    </row>
    <row r="984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O984" s="9"/>
      <c r="P984" s="9"/>
      <c r="Q984" s="9"/>
      <c r="R984" s="9"/>
      <c r="S984" s="104">
        <v>982.0</v>
      </c>
      <c r="T984" s="9"/>
      <c r="U984" s="9"/>
      <c r="V984" s="9"/>
      <c r="W984" s="9"/>
    </row>
    <row r="98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O985" s="9"/>
      <c r="P985" s="9"/>
      <c r="Q985" s="9"/>
      <c r="R985" s="9"/>
      <c r="S985" s="104">
        <v>983.0</v>
      </c>
      <c r="T985" s="9"/>
      <c r="U985" s="9"/>
      <c r="V985" s="9"/>
      <c r="W985" s="9"/>
    </row>
    <row r="986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O986" s="9"/>
      <c r="P986" s="9"/>
      <c r="Q986" s="9"/>
      <c r="R986" s="9"/>
      <c r="S986" s="104">
        <v>984.0</v>
      </c>
      <c r="T986" s="9"/>
      <c r="U986" s="9"/>
      <c r="V986" s="9"/>
      <c r="W986" s="9"/>
    </row>
    <row r="987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O987" s="9"/>
      <c r="P987" s="9"/>
      <c r="Q987" s="9"/>
      <c r="R987" s="9"/>
      <c r="S987" s="104">
        <v>985.0</v>
      </c>
      <c r="T987" s="9"/>
      <c r="U987" s="9"/>
      <c r="V987" s="9"/>
      <c r="W987" s="9"/>
    </row>
    <row r="988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O988" s="9"/>
      <c r="P988" s="9"/>
      <c r="Q988" s="9"/>
      <c r="R988" s="9"/>
      <c r="S988" s="104">
        <v>986.0</v>
      </c>
      <c r="T988" s="9"/>
      <c r="U988" s="9"/>
      <c r="V988" s="9"/>
      <c r="W988" s="9"/>
    </row>
    <row r="989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O989" s="9"/>
      <c r="P989" s="9"/>
      <c r="Q989" s="9"/>
      <c r="R989" s="9"/>
      <c r="S989" s="104">
        <v>987.0</v>
      </c>
      <c r="T989" s="9"/>
      <c r="U989" s="9"/>
      <c r="V989" s="9"/>
      <c r="W989" s="9"/>
    </row>
    <row r="990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O990" s="9"/>
      <c r="P990" s="9"/>
      <c r="Q990" s="9"/>
      <c r="R990" s="9"/>
      <c r="S990" s="104">
        <v>988.0</v>
      </c>
      <c r="T990" s="9"/>
      <c r="U990" s="9"/>
      <c r="V990" s="9"/>
      <c r="W990" s="9"/>
    </row>
    <row r="991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O991" s="9"/>
      <c r="P991" s="9"/>
      <c r="Q991" s="9"/>
      <c r="R991" s="9"/>
      <c r="S991" s="104">
        <v>989.0</v>
      </c>
      <c r="T991" s="9"/>
      <c r="U991" s="9"/>
      <c r="V991" s="9"/>
      <c r="W991" s="9"/>
    </row>
    <row r="992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O992" s="9"/>
      <c r="P992" s="9"/>
      <c r="Q992" s="9"/>
      <c r="R992" s="9"/>
      <c r="S992" s="104">
        <v>990.0</v>
      </c>
      <c r="T992" s="9"/>
      <c r="U992" s="9"/>
      <c r="V992" s="9"/>
      <c r="W992" s="9"/>
    </row>
    <row r="993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O993" s="9"/>
      <c r="P993" s="9"/>
      <c r="Q993" s="9"/>
      <c r="R993" s="9"/>
      <c r="S993" s="104">
        <v>991.0</v>
      </c>
      <c r="T993" s="9"/>
      <c r="U993" s="9"/>
      <c r="V993" s="9"/>
      <c r="W993" s="9"/>
    </row>
    <row r="994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O994" s="9"/>
      <c r="P994" s="9"/>
      <c r="Q994" s="9"/>
      <c r="R994" s="9"/>
      <c r="S994" s="104">
        <v>992.0</v>
      </c>
      <c r="T994" s="9"/>
      <c r="U994" s="9"/>
      <c r="V994" s="9"/>
      <c r="W994" s="9"/>
    </row>
    <row r="99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O995" s="9"/>
      <c r="P995" s="9"/>
      <c r="Q995" s="9"/>
      <c r="R995" s="9"/>
      <c r="S995" s="104">
        <v>993.0</v>
      </c>
      <c r="T995" s="9"/>
      <c r="U995" s="9"/>
      <c r="V995" s="9"/>
      <c r="W995" s="9"/>
    </row>
    <row r="996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O996" s="9"/>
      <c r="P996" s="9"/>
      <c r="Q996" s="9"/>
      <c r="R996" s="9"/>
      <c r="S996" s="104">
        <v>994.0</v>
      </c>
      <c r="T996" s="9"/>
      <c r="U996" s="9"/>
      <c r="V996" s="9"/>
      <c r="W996" s="9"/>
    </row>
    <row r="997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O997" s="9"/>
      <c r="P997" s="9"/>
      <c r="Q997" s="9"/>
      <c r="R997" s="9"/>
      <c r="S997" s="104">
        <v>995.0</v>
      </c>
      <c r="T997" s="9"/>
      <c r="U997" s="9"/>
      <c r="V997" s="9"/>
      <c r="W997" s="9"/>
    </row>
    <row r="998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O998" s="9"/>
      <c r="P998" s="9"/>
      <c r="Q998" s="9"/>
      <c r="R998" s="9"/>
      <c r="S998" s="104">
        <v>996.0</v>
      </c>
      <c r="T998" s="9"/>
      <c r="U998" s="9"/>
      <c r="V998" s="9"/>
      <c r="W998" s="9"/>
    </row>
    <row r="999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O999" s="9"/>
      <c r="P999" s="9"/>
      <c r="Q999" s="9"/>
      <c r="R999" s="9"/>
      <c r="S999" s="104">
        <v>997.0</v>
      </c>
      <c r="T999" s="9"/>
      <c r="U999" s="9"/>
      <c r="V999" s="9"/>
      <c r="W999" s="9"/>
    </row>
    <row r="1000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O1000" s="9"/>
      <c r="P1000" s="9"/>
      <c r="Q1000" s="9"/>
      <c r="R1000" s="9"/>
      <c r="S1000" s="104">
        <v>998.0</v>
      </c>
      <c r="T1000" s="9"/>
      <c r="U1000" s="9"/>
      <c r="V1000" s="9"/>
      <c r="W1000" s="9"/>
    </row>
    <row r="1001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O1001" s="9"/>
      <c r="P1001" s="9"/>
      <c r="Q1001" s="9"/>
      <c r="R1001" s="9"/>
      <c r="S1001" s="104">
        <v>999.0</v>
      </c>
      <c r="T1001" s="9"/>
      <c r="U1001" s="9"/>
      <c r="V1001" s="9"/>
      <c r="W1001" s="9"/>
    </row>
    <row r="1002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O1002" s="9"/>
      <c r="P1002" s="9"/>
      <c r="Q1002" s="9"/>
      <c r="R1002" s="9"/>
      <c r="S1002" s="104">
        <v>1000.0</v>
      </c>
      <c r="T1002" s="9"/>
      <c r="U1002" s="9"/>
      <c r="V1002" s="9"/>
      <c r="W1002" s="9"/>
    </row>
    <row r="1003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O1003" s="9"/>
      <c r="P1003" s="9"/>
      <c r="Q1003" s="9"/>
      <c r="R1003" s="9"/>
      <c r="S1003" s="104">
        <v>1001.0</v>
      </c>
      <c r="T1003" s="9"/>
      <c r="U1003" s="9"/>
      <c r="V1003" s="9"/>
      <c r="W1003" s="9"/>
    </row>
    <row r="1004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O1004" s="9"/>
      <c r="P1004" s="9"/>
      <c r="Q1004" s="9"/>
      <c r="R1004" s="9"/>
      <c r="S1004" s="104">
        <v>1002.0</v>
      </c>
      <c r="T1004" s="9"/>
      <c r="U1004" s="9"/>
      <c r="V1004" s="9"/>
      <c r="W1004" s="9"/>
    </row>
    <row r="1005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O1005" s="9"/>
      <c r="P1005" s="9"/>
      <c r="Q1005" s="9"/>
      <c r="R1005" s="9"/>
      <c r="S1005" s="104">
        <v>1003.0</v>
      </c>
      <c r="T1005" s="9"/>
      <c r="U1005" s="9"/>
      <c r="V1005" s="9"/>
      <c r="W1005" s="9"/>
    </row>
    <row r="1006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O1006" s="9"/>
      <c r="P1006" s="9"/>
      <c r="Q1006" s="9"/>
      <c r="R1006" s="9"/>
      <c r="S1006" s="104">
        <v>1004.0</v>
      </c>
      <c r="T1006" s="9"/>
      <c r="U1006" s="9"/>
      <c r="V1006" s="9"/>
      <c r="W1006" s="9"/>
    </row>
    <row r="1007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O1007" s="9"/>
      <c r="P1007" s="9"/>
      <c r="Q1007" s="9"/>
      <c r="R1007" s="9"/>
      <c r="S1007" s="104">
        <v>1005.0</v>
      </c>
      <c r="T1007" s="9"/>
      <c r="U1007" s="9"/>
      <c r="V1007" s="9"/>
      <c r="W1007" s="9"/>
    </row>
    <row r="1008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O1008" s="9"/>
      <c r="P1008" s="9"/>
      <c r="Q1008" s="9"/>
      <c r="R1008" s="9"/>
      <c r="S1008" s="104">
        <v>1006.0</v>
      </c>
      <c r="T1008" s="9"/>
      <c r="U1008" s="9"/>
      <c r="V1008" s="9"/>
      <c r="W1008" s="9"/>
    </row>
    <row r="1009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O1009" s="9"/>
      <c r="P1009" s="9"/>
      <c r="Q1009" s="9"/>
      <c r="R1009" s="9"/>
      <c r="S1009" s="104">
        <v>1007.0</v>
      </c>
      <c r="T1009" s="9"/>
      <c r="U1009" s="9"/>
      <c r="V1009" s="9"/>
      <c r="W1009" s="9"/>
    </row>
    <row r="1010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O1010" s="9"/>
      <c r="P1010" s="9"/>
      <c r="Q1010" s="9"/>
      <c r="R1010" s="9"/>
      <c r="S1010" s="104">
        <v>1008.0</v>
      </c>
      <c r="T1010" s="9"/>
      <c r="U1010" s="9"/>
      <c r="V1010" s="9"/>
      <c r="W1010" s="9"/>
    </row>
    <row r="1011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O1011" s="9"/>
      <c r="P1011" s="9"/>
      <c r="Q1011" s="9"/>
      <c r="R1011" s="9"/>
      <c r="S1011" s="104">
        <v>1009.0</v>
      </c>
      <c r="T1011" s="9"/>
      <c r="U1011" s="9"/>
      <c r="V1011" s="9"/>
      <c r="W1011" s="9"/>
    </row>
    <row r="1012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O1012" s="9"/>
      <c r="P1012" s="9"/>
      <c r="Q1012" s="9"/>
      <c r="R1012" s="9"/>
      <c r="S1012" s="104">
        <v>1010.0</v>
      </c>
      <c r="T1012" s="9"/>
      <c r="U1012" s="9"/>
      <c r="V1012" s="9"/>
      <c r="W1012" s="9"/>
    </row>
    <row r="1013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O1013" s="9"/>
      <c r="P1013" s="9"/>
      <c r="Q1013" s="9"/>
      <c r="R1013" s="9"/>
      <c r="S1013" s="104">
        <v>1011.0</v>
      </c>
      <c r="T1013" s="9"/>
      <c r="U1013" s="9"/>
      <c r="V1013" s="9"/>
      <c r="W1013" s="9"/>
    </row>
    <row r="1014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O1014" s="9"/>
      <c r="P1014" s="9"/>
      <c r="Q1014" s="9"/>
      <c r="R1014" s="9"/>
      <c r="S1014" s="104">
        <v>1012.0</v>
      </c>
      <c r="T1014" s="9"/>
      <c r="U1014" s="9"/>
      <c r="V1014" s="9"/>
      <c r="W1014" s="9"/>
    </row>
    <row r="1015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O1015" s="9"/>
      <c r="P1015" s="9"/>
      <c r="Q1015" s="9"/>
      <c r="R1015" s="9"/>
      <c r="S1015" s="104">
        <v>1013.0</v>
      </c>
      <c r="T1015" s="9"/>
      <c r="U1015" s="9"/>
      <c r="V1015" s="9"/>
      <c r="W1015" s="9"/>
    </row>
    <row r="1016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O1016" s="9"/>
      <c r="P1016" s="9"/>
      <c r="Q1016" s="9"/>
      <c r="R1016" s="9"/>
      <c r="S1016" s="104">
        <v>1014.0</v>
      </c>
      <c r="T1016" s="9"/>
      <c r="U1016" s="9"/>
      <c r="V1016" s="9"/>
      <c r="W1016" s="9"/>
    </row>
    <row r="1017">
      <c r="A1017" s="139"/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O1017" s="9"/>
      <c r="P1017" s="9"/>
      <c r="Q1017" s="9"/>
      <c r="R1017" s="9"/>
      <c r="S1017" s="104">
        <v>1015.0</v>
      </c>
      <c r="T1017" s="9"/>
      <c r="U1017" s="9"/>
      <c r="V1017" s="9"/>
      <c r="W1017" s="9"/>
    </row>
    <row r="1018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O1018" s="9"/>
      <c r="P1018" s="9"/>
      <c r="Q1018" s="9"/>
      <c r="R1018" s="9"/>
      <c r="S1018" s="104">
        <v>1016.0</v>
      </c>
      <c r="T1018" s="9"/>
      <c r="U1018" s="9"/>
      <c r="V1018" s="9"/>
      <c r="W1018" s="9"/>
    </row>
    <row r="1019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O1019" s="9"/>
      <c r="P1019" s="9"/>
      <c r="Q1019" s="9"/>
      <c r="R1019" s="9"/>
      <c r="S1019" s="104">
        <v>1017.0</v>
      </c>
      <c r="T1019" s="9"/>
      <c r="U1019" s="9"/>
      <c r="V1019" s="9"/>
      <c r="W1019" s="9"/>
    </row>
    <row r="1020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O1020" s="9"/>
      <c r="P1020" s="9"/>
      <c r="Q1020" s="9"/>
      <c r="R1020" s="9"/>
      <c r="S1020" s="104">
        <v>1018.0</v>
      </c>
      <c r="T1020" s="9"/>
      <c r="U1020" s="9"/>
      <c r="V1020" s="9"/>
      <c r="W1020" s="9"/>
    </row>
    <row r="1021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O1021" s="9"/>
      <c r="P1021" s="9"/>
      <c r="Q1021" s="9"/>
      <c r="R1021" s="9"/>
      <c r="S1021" s="104">
        <v>1019.0</v>
      </c>
      <c r="T1021" s="9"/>
      <c r="U1021" s="9"/>
      <c r="V1021" s="9"/>
      <c r="W1021" s="9"/>
    </row>
    <row r="1022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O1022" s="9"/>
      <c r="P1022" s="9"/>
      <c r="Q1022" s="9"/>
      <c r="R1022" s="9"/>
      <c r="S1022" s="104">
        <v>1020.0</v>
      </c>
      <c r="T1022" s="9"/>
      <c r="U1022" s="9"/>
      <c r="V1022" s="9"/>
      <c r="W1022" s="9"/>
    </row>
    <row r="1023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O1023" s="9"/>
      <c r="P1023" s="9"/>
      <c r="Q1023" s="9"/>
      <c r="R1023" s="9"/>
      <c r="S1023" s="104">
        <v>1021.0</v>
      </c>
      <c r="T1023" s="9"/>
      <c r="U1023" s="9"/>
      <c r="V1023" s="9"/>
      <c r="W1023" s="9"/>
    </row>
    <row r="1024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O1024" s="9"/>
      <c r="P1024" s="9"/>
      <c r="Q1024" s="9"/>
      <c r="R1024" s="9"/>
      <c r="S1024" s="104">
        <v>1022.0</v>
      </c>
      <c r="T1024" s="9"/>
      <c r="U1024" s="9"/>
      <c r="V1024" s="9"/>
      <c r="W1024" s="9"/>
    </row>
    <row r="1025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O1025" s="9"/>
      <c r="P1025" s="9"/>
      <c r="Q1025" s="9"/>
      <c r="R1025" s="9"/>
      <c r="S1025" s="104">
        <v>1023.0</v>
      </c>
      <c r="T1025" s="9"/>
      <c r="U1025" s="9"/>
      <c r="V1025" s="9"/>
      <c r="W1025" s="9"/>
    </row>
    <row r="1026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O1026" s="9"/>
      <c r="P1026" s="9"/>
      <c r="Q1026" s="9"/>
      <c r="R1026" s="9"/>
      <c r="S1026" s="104">
        <v>1024.0</v>
      </c>
      <c r="T1026" s="9"/>
      <c r="U1026" s="9"/>
      <c r="V1026" s="9"/>
      <c r="W1026" s="9"/>
    </row>
    <row r="1027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O1027" s="9"/>
      <c r="P1027" s="9"/>
      <c r="Q1027" s="9"/>
      <c r="R1027" s="9"/>
      <c r="S1027" s="104">
        <v>1025.0</v>
      </c>
      <c r="T1027" s="9"/>
      <c r="U1027" s="9"/>
      <c r="V1027" s="9"/>
      <c r="W1027" s="9"/>
    </row>
    <row r="1028">
      <c r="A1028" s="139"/>
      <c r="B1028" s="139"/>
      <c r="C1028" s="139"/>
      <c r="D1028" s="139"/>
      <c r="E1028" s="139"/>
      <c r="F1028" s="139"/>
      <c r="G1028" s="139"/>
      <c r="H1028" s="139"/>
      <c r="I1028" s="139"/>
      <c r="J1028" s="139"/>
      <c r="K1028" s="139"/>
      <c r="O1028" s="9"/>
      <c r="P1028" s="9"/>
      <c r="Q1028" s="9"/>
      <c r="R1028" s="9"/>
      <c r="S1028" s="104">
        <v>1026.0</v>
      </c>
      <c r="T1028" s="9"/>
      <c r="U1028" s="9"/>
      <c r="V1028" s="9"/>
      <c r="W1028" s="9"/>
    </row>
    <row r="1029">
      <c r="A1029" s="139"/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139"/>
      <c r="O1029" s="9"/>
      <c r="P1029" s="9"/>
      <c r="Q1029" s="9"/>
      <c r="R1029" s="9"/>
      <c r="S1029" s="104">
        <v>1027.0</v>
      </c>
      <c r="T1029" s="9"/>
      <c r="U1029" s="9"/>
      <c r="V1029" s="9"/>
      <c r="W1029" s="9"/>
    </row>
    <row r="1030">
      <c r="A1030" s="139"/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139"/>
      <c r="O1030" s="9"/>
      <c r="P1030" s="9"/>
      <c r="Q1030" s="9"/>
      <c r="R1030" s="9"/>
      <c r="S1030" s="104">
        <v>1028.0</v>
      </c>
      <c r="T1030" s="9"/>
      <c r="U1030" s="9"/>
      <c r="V1030" s="9"/>
      <c r="W1030" s="9"/>
    </row>
    <row r="1031">
      <c r="A1031" s="139"/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139"/>
      <c r="O1031" s="9"/>
      <c r="P1031" s="9"/>
      <c r="Q1031" s="9"/>
      <c r="R1031" s="9"/>
      <c r="S1031" s="104">
        <v>1029.0</v>
      </c>
      <c r="T1031" s="9"/>
      <c r="U1031" s="9"/>
      <c r="V1031" s="9"/>
      <c r="W1031" s="9"/>
    </row>
    <row r="1032">
      <c r="A1032" s="139"/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139"/>
      <c r="O1032" s="9"/>
      <c r="P1032" s="9"/>
      <c r="Q1032" s="9"/>
      <c r="R1032" s="9"/>
      <c r="S1032" s="104">
        <v>1030.0</v>
      </c>
      <c r="T1032" s="9"/>
      <c r="U1032" s="9"/>
      <c r="V1032" s="9"/>
      <c r="W1032" s="9"/>
    </row>
    <row r="1033">
      <c r="A1033" s="139"/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139"/>
      <c r="O1033" s="9"/>
      <c r="P1033" s="9"/>
      <c r="Q1033" s="9"/>
      <c r="R1033" s="9"/>
      <c r="S1033" s="104">
        <v>1031.0</v>
      </c>
      <c r="T1033" s="9"/>
      <c r="U1033" s="9"/>
      <c r="V1033" s="9"/>
      <c r="W1033" s="9"/>
    </row>
    <row r="1034">
      <c r="A1034" s="139"/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139"/>
      <c r="O1034" s="9"/>
      <c r="P1034" s="9"/>
      <c r="Q1034" s="9"/>
      <c r="R1034" s="9"/>
      <c r="S1034" s="104">
        <v>1032.0</v>
      </c>
      <c r="T1034" s="9"/>
      <c r="U1034" s="9"/>
      <c r="V1034" s="9"/>
      <c r="W1034" s="9"/>
    </row>
    <row r="1035">
      <c r="A1035" s="139"/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139"/>
      <c r="O1035" s="9"/>
      <c r="P1035" s="9"/>
      <c r="Q1035" s="9"/>
      <c r="R1035" s="9"/>
      <c r="S1035" s="104">
        <v>1033.0</v>
      </c>
      <c r="T1035" s="9"/>
      <c r="U1035" s="9"/>
      <c r="V1035" s="9"/>
      <c r="W1035" s="9"/>
    </row>
    <row r="1036">
      <c r="A1036" s="139"/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139"/>
      <c r="O1036" s="9"/>
      <c r="P1036" s="9"/>
      <c r="Q1036" s="9"/>
      <c r="R1036" s="9"/>
      <c r="S1036" s="104">
        <v>1034.0</v>
      </c>
      <c r="T1036" s="9"/>
      <c r="U1036" s="9"/>
      <c r="V1036" s="9"/>
      <c r="W1036" s="9"/>
    </row>
    <row r="1037">
      <c r="A1037" s="139"/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139"/>
      <c r="O1037" s="9"/>
      <c r="P1037" s="9"/>
      <c r="Q1037" s="9"/>
      <c r="R1037" s="9"/>
      <c r="S1037" s="104">
        <v>1035.0</v>
      </c>
      <c r="T1037" s="9"/>
      <c r="U1037" s="9"/>
      <c r="V1037" s="9"/>
      <c r="W1037" s="9"/>
    </row>
    <row r="1038">
      <c r="A1038" s="139"/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139"/>
      <c r="O1038" s="9"/>
      <c r="P1038" s="9"/>
      <c r="Q1038" s="9"/>
      <c r="R1038" s="9"/>
      <c r="S1038" s="104">
        <v>1036.0</v>
      </c>
      <c r="T1038" s="9"/>
      <c r="U1038" s="9"/>
      <c r="V1038" s="9"/>
      <c r="W1038" s="9"/>
    </row>
    <row r="1039">
      <c r="A1039" s="139"/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139"/>
      <c r="O1039" s="9"/>
      <c r="P1039" s="9"/>
      <c r="Q1039" s="9"/>
      <c r="R1039" s="9"/>
      <c r="S1039" s="104">
        <v>1037.0</v>
      </c>
      <c r="T1039" s="9"/>
      <c r="U1039" s="9"/>
      <c r="V1039" s="9"/>
      <c r="W1039" s="9"/>
    </row>
    <row r="1040">
      <c r="A1040" s="139"/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139"/>
      <c r="O1040" s="9"/>
      <c r="P1040" s="9"/>
      <c r="Q1040" s="9"/>
      <c r="R1040" s="9"/>
      <c r="S1040" s="104">
        <v>1038.0</v>
      </c>
      <c r="T1040" s="9"/>
      <c r="U1040" s="9"/>
      <c r="V1040" s="9"/>
      <c r="W1040" s="9"/>
    </row>
    <row r="1041">
      <c r="A1041" s="139"/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139"/>
      <c r="O1041" s="9"/>
      <c r="P1041" s="9"/>
      <c r="Q1041" s="9"/>
      <c r="R1041" s="9"/>
      <c r="S1041" s="104">
        <v>1039.0</v>
      </c>
      <c r="T1041" s="9"/>
      <c r="U1041" s="9"/>
      <c r="V1041" s="9"/>
      <c r="W1041" s="9"/>
    </row>
    <row r="1042">
      <c r="A1042" s="139"/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139"/>
      <c r="O1042" s="9"/>
      <c r="P1042" s="9"/>
      <c r="Q1042" s="9"/>
      <c r="R1042" s="9"/>
      <c r="S1042" s="104">
        <v>1040.0</v>
      </c>
      <c r="T1042" s="9"/>
      <c r="U1042" s="9"/>
      <c r="V1042" s="9"/>
      <c r="W1042" s="9"/>
    </row>
    <row r="1043">
      <c r="A1043" s="139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139"/>
      <c r="O1043" s="9"/>
      <c r="P1043" s="9"/>
      <c r="Q1043" s="9"/>
      <c r="R1043" s="9"/>
      <c r="S1043" s="104">
        <v>1041.0</v>
      </c>
      <c r="T1043" s="9"/>
      <c r="U1043" s="9"/>
      <c r="V1043" s="9"/>
      <c r="W1043" s="9"/>
    </row>
    <row r="1044">
      <c r="A1044" s="139"/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139"/>
      <c r="O1044" s="9"/>
      <c r="P1044" s="9"/>
      <c r="Q1044" s="9"/>
      <c r="R1044" s="9"/>
      <c r="S1044" s="104">
        <v>1042.0</v>
      </c>
      <c r="T1044" s="9"/>
      <c r="U1044" s="9"/>
      <c r="V1044" s="9"/>
      <c r="W1044" s="9"/>
    </row>
    <row r="1045">
      <c r="A1045" s="139"/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139"/>
      <c r="O1045" s="9"/>
      <c r="P1045" s="9"/>
      <c r="Q1045" s="9"/>
      <c r="R1045" s="9"/>
      <c r="S1045" s="104">
        <v>1043.0</v>
      </c>
      <c r="T1045" s="9"/>
      <c r="U1045" s="9"/>
      <c r="V1045" s="9"/>
      <c r="W1045" s="9"/>
    </row>
    <row r="1046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139"/>
      <c r="O1046" s="9"/>
      <c r="P1046" s="9"/>
      <c r="Q1046" s="9"/>
      <c r="R1046" s="9"/>
      <c r="S1046" s="104">
        <v>1044.0</v>
      </c>
      <c r="T1046" s="9"/>
      <c r="U1046" s="9"/>
      <c r="V1046" s="9"/>
      <c r="W1046" s="9"/>
    </row>
    <row r="1047">
      <c r="A1047" s="139"/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139"/>
      <c r="O1047" s="9"/>
      <c r="P1047" s="9"/>
      <c r="Q1047" s="9"/>
      <c r="R1047" s="9"/>
      <c r="S1047" s="104">
        <v>1045.0</v>
      </c>
      <c r="T1047" s="9"/>
      <c r="U1047" s="9"/>
      <c r="V1047" s="9"/>
      <c r="W1047" s="9"/>
    </row>
    <row r="1048">
      <c r="A1048" s="139"/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139"/>
      <c r="O1048" s="9"/>
      <c r="P1048" s="9"/>
      <c r="Q1048" s="9"/>
      <c r="R1048" s="9"/>
      <c r="S1048" s="104">
        <v>1046.0</v>
      </c>
      <c r="T1048" s="9"/>
      <c r="U1048" s="9"/>
      <c r="V1048" s="9"/>
      <c r="W1048" s="9"/>
    </row>
    <row r="1049">
      <c r="A1049" s="139"/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139"/>
      <c r="O1049" s="9"/>
      <c r="P1049" s="9"/>
      <c r="Q1049" s="9"/>
      <c r="R1049" s="9"/>
      <c r="S1049" s="104">
        <v>1047.0</v>
      </c>
      <c r="T1049" s="9"/>
      <c r="U1049" s="9"/>
      <c r="V1049" s="9"/>
      <c r="W1049" s="9"/>
    </row>
    <row r="1050">
      <c r="A1050" s="139"/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139"/>
      <c r="O1050" s="9"/>
      <c r="P1050" s="9"/>
      <c r="Q1050" s="9"/>
      <c r="R1050" s="9"/>
      <c r="S1050" s="104">
        <v>1048.0</v>
      </c>
      <c r="T1050" s="9"/>
      <c r="U1050" s="9"/>
      <c r="V1050" s="9"/>
      <c r="W1050" s="9"/>
    </row>
    <row r="1051">
      <c r="A1051" s="139"/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139"/>
      <c r="O1051" s="9"/>
      <c r="P1051" s="9"/>
      <c r="Q1051" s="9"/>
      <c r="R1051" s="9"/>
      <c r="S1051" s="104">
        <v>1049.0</v>
      </c>
      <c r="T1051" s="9"/>
      <c r="U1051" s="9"/>
      <c r="V1051" s="9"/>
      <c r="W1051" s="9"/>
    </row>
    <row r="1052">
      <c r="A1052" s="139"/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139"/>
      <c r="O1052" s="9"/>
      <c r="P1052" s="9"/>
      <c r="Q1052" s="9"/>
      <c r="R1052" s="9"/>
      <c r="S1052" s="104">
        <v>1050.0</v>
      </c>
      <c r="T1052" s="9"/>
      <c r="U1052" s="9"/>
      <c r="V1052" s="9"/>
      <c r="W1052" s="9"/>
    </row>
    <row r="1053">
      <c r="A1053" s="139"/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139"/>
      <c r="O1053" s="9"/>
      <c r="P1053" s="9"/>
      <c r="Q1053" s="9"/>
      <c r="R1053" s="9"/>
      <c r="S1053" s="104">
        <v>1051.0</v>
      </c>
      <c r="T1053" s="9"/>
      <c r="U1053" s="9"/>
      <c r="V1053" s="9"/>
      <c r="W1053" s="9"/>
    </row>
    <row r="1054">
      <c r="A1054" s="139"/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139"/>
      <c r="O1054" s="9"/>
      <c r="P1054" s="9"/>
      <c r="Q1054" s="9"/>
      <c r="R1054" s="9"/>
      <c r="S1054" s="104">
        <v>1052.0</v>
      </c>
      <c r="T1054" s="9"/>
      <c r="U1054" s="9"/>
      <c r="V1054" s="9"/>
      <c r="W1054" s="9"/>
    </row>
    <row r="1055">
      <c r="A1055" s="139"/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139"/>
      <c r="O1055" s="9"/>
      <c r="P1055" s="9"/>
      <c r="Q1055" s="9"/>
      <c r="R1055" s="9"/>
      <c r="S1055" s="104">
        <v>1053.0</v>
      </c>
      <c r="T1055" s="9"/>
      <c r="U1055" s="9"/>
      <c r="V1055" s="9"/>
      <c r="W1055" s="9"/>
    </row>
    <row r="1056">
      <c r="A1056" s="139"/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139"/>
      <c r="O1056" s="9"/>
      <c r="P1056" s="9"/>
      <c r="Q1056" s="9"/>
      <c r="R1056" s="9"/>
      <c r="S1056" s="104">
        <v>1054.0</v>
      </c>
      <c r="T1056" s="9"/>
      <c r="U1056" s="9"/>
      <c r="V1056" s="9"/>
      <c r="W1056" s="9"/>
    </row>
    <row r="1057">
      <c r="A1057" s="139"/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139"/>
      <c r="O1057" s="9"/>
      <c r="P1057" s="9"/>
      <c r="Q1057" s="9"/>
      <c r="R1057" s="9"/>
      <c r="S1057" s="104">
        <v>1055.0</v>
      </c>
      <c r="T1057" s="9"/>
      <c r="U1057" s="9"/>
      <c r="V1057" s="9"/>
      <c r="W1057" s="9"/>
    </row>
    <row r="1058">
      <c r="A1058" s="139"/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139"/>
      <c r="O1058" s="9"/>
      <c r="P1058" s="9"/>
      <c r="Q1058" s="9"/>
      <c r="R1058" s="9"/>
      <c r="S1058" s="104">
        <v>1056.0</v>
      </c>
      <c r="T1058" s="9"/>
      <c r="U1058" s="9"/>
      <c r="V1058" s="9"/>
      <c r="W1058" s="9"/>
    </row>
    <row r="1059">
      <c r="A1059" s="139"/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139"/>
      <c r="O1059" s="9"/>
      <c r="P1059" s="9"/>
      <c r="Q1059" s="9"/>
      <c r="R1059" s="9"/>
      <c r="S1059" s="104">
        <v>1057.0</v>
      </c>
      <c r="T1059" s="9"/>
      <c r="U1059" s="9"/>
      <c r="V1059" s="9"/>
      <c r="W1059" s="9"/>
    </row>
    <row r="1060">
      <c r="A1060" s="139"/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139"/>
      <c r="O1060" s="9"/>
      <c r="P1060" s="9"/>
      <c r="Q1060" s="9"/>
      <c r="R1060" s="9"/>
      <c r="S1060" s="104">
        <v>1058.0</v>
      </c>
      <c r="T1060" s="9"/>
      <c r="U1060" s="9"/>
      <c r="V1060" s="9"/>
      <c r="W1060" s="9"/>
    </row>
    <row r="1061">
      <c r="A1061" s="139"/>
      <c r="B1061" s="139"/>
      <c r="C1061" s="139"/>
      <c r="D1061" s="139"/>
      <c r="E1061" s="139"/>
      <c r="F1061" s="139"/>
      <c r="G1061" s="139"/>
      <c r="H1061" s="139"/>
      <c r="I1061" s="139"/>
      <c r="J1061" s="139"/>
      <c r="K1061" s="139"/>
      <c r="O1061" s="9"/>
      <c r="P1061" s="9"/>
      <c r="Q1061" s="9"/>
      <c r="R1061" s="9"/>
      <c r="S1061" s="104">
        <v>1059.0</v>
      </c>
      <c r="T1061" s="9"/>
      <c r="U1061" s="9"/>
      <c r="V1061" s="9"/>
      <c r="W1061" s="9"/>
    </row>
    <row r="1062">
      <c r="A1062" s="139"/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139"/>
      <c r="O1062" s="9"/>
      <c r="P1062" s="9"/>
      <c r="Q1062" s="9"/>
      <c r="R1062" s="9"/>
      <c r="S1062" s="104">
        <v>1060.0</v>
      </c>
      <c r="T1062" s="9"/>
      <c r="U1062" s="9"/>
      <c r="V1062" s="9"/>
      <c r="W1062" s="9"/>
    </row>
    <row r="1063">
      <c r="A1063" s="139"/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139"/>
      <c r="O1063" s="9"/>
      <c r="P1063" s="9"/>
      <c r="Q1063" s="9"/>
      <c r="R1063" s="9"/>
      <c r="S1063" s="104">
        <v>1061.0</v>
      </c>
      <c r="T1063" s="9"/>
      <c r="U1063" s="9"/>
      <c r="V1063" s="9"/>
      <c r="W1063" s="9"/>
    </row>
    <row r="1064">
      <c r="A1064" s="139"/>
      <c r="B1064" s="139"/>
      <c r="C1064" s="139"/>
      <c r="D1064" s="139"/>
      <c r="E1064" s="139"/>
      <c r="F1064" s="139"/>
      <c r="G1064" s="139"/>
      <c r="H1064" s="139"/>
      <c r="I1064" s="139"/>
      <c r="J1064" s="139"/>
      <c r="K1064" s="139"/>
      <c r="O1064" s="9"/>
      <c r="P1064" s="9"/>
      <c r="Q1064" s="9"/>
      <c r="R1064" s="9"/>
      <c r="S1064" s="104">
        <v>1062.0</v>
      </c>
      <c r="T1064" s="9"/>
      <c r="U1064" s="9"/>
      <c r="V1064" s="9"/>
      <c r="W1064" s="9"/>
    </row>
    <row r="1065">
      <c r="A1065" s="139"/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139"/>
      <c r="O1065" s="9"/>
      <c r="P1065" s="9"/>
      <c r="Q1065" s="9"/>
      <c r="R1065" s="9"/>
      <c r="S1065" s="104">
        <v>1063.0</v>
      </c>
      <c r="T1065" s="9"/>
      <c r="U1065" s="9"/>
      <c r="V1065" s="9"/>
      <c r="W1065" s="9"/>
    </row>
    <row r="1066">
      <c r="A1066" s="139"/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139"/>
      <c r="O1066" s="9"/>
      <c r="P1066" s="9"/>
      <c r="Q1066" s="9"/>
      <c r="R1066" s="9"/>
      <c r="S1066" s="104">
        <v>1064.0</v>
      </c>
      <c r="T1066" s="9"/>
      <c r="U1066" s="9"/>
      <c r="V1066" s="9"/>
      <c r="W1066" s="9"/>
    </row>
    <row r="1067">
      <c r="A1067" s="139"/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139"/>
      <c r="O1067" s="9"/>
      <c r="P1067" s="9"/>
      <c r="Q1067" s="9"/>
      <c r="R1067" s="9"/>
      <c r="S1067" s="104">
        <v>1065.0</v>
      </c>
      <c r="T1067" s="9"/>
      <c r="U1067" s="9"/>
      <c r="V1067" s="9"/>
      <c r="W1067" s="9"/>
    </row>
    <row r="1068">
      <c r="A1068" s="139"/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139"/>
      <c r="O1068" s="9"/>
      <c r="P1068" s="9"/>
      <c r="Q1068" s="9"/>
      <c r="R1068" s="9"/>
      <c r="S1068" s="104">
        <v>1066.0</v>
      </c>
      <c r="T1068" s="9"/>
      <c r="U1068" s="9"/>
      <c r="V1068" s="9"/>
      <c r="W1068" s="9"/>
    </row>
    <row r="1069">
      <c r="A1069" s="139"/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139"/>
      <c r="O1069" s="9"/>
      <c r="P1069" s="9"/>
      <c r="Q1069" s="9"/>
      <c r="R1069" s="9"/>
      <c r="S1069" s="104">
        <v>1067.0</v>
      </c>
      <c r="T1069" s="9"/>
      <c r="U1069" s="9"/>
      <c r="V1069" s="9"/>
      <c r="W1069" s="9"/>
    </row>
    <row r="1070">
      <c r="A1070" s="139"/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139"/>
      <c r="O1070" s="9"/>
      <c r="P1070" s="9"/>
      <c r="Q1070" s="9"/>
      <c r="R1070" s="9"/>
      <c r="S1070" s="104">
        <v>1068.0</v>
      </c>
      <c r="T1070" s="9"/>
      <c r="U1070" s="9"/>
      <c r="V1070" s="9"/>
      <c r="W1070" s="9"/>
    </row>
    <row r="1071">
      <c r="A1071" s="139"/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139"/>
      <c r="O1071" s="9"/>
      <c r="P1071" s="9"/>
      <c r="Q1071" s="9"/>
      <c r="R1071" s="9"/>
      <c r="S1071" s="104">
        <v>1069.0</v>
      </c>
      <c r="T1071" s="9"/>
      <c r="U1071" s="9"/>
      <c r="V1071" s="9"/>
      <c r="W1071" s="9"/>
    </row>
    <row r="1072">
      <c r="A1072" s="139"/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139"/>
      <c r="O1072" s="9"/>
      <c r="P1072" s="9"/>
      <c r="Q1072" s="9"/>
      <c r="R1072" s="9"/>
      <c r="S1072" s="104">
        <v>1070.0</v>
      </c>
      <c r="T1072" s="9"/>
      <c r="U1072" s="9"/>
      <c r="V1072" s="9"/>
      <c r="W1072" s="9"/>
    </row>
    <row r="1073">
      <c r="A1073" s="139"/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139"/>
      <c r="O1073" s="9"/>
      <c r="P1073" s="9"/>
      <c r="Q1073" s="9"/>
      <c r="R1073" s="9"/>
      <c r="S1073" s="104">
        <v>1071.0</v>
      </c>
      <c r="T1073" s="9"/>
      <c r="U1073" s="9"/>
      <c r="V1073" s="9"/>
      <c r="W1073" s="9"/>
    </row>
    <row r="1074">
      <c r="A1074" s="139"/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139"/>
      <c r="O1074" s="9"/>
      <c r="P1074" s="9"/>
      <c r="Q1074" s="9"/>
      <c r="R1074" s="9"/>
      <c r="S1074" s="104">
        <v>1072.0</v>
      </c>
      <c r="T1074" s="9"/>
      <c r="U1074" s="9"/>
      <c r="V1074" s="9"/>
      <c r="W1074" s="9"/>
    </row>
    <row r="1075">
      <c r="A1075" s="139"/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139"/>
      <c r="O1075" s="9"/>
      <c r="P1075" s="9"/>
      <c r="Q1075" s="9"/>
      <c r="R1075" s="9"/>
      <c r="S1075" s="104">
        <v>1073.0</v>
      </c>
      <c r="T1075" s="9"/>
      <c r="U1075" s="9"/>
      <c r="V1075" s="9"/>
      <c r="W1075" s="9"/>
    </row>
    <row r="1076">
      <c r="A1076" s="139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139"/>
      <c r="O1076" s="9"/>
      <c r="P1076" s="9"/>
      <c r="Q1076" s="9"/>
      <c r="R1076" s="9"/>
      <c r="S1076" s="104">
        <v>1074.0</v>
      </c>
      <c r="T1076" s="9"/>
      <c r="U1076" s="9"/>
      <c r="V1076" s="9"/>
      <c r="W1076" s="9"/>
    </row>
    <row r="1077">
      <c r="A1077" s="139"/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139"/>
      <c r="O1077" s="9"/>
      <c r="P1077" s="9"/>
      <c r="Q1077" s="9"/>
      <c r="R1077" s="9"/>
      <c r="S1077" s="104">
        <v>1075.0</v>
      </c>
      <c r="T1077" s="9"/>
      <c r="U1077" s="9"/>
      <c r="V1077" s="9"/>
      <c r="W1077" s="9"/>
    </row>
    <row r="1078">
      <c r="A1078" s="139"/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139"/>
      <c r="O1078" s="9"/>
      <c r="P1078" s="9"/>
      <c r="Q1078" s="9"/>
      <c r="R1078" s="9"/>
      <c r="S1078" s="104">
        <v>1076.0</v>
      </c>
      <c r="T1078" s="9"/>
      <c r="U1078" s="9"/>
      <c r="V1078" s="9"/>
      <c r="W1078" s="9"/>
    </row>
    <row r="1079">
      <c r="A1079" s="139"/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139"/>
      <c r="O1079" s="9"/>
      <c r="P1079" s="9"/>
      <c r="Q1079" s="9"/>
      <c r="R1079" s="9"/>
      <c r="S1079" s="104">
        <v>1077.0</v>
      </c>
      <c r="T1079" s="9"/>
      <c r="U1079" s="9"/>
      <c r="V1079" s="9"/>
      <c r="W1079" s="9"/>
    </row>
    <row r="1080">
      <c r="A1080" s="139"/>
      <c r="B1080" s="139"/>
      <c r="C1080" s="139"/>
      <c r="D1080" s="139"/>
      <c r="E1080" s="139"/>
      <c r="F1080" s="139"/>
      <c r="G1080" s="139"/>
      <c r="H1080" s="139"/>
      <c r="I1080" s="139"/>
      <c r="J1080" s="139"/>
      <c r="K1080" s="139"/>
      <c r="O1080" s="9"/>
      <c r="P1080" s="9"/>
      <c r="Q1080" s="9"/>
      <c r="R1080" s="9"/>
      <c r="S1080" s="104">
        <v>1078.0</v>
      </c>
      <c r="T1080" s="9"/>
      <c r="U1080" s="9"/>
      <c r="V1080" s="9"/>
      <c r="W1080" s="9"/>
    </row>
    <row r="1081">
      <c r="A1081" s="139"/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139"/>
      <c r="O1081" s="9"/>
      <c r="P1081" s="9"/>
      <c r="Q1081" s="9"/>
      <c r="R1081" s="9"/>
      <c r="S1081" s="104">
        <v>1079.0</v>
      </c>
      <c r="T1081" s="9"/>
      <c r="U1081" s="9"/>
      <c r="V1081" s="9"/>
      <c r="W1081" s="9"/>
    </row>
    <row r="1082">
      <c r="A1082" s="139"/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139"/>
      <c r="O1082" s="9"/>
      <c r="P1082" s="9"/>
      <c r="Q1082" s="9"/>
      <c r="R1082" s="9"/>
      <c r="S1082" s="104">
        <v>1080.0</v>
      </c>
      <c r="T1082" s="9"/>
      <c r="U1082" s="9"/>
      <c r="V1082" s="9"/>
      <c r="W1082" s="9"/>
    </row>
    <row r="1083">
      <c r="A1083" s="139"/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139"/>
      <c r="O1083" s="9"/>
      <c r="P1083" s="9"/>
      <c r="Q1083" s="9"/>
      <c r="R1083" s="9"/>
      <c r="S1083" s="104">
        <v>1081.0</v>
      </c>
      <c r="T1083" s="9"/>
      <c r="U1083" s="9"/>
      <c r="V1083" s="9"/>
      <c r="W1083" s="9"/>
    </row>
    <row r="1084">
      <c r="A1084" s="139"/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139"/>
      <c r="O1084" s="9"/>
      <c r="P1084" s="9"/>
      <c r="Q1084" s="9"/>
      <c r="R1084" s="9"/>
      <c r="S1084" s="104">
        <v>1082.0</v>
      </c>
      <c r="T1084" s="9"/>
      <c r="U1084" s="9"/>
      <c r="V1084" s="9"/>
      <c r="W1084" s="9"/>
    </row>
    <row r="1085">
      <c r="A1085" s="139"/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139"/>
      <c r="O1085" s="9"/>
      <c r="P1085" s="9"/>
      <c r="Q1085" s="9"/>
      <c r="R1085" s="9"/>
      <c r="S1085" s="104">
        <v>1083.0</v>
      </c>
      <c r="T1085" s="9"/>
      <c r="U1085" s="9"/>
      <c r="V1085" s="9"/>
      <c r="W1085" s="9"/>
    </row>
    <row r="1086">
      <c r="A1086" s="139"/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139"/>
      <c r="O1086" s="9"/>
      <c r="P1086" s="9"/>
      <c r="Q1086" s="9"/>
      <c r="R1086" s="9"/>
      <c r="S1086" s="104">
        <v>1084.0</v>
      </c>
      <c r="T1086" s="9"/>
      <c r="U1086" s="9"/>
      <c r="V1086" s="9"/>
      <c r="W1086" s="9"/>
    </row>
    <row r="1087">
      <c r="A1087" s="139"/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139"/>
      <c r="O1087" s="9"/>
      <c r="P1087" s="9"/>
      <c r="Q1087" s="9"/>
      <c r="R1087" s="9"/>
      <c r="S1087" s="104">
        <v>1085.0</v>
      </c>
      <c r="T1087" s="9"/>
      <c r="U1087" s="9"/>
      <c r="V1087" s="9"/>
      <c r="W1087" s="9"/>
    </row>
    <row r="1088">
      <c r="A1088" s="139"/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139"/>
      <c r="O1088" s="9"/>
      <c r="P1088" s="9"/>
      <c r="Q1088" s="9"/>
      <c r="R1088" s="9"/>
      <c r="S1088" s="104">
        <v>1086.0</v>
      </c>
      <c r="T1088" s="9"/>
      <c r="U1088" s="9"/>
      <c r="V1088" s="9"/>
      <c r="W1088" s="9"/>
    </row>
    <row r="1089">
      <c r="A1089" s="139"/>
      <c r="B1089" s="139"/>
      <c r="C1089" s="139"/>
      <c r="D1089" s="139"/>
      <c r="E1089" s="139"/>
      <c r="F1089" s="139"/>
      <c r="G1089" s="139"/>
      <c r="H1089" s="139"/>
      <c r="I1089" s="139"/>
      <c r="J1089" s="139"/>
      <c r="K1089" s="139"/>
      <c r="O1089" s="9"/>
      <c r="P1089" s="9"/>
      <c r="Q1089" s="9"/>
      <c r="R1089" s="9"/>
      <c r="S1089" s="104">
        <v>1087.0</v>
      </c>
      <c r="T1089" s="9"/>
      <c r="U1089" s="9"/>
      <c r="V1089" s="9"/>
      <c r="W1089" s="9"/>
    </row>
    <row r="1090">
      <c r="A1090" s="139"/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139"/>
      <c r="O1090" s="9"/>
      <c r="P1090" s="9"/>
      <c r="Q1090" s="9"/>
      <c r="R1090" s="9"/>
      <c r="S1090" s="104">
        <v>1088.0</v>
      </c>
      <c r="T1090" s="9"/>
      <c r="U1090" s="9"/>
      <c r="V1090" s="9"/>
      <c r="W1090" s="9"/>
    </row>
    <row r="1091">
      <c r="A1091" s="139"/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139"/>
      <c r="O1091" s="9"/>
      <c r="P1091" s="9"/>
      <c r="Q1091" s="9"/>
      <c r="R1091" s="9"/>
      <c r="S1091" s="104">
        <v>1089.0</v>
      </c>
      <c r="T1091" s="9"/>
      <c r="U1091" s="9"/>
      <c r="V1091" s="9"/>
      <c r="W1091" s="9"/>
    </row>
    <row r="1092">
      <c r="A1092" s="139"/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139"/>
      <c r="O1092" s="9"/>
      <c r="P1092" s="9"/>
      <c r="Q1092" s="9"/>
      <c r="R1092" s="9"/>
      <c r="S1092" s="104">
        <v>1090.0</v>
      </c>
      <c r="T1092" s="9"/>
      <c r="U1092" s="9"/>
      <c r="V1092" s="9"/>
      <c r="W1092" s="9"/>
    </row>
    <row r="1093">
      <c r="A1093" s="139"/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139"/>
      <c r="O1093" s="9"/>
      <c r="P1093" s="9"/>
      <c r="Q1093" s="9"/>
      <c r="R1093" s="9"/>
      <c r="S1093" s="104">
        <v>1091.0</v>
      </c>
      <c r="T1093" s="9"/>
      <c r="U1093" s="9"/>
      <c r="V1093" s="9"/>
      <c r="W1093" s="9"/>
    </row>
    <row r="1094">
      <c r="A1094" s="139"/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139"/>
      <c r="O1094" s="9"/>
      <c r="P1094" s="9"/>
      <c r="Q1094" s="9"/>
      <c r="R1094" s="9"/>
      <c r="S1094" s="104">
        <v>1092.0</v>
      </c>
      <c r="T1094" s="9"/>
      <c r="U1094" s="9"/>
      <c r="V1094" s="9"/>
      <c r="W1094" s="9"/>
    </row>
    <row r="1095">
      <c r="A1095" s="139"/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139"/>
      <c r="O1095" s="9"/>
      <c r="P1095" s="9"/>
      <c r="Q1095" s="9"/>
      <c r="R1095" s="9"/>
      <c r="S1095" s="104">
        <v>1093.0</v>
      </c>
      <c r="T1095" s="9"/>
      <c r="U1095" s="9"/>
      <c r="V1095" s="9"/>
      <c r="W1095" s="9"/>
    </row>
    <row r="1096">
      <c r="A1096" s="139"/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139"/>
      <c r="O1096" s="9"/>
      <c r="P1096" s="9"/>
      <c r="Q1096" s="9"/>
      <c r="R1096" s="9"/>
      <c r="S1096" s="104">
        <v>1094.0</v>
      </c>
      <c r="T1096" s="9"/>
      <c r="U1096" s="9"/>
      <c r="V1096" s="9"/>
      <c r="W1096" s="9"/>
    </row>
    <row r="1097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139"/>
      <c r="O1097" s="9"/>
      <c r="P1097" s="9"/>
      <c r="Q1097" s="9"/>
      <c r="R1097" s="9"/>
      <c r="S1097" s="104">
        <v>1095.0</v>
      </c>
      <c r="T1097" s="9"/>
      <c r="U1097" s="9"/>
      <c r="V1097" s="9"/>
      <c r="W1097" s="9"/>
    </row>
    <row r="1098">
      <c r="A1098" s="139"/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139"/>
      <c r="O1098" s="9"/>
      <c r="P1098" s="9"/>
      <c r="Q1098" s="9"/>
      <c r="R1098" s="9"/>
      <c r="S1098" s="104">
        <v>1096.0</v>
      </c>
      <c r="T1098" s="9"/>
      <c r="U1098" s="9"/>
      <c r="V1098" s="9"/>
      <c r="W1098" s="9"/>
    </row>
    <row r="1099">
      <c r="A1099" s="139"/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139"/>
      <c r="O1099" s="9"/>
      <c r="P1099" s="9"/>
      <c r="Q1099" s="9"/>
      <c r="R1099" s="9"/>
      <c r="S1099" s="104">
        <v>1097.0</v>
      </c>
      <c r="T1099" s="9"/>
      <c r="U1099" s="9"/>
      <c r="V1099" s="9"/>
      <c r="W1099" s="9"/>
    </row>
    <row r="1100">
      <c r="A1100" s="139"/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139"/>
      <c r="O1100" s="9"/>
      <c r="P1100" s="9"/>
      <c r="Q1100" s="9"/>
      <c r="R1100" s="9"/>
      <c r="S1100" s="104">
        <v>1098.0</v>
      </c>
      <c r="T1100" s="9"/>
      <c r="U1100" s="9"/>
      <c r="V1100" s="9"/>
      <c r="W1100" s="9"/>
    </row>
    <row r="1101">
      <c r="A1101" s="139"/>
      <c r="B1101" s="139"/>
      <c r="C1101" s="139"/>
      <c r="D1101" s="139"/>
      <c r="E1101" s="139"/>
      <c r="F1101" s="139"/>
      <c r="G1101" s="139"/>
      <c r="H1101" s="139"/>
      <c r="I1101" s="139"/>
      <c r="J1101" s="139"/>
      <c r="K1101" s="139"/>
      <c r="O1101" s="9"/>
      <c r="P1101" s="9"/>
      <c r="Q1101" s="9"/>
      <c r="R1101" s="9"/>
      <c r="S1101" s="104">
        <v>1099.0</v>
      </c>
      <c r="T1101" s="9"/>
      <c r="U1101" s="9"/>
      <c r="V1101" s="9"/>
      <c r="W1101" s="9"/>
    </row>
    <row r="1102">
      <c r="A1102" s="139"/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139"/>
      <c r="O1102" s="9"/>
      <c r="P1102" s="9"/>
      <c r="Q1102" s="9"/>
      <c r="R1102" s="9"/>
      <c r="S1102" s="104">
        <v>1100.0</v>
      </c>
      <c r="T1102" s="9"/>
      <c r="U1102" s="9"/>
      <c r="V1102" s="9"/>
      <c r="W1102" s="9"/>
    </row>
    <row r="1103">
      <c r="A1103" s="139"/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139"/>
      <c r="O1103" s="9"/>
      <c r="P1103" s="9"/>
      <c r="Q1103" s="9"/>
      <c r="R1103" s="9"/>
      <c r="S1103" s="104">
        <v>1101.0</v>
      </c>
      <c r="T1103" s="9"/>
      <c r="U1103" s="9"/>
      <c r="V1103" s="9"/>
      <c r="W1103" s="9"/>
    </row>
    <row r="1104">
      <c r="A1104" s="139"/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139"/>
      <c r="O1104" s="9"/>
      <c r="P1104" s="9"/>
      <c r="Q1104" s="9"/>
      <c r="R1104" s="9"/>
      <c r="S1104" s="104">
        <v>1102.0</v>
      </c>
      <c r="T1104" s="9"/>
      <c r="U1104" s="9"/>
      <c r="V1104" s="9"/>
      <c r="W1104" s="9"/>
    </row>
    <row r="1105">
      <c r="A1105" s="139"/>
      <c r="B1105" s="139"/>
      <c r="C1105" s="139"/>
      <c r="D1105" s="139"/>
      <c r="E1105" s="139"/>
      <c r="F1105" s="139"/>
      <c r="G1105" s="139"/>
      <c r="H1105" s="139"/>
      <c r="I1105" s="139"/>
      <c r="J1105" s="139"/>
      <c r="K1105" s="139"/>
      <c r="O1105" s="9"/>
      <c r="P1105" s="9"/>
      <c r="Q1105" s="9"/>
      <c r="R1105" s="9"/>
      <c r="S1105" s="104">
        <v>1103.0</v>
      </c>
      <c r="T1105" s="9"/>
      <c r="U1105" s="9"/>
      <c r="V1105" s="9"/>
      <c r="W1105" s="9"/>
    </row>
    <row r="1106">
      <c r="A1106" s="139"/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139"/>
      <c r="O1106" s="9"/>
      <c r="P1106" s="9"/>
      <c r="Q1106" s="9"/>
      <c r="R1106" s="9"/>
      <c r="S1106" s="104">
        <v>1104.0</v>
      </c>
      <c r="T1106" s="9"/>
      <c r="U1106" s="9"/>
      <c r="V1106" s="9"/>
      <c r="W1106" s="9"/>
    </row>
    <row r="1107">
      <c r="A1107" s="139"/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139"/>
      <c r="O1107" s="9"/>
      <c r="P1107" s="9"/>
      <c r="Q1107" s="9"/>
      <c r="R1107" s="9"/>
      <c r="S1107" s="104">
        <v>1105.0</v>
      </c>
      <c r="T1107" s="9"/>
      <c r="U1107" s="9"/>
      <c r="V1107" s="9"/>
      <c r="W1107" s="9"/>
    </row>
    <row r="1108">
      <c r="A1108" s="139"/>
      <c r="B1108" s="139"/>
      <c r="C1108" s="139"/>
      <c r="D1108" s="139"/>
      <c r="E1108" s="139"/>
      <c r="F1108" s="139"/>
      <c r="G1108" s="139"/>
      <c r="H1108" s="139"/>
      <c r="I1108" s="139"/>
      <c r="J1108" s="139"/>
      <c r="K1108" s="139"/>
      <c r="O1108" s="9"/>
      <c r="P1108" s="9"/>
      <c r="Q1108" s="9"/>
      <c r="R1108" s="9"/>
      <c r="S1108" s="104">
        <v>1106.0</v>
      </c>
      <c r="T1108" s="9"/>
      <c r="U1108" s="9"/>
      <c r="V1108" s="9"/>
      <c r="W1108" s="9"/>
    </row>
    <row r="1109">
      <c r="A1109" s="139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139"/>
      <c r="O1109" s="9"/>
      <c r="P1109" s="9"/>
      <c r="Q1109" s="9"/>
      <c r="R1109" s="9"/>
      <c r="S1109" s="104">
        <v>1107.0</v>
      </c>
      <c r="T1109" s="9"/>
      <c r="U1109" s="9"/>
      <c r="V1109" s="9"/>
      <c r="W1109" s="9"/>
    </row>
    <row r="1110">
      <c r="A1110" s="139"/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139"/>
      <c r="O1110" s="9"/>
      <c r="P1110" s="9"/>
      <c r="Q1110" s="9"/>
      <c r="R1110" s="9"/>
      <c r="S1110" s="104">
        <v>1108.0</v>
      </c>
      <c r="T1110" s="9"/>
      <c r="U1110" s="9"/>
      <c r="V1110" s="9"/>
      <c r="W1110" s="9"/>
    </row>
    <row r="1111">
      <c r="A1111" s="139"/>
      <c r="B1111" s="139"/>
      <c r="C1111" s="139"/>
      <c r="D1111" s="139"/>
      <c r="E1111" s="139"/>
      <c r="F1111" s="139"/>
      <c r="G1111" s="139"/>
      <c r="H1111" s="139"/>
      <c r="I1111" s="139"/>
      <c r="J1111" s="139"/>
      <c r="K1111" s="139"/>
      <c r="O1111" s="9"/>
      <c r="P1111" s="9"/>
      <c r="Q1111" s="9"/>
      <c r="R1111" s="9"/>
      <c r="S1111" s="104">
        <v>1109.0</v>
      </c>
      <c r="T1111" s="9"/>
      <c r="U1111" s="9"/>
      <c r="V1111" s="9"/>
      <c r="W1111" s="9"/>
    </row>
    <row r="1112">
      <c r="A1112" s="139"/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139"/>
      <c r="O1112" s="9"/>
      <c r="P1112" s="9"/>
      <c r="Q1112" s="9"/>
      <c r="R1112" s="9"/>
      <c r="S1112" s="104">
        <v>1110.0</v>
      </c>
      <c r="T1112" s="9"/>
      <c r="U1112" s="9"/>
      <c r="V1112" s="9"/>
      <c r="W1112" s="9"/>
    </row>
    <row r="1113">
      <c r="A1113" s="139"/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139"/>
      <c r="O1113" s="9"/>
      <c r="P1113" s="9"/>
      <c r="Q1113" s="9"/>
      <c r="R1113" s="9"/>
      <c r="S1113" s="104">
        <v>1111.0</v>
      </c>
      <c r="T1113" s="9"/>
      <c r="U1113" s="9"/>
      <c r="V1113" s="9"/>
      <c r="W1113" s="9"/>
    </row>
    <row r="1114">
      <c r="A1114" s="139"/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139"/>
      <c r="O1114" s="9"/>
      <c r="P1114" s="9"/>
      <c r="Q1114" s="9"/>
      <c r="R1114" s="9"/>
      <c r="S1114" s="104">
        <v>1112.0</v>
      </c>
      <c r="T1114" s="9"/>
      <c r="U1114" s="9"/>
      <c r="V1114" s="9"/>
      <c r="W1114" s="9"/>
    </row>
    <row r="1115">
      <c r="A1115" s="139"/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139"/>
      <c r="O1115" s="9"/>
      <c r="P1115" s="9"/>
      <c r="Q1115" s="9"/>
      <c r="R1115" s="9"/>
      <c r="S1115" s="104">
        <v>1113.0</v>
      </c>
      <c r="T1115" s="9"/>
      <c r="U1115" s="9"/>
      <c r="V1115" s="9"/>
      <c r="W1115" s="9"/>
    </row>
    <row r="1116">
      <c r="A1116" s="139"/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139"/>
      <c r="O1116" s="9"/>
      <c r="P1116" s="9"/>
      <c r="Q1116" s="9"/>
      <c r="R1116" s="9"/>
      <c r="S1116" s="104">
        <v>1114.0</v>
      </c>
      <c r="T1116" s="9"/>
      <c r="U1116" s="9"/>
      <c r="V1116" s="9"/>
      <c r="W1116" s="9"/>
    </row>
    <row r="1117">
      <c r="A1117" s="139"/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139"/>
      <c r="O1117" s="9"/>
      <c r="P1117" s="9"/>
      <c r="Q1117" s="9"/>
      <c r="R1117" s="9"/>
      <c r="S1117" s="104">
        <v>1115.0</v>
      </c>
      <c r="T1117" s="9"/>
      <c r="U1117" s="9"/>
      <c r="V1117" s="9"/>
      <c r="W1117" s="9"/>
    </row>
    <row r="1118">
      <c r="A1118" s="139"/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139"/>
      <c r="O1118" s="9"/>
      <c r="P1118" s="9"/>
      <c r="Q1118" s="9"/>
      <c r="R1118" s="9"/>
      <c r="S1118" s="104">
        <v>1116.0</v>
      </c>
      <c r="T1118" s="9"/>
      <c r="U1118" s="9"/>
      <c r="V1118" s="9"/>
      <c r="W1118" s="9"/>
    </row>
    <row r="1119">
      <c r="A1119" s="139"/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139"/>
      <c r="O1119" s="9"/>
      <c r="P1119" s="9"/>
      <c r="Q1119" s="9"/>
      <c r="R1119" s="9"/>
      <c r="S1119" s="104">
        <v>1117.0</v>
      </c>
      <c r="T1119" s="9"/>
      <c r="U1119" s="9"/>
      <c r="V1119" s="9"/>
      <c r="W1119" s="9"/>
    </row>
    <row r="1120">
      <c r="A1120" s="139"/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139"/>
      <c r="O1120" s="9"/>
      <c r="P1120" s="9"/>
      <c r="Q1120" s="9"/>
      <c r="R1120" s="9"/>
      <c r="S1120" s="104">
        <v>1118.0</v>
      </c>
      <c r="T1120" s="9"/>
      <c r="U1120" s="9"/>
      <c r="V1120" s="9"/>
      <c r="W1120" s="9"/>
    </row>
    <row r="1121">
      <c r="A1121" s="139"/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139"/>
      <c r="O1121" s="9"/>
      <c r="P1121" s="9"/>
      <c r="Q1121" s="9"/>
      <c r="R1121" s="9"/>
      <c r="S1121" s="104">
        <v>1119.0</v>
      </c>
      <c r="T1121" s="9"/>
      <c r="U1121" s="9"/>
      <c r="V1121" s="9"/>
      <c r="W1121" s="9"/>
    </row>
    <row r="1122">
      <c r="A1122" s="139"/>
      <c r="B1122" s="139"/>
      <c r="C1122" s="139"/>
      <c r="D1122" s="139"/>
      <c r="E1122" s="139"/>
      <c r="F1122" s="139"/>
      <c r="G1122" s="139"/>
      <c r="H1122" s="139"/>
      <c r="I1122" s="139"/>
      <c r="J1122" s="139"/>
      <c r="K1122" s="139"/>
      <c r="O1122" s="9"/>
      <c r="P1122" s="9"/>
      <c r="Q1122" s="9"/>
      <c r="R1122" s="9"/>
      <c r="S1122" s="104">
        <v>1120.0</v>
      </c>
      <c r="T1122" s="9"/>
      <c r="U1122" s="9"/>
      <c r="V1122" s="9"/>
      <c r="W1122" s="9"/>
    </row>
    <row r="1123">
      <c r="A1123" s="139"/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139"/>
      <c r="O1123" s="9"/>
      <c r="P1123" s="9"/>
      <c r="Q1123" s="9"/>
      <c r="R1123" s="9"/>
      <c r="S1123" s="104">
        <v>1121.0</v>
      </c>
      <c r="T1123" s="9"/>
      <c r="U1123" s="9"/>
      <c r="V1123" s="9"/>
      <c r="W1123" s="9"/>
    </row>
    <row r="1124">
      <c r="A1124" s="139"/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139"/>
      <c r="O1124" s="9"/>
      <c r="P1124" s="9"/>
      <c r="Q1124" s="9"/>
      <c r="R1124" s="9"/>
      <c r="S1124" s="104">
        <v>1122.0</v>
      </c>
      <c r="T1124" s="9"/>
      <c r="U1124" s="9"/>
      <c r="V1124" s="9"/>
      <c r="W1124" s="9"/>
    </row>
    <row r="1125">
      <c r="A1125" s="139"/>
      <c r="B1125" s="139"/>
      <c r="C1125" s="139"/>
      <c r="D1125" s="139"/>
      <c r="E1125" s="139"/>
      <c r="F1125" s="139"/>
      <c r="G1125" s="139"/>
      <c r="H1125" s="139"/>
      <c r="I1125" s="139"/>
      <c r="J1125" s="139"/>
      <c r="K1125" s="139"/>
      <c r="O1125" s="9"/>
      <c r="P1125" s="9"/>
      <c r="Q1125" s="9"/>
      <c r="R1125" s="9"/>
      <c r="S1125" s="104">
        <v>1123.0</v>
      </c>
      <c r="T1125" s="9"/>
      <c r="U1125" s="9"/>
      <c r="V1125" s="9"/>
      <c r="W1125" s="9"/>
    </row>
    <row r="1126">
      <c r="A1126" s="139"/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139"/>
      <c r="O1126" s="9"/>
      <c r="P1126" s="9"/>
      <c r="Q1126" s="9"/>
      <c r="R1126" s="9"/>
      <c r="S1126" s="104">
        <v>1124.0</v>
      </c>
      <c r="T1126" s="9"/>
      <c r="U1126" s="9"/>
      <c r="V1126" s="9"/>
      <c r="W1126" s="9"/>
    </row>
    <row r="1127">
      <c r="A1127" s="139"/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139"/>
      <c r="O1127" s="9"/>
      <c r="P1127" s="9"/>
      <c r="Q1127" s="9"/>
      <c r="R1127" s="9"/>
      <c r="S1127" s="104">
        <v>1125.0</v>
      </c>
      <c r="T1127" s="9"/>
      <c r="U1127" s="9"/>
      <c r="V1127" s="9"/>
      <c r="W1127" s="9"/>
    </row>
    <row r="1128">
      <c r="A1128" s="139"/>
      <c r="B1128" s="139"/>
      <c r="C1128" s="139"/>
      <c r="D1128" s="139"/>
      <c r="E1128" s="139"/>
      <c r="F1128" s="139"/>
      <c r="G1128" s="139"/>
      <c r="H1128" s="139"/>
      <c r="I1128" s="139"/>
      <c r="J1128" s="139"/>
      <c r="K1128" s="139"/>
      <c r="O1128" s="9"/>
      <c r="P1128" s="9"/>
      <c r="Q1128" s="9"/>
      <c r="R1128" s="9"/>
      <c r="S1128" s="104">
        <v>1126.0</v>
      </c>
      <c r="T1128" s="9"/>
      <c r="U1128" s="9"/>
      <c r="V1128" s="9"/>
      <c r="W1128" s="9"/>
    </row>
    <row r="1129">
      <c r="A1129" s="139"/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139"/>
      <c r="O1129" s="9"/>
      <c r="P1129" s="9"/>
      <c r="Q1129" s="9"/>
      <c r="R1129" s="9"/>
      <c r="S1129" s="104">
        <v>1127.0</v>
      </c>
      <c r="T1129" s="9"/>
      <c r="U1129" s="9"/>
      <c r="V1129" s="9"/>
      <c r="W1129" s="9"/>
    </row>
    <row r="1130">
      <c r="A1130" s="139"/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139"/>
      <c r="O1130" s="9"/>
      <c r="P1130" s="9"/>
      <c r="Q1130" s="9"/>
      <c r="R1130" s="9"/>
      <c r="S1130" s="104">
        <v>1128.0</v>
      </c>
      <c r="T1130" s="9"/>
      <c r="U1130" s="9"/>
      <c r="V1130" s="9"/>
      <c r="W1130" s="9"/>
    </row>
    <row r="1131">
      <c r="A1131" s="139"/>
      <c r="B1131" s="139"/>
      <c r="C1131" s="139"/>
      <c r="D1131" s="139"/>
      <c r="E1131" s="139"/>
      <c r="F1131" s="139"/>
      <c r="G1131" s="139"/>
      <c r="H1131" s="139"/>
      <c r="I1131" s="139"/>
      <c r="J1131" s="139"/>
      <c r="K1131" s="139"/>
      <c r="O1131" s="9"/>
      <c r="P1131" s="9"/>
      <c r="Q1131" s="9"/>
      <c r="R1131" s="9"/>
      <c r="S1131" s="104">
        <v>1129.0</v>
      </c>
      <c r="T1131" s="9"/>
      <c r="U1131" s="9"/>
      <c r="V1131" s="9"/>
      <c r="W1131" s="9"/>
    </row>
    <row r="1132">
      <c r="A1132" s="139"/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139"/>
      <c r="O1132" s="9"/>
      <c r="P1132" s="9"/>
      <c r="Q1132" s="9"/>
      <c r="R1132" s="9"/>
      <c r="S1132" s="104">
        <v>1130.0</v>
      </c>
      <c r="T1132" s="9"/>
      <c r="U1132" s="9"/>
      <c r="V1132" s="9"/>
      <c r="W1132" s="9"/>
    </row>
    <row r="1133">
      <c r="A1133" s="139"/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139"/>
      <c r="O1133" s="9"/>
      <c r="P1133" s="9"/>
      <c r="Q1133" s="9"/>
      <c r="R1133" s="9"/>
      <c r="S1133" s="104">
        <v>1131.0</v>
      </c>
      <c r="T1133" s="9"/>
      <c r="U1133" s="9"/>
      <c r="V1133" s="9"/>
      <c r="W1133" s="9"/>
    </row>
    <row r="1134">
      <c r="A1134" s="139"/>
      <c r="B1134" s="139"/>
      <c r="C1134" s="139"/>
      <c r="D1134" s="139"/>
      <c r="E1134" s="139"/>
      <c r="F1134" s="139"/>
      <c r="G1134" s="139"/>
      <c r="H1134" s="139"/>
      <c r="I1134" s="139"/>
      <c r="J1134" s="139"/>
      <c r="K1134" s="139"/>
      <c r="O1134" s="9"/>
      <c r="P1134" s="9"/>
      <c r="Q1134" s="9"/>
      <c r="R1134" s="9"/>
      <c r="S1134" s="104">
        <v>1132.0</v>
      </c>
      <c r="T1134" s="9"/>
      <c r="U1134" s="9"/>
      <c r="V1134" s="9"/>
      <c r="W1134" s="9"/>
    </row>
    <row r="1135">
      <c r="A1135" s="139"/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139"/>
      <c r="O1135" s="9"/>
      <c r="P1135" s="9"/>
      <c r="Q1135" s="9"/>
      <c r="R1135" s="9"/>
      <c r="S1135" s="104">
        <v>1133.0</v>
      </c>
      <c r="T1135" s="9"/>
      <c r="U1135" s="9"/>
      <c r="V1135" s="9"/>
      <c r="W1135" s="9"/>
    </row>
    <row r="1136">
      <c r="A1136" s="139"/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139"/>
      <c r="O1136" s="9"/>
      <c r="P1136" s="9"/>
      <c r="Q1136" s="9"/>
      <c r="R1136" s="9"/>
      <c r="S1136" s="104">
        <v>1134.0</v>
      </c>
      <c r="T1136" s="9"/>
      <c r="U1136" s="9"/>
      <c r="V1136" s="9"/>
      <c r="W1136" s="9"/>
    </row>
    <row r="1137">
      <c r="A1137" s="139"/>
      <c r="B1137" s="139"/>
      <c r="C1137" s="139"/>
      <c r="D1137" s="139"/>
      <c r="E1137" s="139"/>
      <c r="F1137" s="139"/>
      <c r="G1137" s="139"/>
      <c r="H1137" s="139"/>
      <c r="I1137" s="139"/>
      <c r="J1137" s="139"/>
      <c r="K1137" s="139"/>
      <c r="O1137" s="9"/>
      <c r="P1137" s="9"/>
      <c r="Q1137" s="9"/>
      <c r="R1137" s="9"/>
      <c r="S1137" s="104">
        <v>1135.0</v>
      </c>
      <c r="T1137" s="9"/>
      <c r="U1137" s="9"/>
      <c r="V1137" s="9"/>
      <c r="W1137" s="9"/>
    </row>
    <row r="1138">
      <c r="A1138" s="139"/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139"/>
      <c r="O1138" s="9"/>
      <c r="P1138" s="9"/>
      <c r="Q1138" s="9"/>
      <c r="R1138" s="9"/>
      <c r="S1138" s="104">
        <v>1136.0</v>
      </c>
      <c r="T1138" s="9"/>
      <c r="U1138" s="9"/>
      <c r="V1138" s="9"/>
      <c r="W1138" s="9"/>
    </row>
    <row r="1139">
      <c r="A1139" s="139"/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139"/>
      <c r="O1139" s="9"/>
      <c r="P1139" s="9"/>
      <c r="Q1139" s="9"/>
      <c r="R1139" s="9"/>
      <c r="S1139" s="104">
        <v>1137.0</v>
      </c>
      <c r="T1139" s="9"/>
      <c r="U1139" s="9"/>
      <c r="V1139" s="9"/>
      <c r="W1139" s="9"/>
    </row>
    <row r="1140">
      <c r="A1140" s="139"/>
      <c r="B1140" s="139"/>
      <c r="C1140" s="139"/>
      <c r="D1140" s="139"/>
      <c r="E1140" s="139"/>
      <c r="F1140" s="139"/>
      <c r="G1140" s="139"/>
      <c r="H1140" s="139"/>
      <c r="I1140" s="139"/>
      <c r="J1140" s="139"/>
      <c r="K1140" s="139"/>
      <c r="O1140" s="9"/>
      <c r="P1140" s="9"/>
      <c r="Q1140" s="9"/>
      <c r="R1140" s="9"/>
      <c r="S1140" s="104">
        <v>1138.0</v>
      </c>
      <c r="T1140" s="9"/>
      <c r="U1140" s="9"/>
      <c r="V1140" s="9"/>
      <c r="W1140" s="9"/>
    </row>
    <row r="1141">
      <c r="A1141" s="139"/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139"/>
      <c r="O1141" s="9"/>
      <c r="P1141" s="9"/>
      <c r="Q1141" s="9"/>
      <c r="R1141" s="9"/>
      <c r="S1141" s="104">
        <v>1139.0</v>
      </c>
      <c r="T1141" s="9"/>
      <c r="U1141" s="9"/>
      <c r="V1141" s="9"/>
      <c r="W1141" s="9"/>
    </row>
    <row r="1142">
      <c r="A1142" s="139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139"/>
      <c r="O1142" s="9"/>
      <c r="P1142" s="9"/>
      <c r="Q1142" s="9"/>
      <c r="R1142" s="9"/>
      <c r="S1142" s="104">
        <v>1140.0</v>
      </c>
      <c r="T1142" s="9"/>
      <c r="U1142" s="9"/>
      <c r="V1142" s="9"/>
      <c r="W1142" s="9"/>
    </row>
    <row r="1143">
      <c r="A1143" s="139"/>
      <c r="B1143" s="139"/>
      <c r="C1143" s="139"/>
      <c r="D1143" s="139"/>
      <c r="E1143" s="139"/>
      <c r="F1143" s="139"/>
      <c r="G1143" s="139"/>
      <c r="H1143" s="139"/>
      <c r="I1143" s="139"/>
      <c r="J1143" s="139"/>
      <c r="K1143" s="139"/>
      <c r="O1143" s="9"/>
      <c r="P1143" s="9"/>
      <c r="Q1143" s="9"/>
      <c r="R1143" s="9"/>
      <c r="S1143" s="104">
        <v>1141.0</v>
      </c>
      <c r="T1143" s="9"/>
      <c r="U1143" s="9"/>
      <c r="V1143" s="9"/>
      <c r="W1143" s="9"/>
    </row>
    <row r="1144">
      <c r="A1144" s="139"/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139"/>
      <c r="O1144" s="9"/>
      <c r="P1144" s="9"/>
      <c r="Q1144" s="9"/>
      <c r="R1144" s="9"/>
      <c r="S1144" s="104">
        <v>1142.0</v>
      </c>
      <c r="T1144" s="9"/>
      <c r="U1144" s="9"/>
      <c r="V1144" s="9"/>
      <c r="W1144" s="9"/>
    </row>
    <row r="1145">
      <c r="A1145" s="139"/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139"/>
      <c r="O1145" s="9"/>
      <c r="P1145" s="9"/>
      <c r="Q1145" s="9"/>
      <c r="R1145" s="9"/>
      <c r="S1145" s="104">
        <v>1143.0</v>
      </c>
      <c r="T1145" s="9"/>
      <c r="U1145" s="9"/>
      <c r="V1145" s="9"/>
      <c r="W1145" s="9"/>
    </row>
    <row r="1146">
      <c r="A1146" s="139"/>
      <c r="B1146" s="139"/>
      <c r="C1146" s="139"/>
      <c r="D1146" s="139"/>
      <c r="E1146" s="139"/>
      <c r="F1146" s="139"/>
      <c r="G1146" s="139"/>
      <c r="H1146" s="139"/>
      <c r="I1146" s="139"/>
      <c r="J1146" s="139"/>
      <c r="K1146" s="139"/>
      <c r="O1146" s="9"/>
      <c r="P1146" s="9"/>
      <c r="Q1146" s="9"/>
      <c r="R1146" s="9"/>
      <c r="S1146" s="104">
        <v>1144.0</v>
      </c>
      <c r="T1146" s="9"/>
      <c r="U1146" s="9"/>
      <c r="V1146" s="9"/>
      <c r="W1146" s="9"/>
    </row>
    <row r="1147">
      <c r="A1147" s="139"/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139"/>
      <c r="O1147" s="9"/>
      <c r="P1147" s="9"/>
      <c r="Q1147" s="9"/>
      <c r="R1147" s="9"/>
      <c r="S1147" s="104">
        <v>1145.0</v>
      </c>
      <c r="T1147" s="9"/>
      <c r="U1147" s="9"/>
      <c r="V1147" s="9"/>
      <c r="W1147" s="9"/>
    </row>
    <row r="1148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139"/>
      <c r="O1148" s="9"/>
      <c r="P1148" s="9"/>
      <c r="Q1148" s="9"/>
      <c r="R1148" s="9"/>
      <c r="S1148" s="104">
        <v>1146.0</v>
      </c>
      <c r="T1148" s="9"/>
      <c r="U1148" s="9"/>
      <c r="V1148" s="9"/>
      <c r="W1148" s="9"/>
    </row>
    <row r="1149">
      <c r="A1149" s="139"/>
      <c r="B1149" s="139"/>
      <c r="C1149" s="139"/>
      <c r="D1149" s="139"/>
      <c r="E1149" s="139"/>
      <c r="F1149" s="139"/>
      <c r="G1149" s="139"/>
      <c r="H1149" s="139"/>
      <c r="I1149" s="139"/>
      <c r="J1149" s="139"/>
      <c r="K1149" s="139"/>
      <c r="O1149" s="9"/>
      <c r="P1149" s="9"/>
      <c r="Q1149" s="9"/>
      <c r="R1149" s="9"/>
      <c r="S1149" s="104">
        <v>1147.0</v>
      </c>
      <c r="T1149" s="9"/>
      <c r="U1149" s="9"/>
      <c r="V1149" s="9"/>
      <c r="W1149" s="9"/>
    </row>
    <row r="1150">
      <c r="A1150" s="139"/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139"/>
      <c r="O1150" s="9"/>
      <c r="P1150" s="9"/>
      <c r="Q1150" s="9"/>
      <c r="R1150" s="9"/>
      <c r="S1150" s="104">
        <v>1148.0</v>
      </c>
      <c r="T1150" s="9"/>
      <c r="U1150" s="9"/>
      <c r="V1150" s="9"/>
      <c r="W1150" s="9"/>
    </row>
    <row r="1151">
      <c r="A1151" s="139"/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139"/>
      <c r="O1151" s="9"/>
      <c r="P1151" s="9"/>
      <c r="Q1151" s="9"/>
      <c r="R1151" s="9"/>
      <c r="S1151" s="104">
        <v>1149.0</v>
      </c>
      <c r="T1151" s="9"/>
      <c r="U1151" s="9"/>
      <c r="V1151" s="9"/>
      <c r="W1151" s="9"/>
    </row>
    <row r="1152">
      <c r="A1152" s="139"/>
      <c r="B1152" s="139"/>
      <c r="C1152" s="139"/>
      <c r="D1152" s="139"/>
      <c r="E1152" s="139"/>
      <c r="F1152" s="139"/>
      <c r="G1152" s="139"/>
      <c r="H1152" s="139"/>
      <c r="I1152" s="139"/>
      <c r="J1152" s="139"/>
      <c r="K1152" s="139"/>
      <c r="O1152" s="9"/>
      <c r="P1152" s="9"/>
      <c r="Q1152" s="9"/>
      <c r="R1152" s="9"/>
      <c r="S1152" s="104">
        <v>1150.0</v>
      </c>
      <c r="T1152" s="9"/>
      <c r="U1152" s="9"/>
      <c r="V1152" s="9"/>
      <c r="W1152" s="9"/>
    </row>
    <row r="1153">
      <c r="A1153" s="139"/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139"/>
      <c r="O1153" s="9"/>
      <c r="P1153" s="9"/>
      <c r="Q1153" s="9"/>
      <c r="R1153" s="9"/>
      <c r="S1153" s="104">
        <v>1151.0</v>
      </c>
      <c r="T1153" s="9"/>
      <c r="U1153" s="9"/>
      <c r="V1153" s="9"/>
      <c r="W1153" s="9"/>
    </row>
    <row r="1154">
      <c r="A1154" s="139"/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139"/>
      <c r="O1154" s="9"/>
      <c r="P1154" s="9"/>
      <c r="Q1154" s="9"/>
      <c r="R1154" s="9"/>
      <c r="S1154" s="104">
        <v>1152.0</v>
      </c>
      <c r="T1154" s="9"/>
      <c r="U1154" s="9"/>
      <c r="V1154" s="9"/>
      <c r="W1154" s="9"/>
    </row>
    <row r="1155">
      <c r="A1155" s="139"/>
      <c r="B1155" s="139"/>
      <c r="C1155" s="139"/>
      <c r="D1155" s="139"/>
      <c r="E1155" s="139"/>
      <c r="F1155" s="139"/>
      <c r="G1155" s="139"/>
      <c r="H1155" s="139"/>
      <c r="I1155" s="139"/>
      <c r="J1155" s="139"/>
      <c r="K1155" s="139"/>
      <c r="O1155" s="9"/>
      <c r="P1155" s="9"/>
      <c r="Q1155" s="9"/>
      <c r="R1155" s="9"/>
      <c r="S1155" s="104">
        <v>1153.0</v>
      </c>
      <c r="T1155" s="9"/>
      <c r="U1155" s="9"/>
      <c r="V1155" s="9"/>
      <c r="W1155" s="9"/>
    </row>
    <row r="1156">
      <c r="A1156" s="139"/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139"/>
      <c r="O1156" s="9"/>
      <c r="P1156" s="9"/>
      <c r="Q1156" s="9"/>
      <c r="R1156" s="9"/>
      <c r="S1156" s="104">
        <v>1154.0</v>
      </c>
      <c r="T1156" s="9"/>
      <c r="U1156" s="9"/>
      <c r="V1156" s="9"/>
      <c r="W1156" s="9"/>
    </row>
    <row r="1157">
      <c r="A1157" s="139"/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139"/>
      <c r="O1157" s="9"/>
      <c r="P1157" s="9"/>
      <c r="Q1157" s="9"/>
      <c r="R1157" s="9"/>
      <c r="S1157" s="104">
        <v>1155.0</v>
      </c>
      <c r="T1157" s="9"/>
      <c r="U1157" s="9"/>
      <c r="V1157" s="9"/>
      <c r="W1157" s="9"/>
    </row>
    <row r="1158">
      <c r="A1158" s="139"/>
      <c r="B1158" s="139"/>
      <c r="C1158" s="139"/>
      <c r="D1158" s="139"/>
      <c r="E1158" s="139"/>
      <c r="F1158" s="139"/>
      <c r="G1158" s="139"/>
      <c r="H1158" s="139"/>
      <c r="I1158" s="139"/>
      <c r="J1158" s="139"/>
      <c r="K1158" s="139"/>
      <c r="O1158" s="9"/>
      <c r="P1158" s="9"/>
      <c r="Q1158" s="9"/>
      <c r="R1158" s="9"/>
      <c r="S1158" s="104">
        <v>1156.0</v>
      </c>
      <c r="T1158" s="9"/>
      <c r="U1158" s="9"/>
      <c r="V1158" s="9"/>
      <c r="W1158" s="9"/>
    </row>
    <row r="1159">
      <c r="A1159" s="139"/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139"/>
      <c r="O1159" s="9"/>
      <c r="P1159" s="9"/>
      <c r="Q1159" s="9"/>
      <c r="R1159" s="9"/>
      <c r="S1159" s="104">
        <v>1157.0</v>
      </c>
      <c r="T1159" s="9"/>
      <c r="U1159" s="9"/>
      <c r="V1159" s="9"/>
      <c r="W1159" s="9"/>
    </row>
    <row r="1160">
      <c r="A1160" s="139"/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139"/>
      <c r="O1160" s="9"/>
      <c r="P1160" s="9"/>
      <c r="Q1160" s="9"/>
      <c r="R1160" s="9"/>
      <c r="S1160" s="104">
        <v>1158.0</v>
      </c>
      <c r="T1160" s="9"/>
      <c r="U1160" s="9"/>
      <c r="V1160" s="9"/>
      <c r="W1160" s="9"/>
    </row>
    <row r="1161">
      <c r="A1161" s="139"/>
      <c r="B1161" s="139"/>
      <c r="C1161" s="139"/>
      <c r="D1161" s="139"/>
      <c r="E1161" s="139"/>
      <c r="F1161" s="139"/>
      <c r="G1161" s="139"/>
      <c r="H1161" s="139"/>
      <c r="I1161" s="139"/>
      <c r="J1161" s="139"/>
      <c r="K1161" s="139"/>
      <c r="O1161" s="9"/>
      <c r="P1161" s="9"/>
      <c r="Q1161" s="9"/>
      <c r="R1161" s="9"/>
      <c r="S1161" s="104">
        <v>1159.0</v>
      </c>
      <c r="T1161" s="9"/>
      <c r="U1161" s="9"/>
      <c r="V1161" s="9"/>
      <c r="W1161" s="9"/>
    </row>
    <row r="1162">
      <c r="A1162" s="139"/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139"/>
      <c r="O1162" s="9"/>
      <c r="P1162" s="9"/>
      <c r="Q1162" s="9"/>
      <c r="R1162" s="9"/>
      <c r="S1162" s="104">
        <v>1160.0</v>
      </c>
      <c r="T1162" s="9"/>
      <c r="U1162" s="9"/>
      <c r="V1162" s="9"/>
      <c r="W1162" s="9"/>
    </row>
    <row r="1163">
      <c r="A1163" s="139"/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139"/>
      <c r="O1163" s="9"/>
      <c r="P1163" s="9"/>
      <c r="Q1163" s="9"/>
      <c r="R1163" s="9"/>
      <c r="S1163" s="104">
        <v>1161.0</v>
      </c>
      <c r="T1163" s="9"/>
      <c r="U1163" s="9"/>
      <c r="V1163" s="9"/>
      <c r="W1163" s="9"/>
    </row>
    <row r="1164">
      <c r="A1164" s="139"/>
      <c r="B1164" s="139"/>
      <c r="C1164" s="139"/>
      <c r="D1164" s="139"/>
      <c r="E1164" s="139"/>
      <c r="F1164" s="139"/>
      <c r="G1164" s="139"/>
      <c r="H1164" s="139"/>
      <c r="I1164" s="139"/>
      <c r="J1164" s="139"/>
      <c r="K1164" s="139"/>
      <c r="O1164" s="9"/>
      <c r="P1164" s="9"/>
      <c r="Q1164" s="9"/>
      <c r="R1164" s="9"/>
      <c r="S1164" s="104">
        <v>1162.0</v>
      </c>
      <c r="T1164" s="9"/>
      <c r="U1164" s="9"/>
      <c r="V1164" s="9"/>
      <c r="W1164" s="9"/>
    </row>
    <row r="1165">
      <c r="A1165" s="139"/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139"/>
      <c r="O1165" s="9"/>
      <c r="P1165" s="9"/>
      <c r="Q1165" s="9"/>
      <c r="R1165" s="9"/>
      <c r="S1165" s="104">
        <v>1163.0</v>
      </c>
      <c r="T1165" s="9"/>
      <c r="U1165" s="9"/>
      <c r="V1165" s="9"/>
      <c r="W1165" s="9"/>
    </row>
    <row r="1166">
      <c r="A1166" s="139"/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139"/>
      <c r="O1166" s="9"/>
      <c r="P1166" s="9"/>
      <c r="Q1166" s="9"/>
      <c r="R1166" s="9"/>
      <c r="S1166" s="104">
        <v>1164.0</v>
      </c>
      <c r="T1166" s="9"/>
      <c r="U1166" s="9"/>
      <c r="V1166" s="9"/>
      <c r="W1166" s="9"/>
    </row>
    <row r="1167">
      <c r="A1167" s="139"/>
      <c r="B1167" s="139"/>
      <c r="C1167" s="139"/>
      <c r="D1167" s="139"/>
      <c r="E1167" s="139"/>
      <c r="F1167" s="139"/>
      <c r="G1167" s="139"/>
      <c r="H1167" s="139"/>
      <c r="I1167" s="139"/>
      <c r="J1167" s="139"/>
      <c r="K1167" s="139"/>
      <c r="O1167" s="9"/>
      <c r="P1167" s="9"/>
      <c r="Q1167" s="9"/>
      <c r="R1167" s="9"/>
      <c r="S1167" s="104">
        <v>1165.0</v>
      </c>
      <c r="T1167" s="9"/>
      <c r="U1167" s="9"/>
      <c r="V1167" s="9"/>
      <c r="W1167" s="9"/>
    </row>
    <row r="1168">
      <c r="A1168" s="139"/>
      <c r="B1168" s="139"/>
      <c r="C1168" s="139"/>
      <c r="D1168" s="139"/>
      <c r="E1168" s="139"/>
      <c r="F1168" s="139"/>
      <c r="G1168" s="139"/>
      <c r="H1168" s="139"/>
      <c r="I1168" s="139"/>
      <c r="J1168" s="139"/>
      <c r="K1168" s="139"/>
      <c r="O1168" s="9"/>
      <c r="P1168" s="9"/>
      <c r="Q1168" s="9"/>
      <c r="R1168" s="9"/>
      <c r="S1168" s="104">
        <v>1166.0</v>
      </c>
      <c r="T1168" s="9"/>
      <c r="U1168" s="9"/>
      <c r="V1168" s="9"/>
      <c r="W1168" s="9"/>
    </row>
    <row r="1169">
      <c r="A1169" s="139"/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139"/>
      <c r="O1169" s="9"/>
      <c r="P1169" s="9"/>
      <c r="Q1169" s="9"/>
      <c r="R1169" s="9"/>
      <c r="S1169" s="104">
        <v>1167.0</v>
      </c>
      <c r="T1169" s="9"/>
      <c r="U1169" s="9"/>
      <c r="V1169" s="9"/>
      <c r="W1169" s="9"/>
    </row>
    <row r="1170">
      <c r="A1170" s="139"/>
      <c r="B1170" s="139"/>
      <c r="C1170" s="139"/>
      <c r="D1170" s="139"/>
      <c r="E1170" s="139"/>
      <c r="F1170" s="139"/>
      <c r="G1170" s="139"/>
      <c r="H1170" s="139"/>
      <c r="I1170" s="139"/>
      <c r="J1170" s="139"/>
      <c r="K1170" s="139"/>
      <c r="O1170" s="9"/>
      <c r="P1170" s="9"/>
      <c r="Q1170" s="9"/>
      <c r="R1170" s="9"/>
      <c r="S1170" s="104">
        <v>1168.0</v>
      </c>
      <c r="T1170" s="9"/>
      <c r="U1170" s="9"/>
      <c r="V1170" s="9"/>
      <c r="W1170" s="9"/>
    </row>
    <row r="1171">
      <c r="A1171" s="139"/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139"/>
      <c r="O1171" s="9"/>
      <c r="P1171" s="9"/>
      <c r="Q1171" s="9"/>
      <c r="R1171" s="9"/>
      <c r="S1171" s="104">
        <v>1169.0</v>
      </c>
      <c r="T1171" s="9"/>
      <c r="U1171" s="9"/>
      <c r="V1171" s="9"/>
      <c r="W1171" s="9"/>
    </row>
    <row r="1172">
      <c r="A1172" s="139"/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139"/>
      <c r="O1172" s="9"/>
      <c r="P1172" s="9"/>
      <c r="Q1172" s="9"/>
      <c r="R1172" s="9"/>
      <c r="S1172" s="104">
        <v>1170.0</v>
      </c>
      <c r="T1172" s="9"/>
      <c r="U1172" s="9"/>
      <c r="V1172" s="9"/>
      <c r="W1172" s="9"/>
    </row>
    <row r="1173">
      <c r="A1173" s="139"/>
      <c r="B1173" s="139"/>
      <c r="C1173" s="139"/>
      <c r="D1173" s="139"/>
      <c r="E1173" s="139"/>
      <c r="F1173" s="139"/>
      <c r="G1173" s="139"/>
      <c r="H1173" s="139"/>
      <c r="I1173" s="139"/>
      <c r="J1173" s="139"/>
      <c r="K1173" s="139"/>
      <c r="O1173" s="9"/>
      <c r="P1173" s="9"/>
      <c r="Q1173" s="9"/>
      <c r="R1173" s="9"/>
      <c r="S1173" s="104">
        <v>1171.0</v>
      </c>
      <c r="T1173" s="9"/>
      <c r="U1173" s="9"/>
      <c r="V1173" s="9"/>
      <c r="W1173" s="9"/>
    </row>
    <row r="1174">
      <c r="A1174" s="139"/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139"/>
      <c r="O1174" s="9"/>
      <c r="P1174" s="9"/>
      <c r="Q1174" s="9"/>
      <c r="R1174" s="9"/>
      <c r="S1174" s="104">
        <v>1172.0</v>
      </c>
      <c r="T1174" s="9"/>
      <c r="U1174" s="9"/>
      <c r="V1174" s="9"/>
      <c r="W1174" s="9"/>
    </row>
    <row r="1175">
      <c r="A1175" s="139"/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139"/>
      <c r="O1175" s="9"/>
      <c r="P1175" s="9"/>
      <c r="Q1175" s="9"/>
      <c r="R1175" s="9"/>
      <c r="S1175" s="104">
        <v>1173.0</v>
      </c>
      <c r="T1175" s="9"/>
      <c r="U1175" s="9"/>
      <c r="V1175" s="9"/>
      <c r="W1175" s="9"/>
    </row>
    <row r="1176">
      <c r="A1176" s="139"/>
      <c r="B1176" s="139"/>
      <c r="C1176" s="139"/>
      <c r="D1176" s="139"/>
      <c r="E1176" s="139"/>
      <c r="F1176" s="139"/>
      <c r="G1176" s="139"/>
      <c r="H1176" s="139"/>
      <c r="I1176" s="139"/>
      <c r="J1176" s="139"/>
      <c r="K1176" s="139"/>
      <c r="O1176" s="9"/>
      <c r="P1176" s="9"/>
      <c r="Q1176" s="9"/>
      <c r="R1176" s="9"/>
      <c r="S1176" s="104">
        <v>1174.0</v>
      </c>
      <c r="T1176" s="9"/>
      <c r="U1176" s="9"/>
      <c r="V1176" s="9"/>
      <c r="W1176" s="9"/>
    </row>
    <row r="1177">
      <c r="A1177" s="139"/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139"/>
      <c r="O1177" s="9"/>
      <c r="P1177" s="9"/>
      <c r="Q1177" s="9"/>
      <c r="R1177" s="9"/>
      <c r="S1177" s="104">
        <v>1175.0</v>
      </c>
      <c r="T1177" s="9"/>
      <c r="U1177" s="9"/>
      <c r="V1177" s="9"/>
      <c r="W1177" s="9"/>
    </row>
    <row r="1178">
      <c r="A1178" s="139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139"/>
      <c r="O1178" s="9"/>
      <c r="P1178" s="9"/>
      <c r="Q1178" s="9"/>
      <c r="R1178" s="9"/>
      <c r="S1178" s="104">
        <v>1176.0</v>
      </c>
      <c r="T1178" s="9"/>
      <c r="U1178" s="9"/>
      <c r="V1178" s="9"/>
      <c r="W1178" s="9"/>
    </row>
    <row r="1179">
      <c r="A1179" s="139"/>
      <c r="B1179" s="139"/>
      <c r="C1179" s="139"/>
      <c r="D1179" s="139"/>
      <c r="E1179" s="139"/>
      <c r="F1179" s="139"/>
      <c r="G1179" s="139"/>
      <c r="H1179" s="139"/>
      <c r="I1179" s="139"/>
      <c r="J1179" s="139"/>
      <c r="K1179" s="139"/>
      <c r="O1179" s="9"/>
      <c r="P1179" s="9"/>
      <c r="Q1179" s="9"/>
      <c r="R1179" s="9"/>
      <c r="S1179" s="104">
        <v>1177.0</v>
      </c>
      <c r="T1179" s="9"/>
      <c r="U1179" s="9"/>
      <c r="V1179" s="9"/>
      <c r="W1179" s="9"/>
    </row>
    <row r="1180">
      <c r="A1180" s="139"/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139"/>
      <c r="O1180" s="9"/>
      <c r="P1180" s="9"/>
      <c r="Q1180" s="9"/>
      <c r="R1180" s="9"/>
      <c r="S1180" s="104">
        <v>1178.0</v>
      </c>
      <c r="T1180" s="9"/>
      <c r="U1180" s="9"/>
      <c r="V1180" s="9"/>
      <c r="W1180" s="9"/>
    </row>
    <row r="1181">
      <c r="A1181" s="139"/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139"/>
      <c r="O1181" s="9"/>
      <c r="P1181" s="9"/>
      <c r="Q1181" s="9"/>
      <c r="R1181" s="9"/>
      <c r="S1181" s="104">
        <v>1179.0</v>
      </c>
      <c r="T1181" s="9"/>
      <c r="U1181" s="9"/>
      <c r="V1181" s="9"/>
      <c r="W1181" s="9"/>
    </row>
    <row r="1182">
      <c r="A1182" s="139"/>
      <c r="B1182" s="139"/>
      <c r="C1182" s="139"/>
      <c r="D1182" s="139"/>
      <c r="E1182" s="139"/>
      <c r="F1182" s="139"/>
      <c r="G1182" s="139"/>
      <c r="H1182" s="139"/>
      <c r="I1182" s="139"/>
      <c r="J1182" s="139"/>
      <c r="K1182" s="139"/>
      <c r="O1182" s="9"/>
      <c r="P1182" s="9"/>
      <c r="Q1182" s="9"/>
      <c r="R1182" s="9"/>
      <c r="S1182" s="104">
        <v>1180.0</v>
      </c>
      <c r="T1182" s="9"/>
      <c r="U1182" s="9"/>
      <c r="V1182" s="9"/>
      <c r="W1182" s="9"/>
    </row>
    <row r="1183">
      <c r="A1183" s="139"/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139"/>
      <c r="O1183" s="9"/>
      <c r="P1183" s="9"/>
      <c r="Q1183" s="9"/>
      <c r="R1183" s="9"/>
      <c r="S1183" s="104">
        <v>1181.0</v>
      </c>
      <c r="T1183" s="9"/>
      <c r="U1183" s="9"/>
      <c r="V1183" s="9"/>
      <c r="W1183" s="9"/>
    </row>
    <row r="1184">
      <c r="A1184" s="139"/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139"/>
      <c r="O1184" s="9"/>
      <c r="P1184" s="9"/>
      <c r="Q1184" s="9"/>
      <c r="R1184" s="9"/>
      <c r="S1184" s="104">
        <v>1182.0</v>
      </c>
      <c r="T1184" s="9"/>
      <c r="U1184" s="9"/>
      <c r="V1184" s="9"/>
      <c r="W1184" s="9"/>
    </row>
    <row r="1185">
      <c r="A1185" s="139"/>
      <c r="B1185" s="139"/>
      <c r="C1185" s="139"/>
      <c r="D1185" s="139"/>
      <c r="E1185" s="139"/>
      <c r="F1185" s="139"/>
      <c r="G1185" s="139"/>
      <c r="H1185" s="139"/>
      <c r="I1185" s="139"/>
      <c r="J1185" s="139"/>
      <c r="K1185" s="139"/>
      <c r="O1185" s="9"/>
      <c r="P1185" s="9"/>
      <c r="Q1185" s="9"/>
      <c r="R1185" s="9"/>
      <c r="S1185" s="104">
        <v>1183.0</v>
      </c>
      <c r="T1185" s="9"/>
      <c r="U1185" s="9"/>
      <c r="V1185" s="9"/>
      <c r="W1185" s="9"/>
    </row>
    <row r="1186">
      <c r="A1186" s="139"/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139"/>
      <c r="O1186" s="9"/>
      <c r="P1186" s="9"/>
      <c r="Q1186" s="9"/>
      <c r="R1186" s="9"/>
      <c r="S1186" s="104">
        <v>1184.0</v>
      </c>
      <c r="T1186" s="9"/>
      <c r="U1186" s="9"/>
      <c r="V1186" s="9"/>
      <c r="W1186" s="9"/>
    </row>
    <row r="1187">
      <c r="A1187" s="139"/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139"/>
      <c r="O1187" s="9"/>
      <c r="P1187" s="9"/>
      <c r="Q1187" s="9"/>
      <c r="R1187" s="9"/>
      <c r="S1187" s="104">
        <v>1185.0</v>
      </c>
      <c r="T1187" s="9"/>
      <c r="U1187" s="9"/>
      <c r="V1187" s="9"/>
      <c r="W1187" s="9"/>
    </row>
    <row r="1188">
      <c r="A1188" s="139"/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139"/>
      <c r="O1188" s="9"/>
      <c r="P1188" s="9"/>
      <c r="Q1188" s="9"/>
      <c r="R1188" s="9"/>
      <c r="S1188" s="104">
        <v>1186.0</v>
      </c>
      <c r="T1188" s="9"/>
      <c r="U1188" s="9"/>
      <c r="V1188" s="9"/>
      <c r="W1188" s="9"/>
    </row>
    <row r="1189">
      <c r="A1189" s="139"/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139"/>
      <c r="O1189" s="9"/>
      <c r="P1189" s="9"/>
      <c r="Q1189" s="9"/>
      <c r="R1189" s="9"/>
      <c r="S1189" s="104">
        <v>1187.0</v>
      </c>
      <c r="T1189" s="9"/>
      <c r="U1189" s="9"/>
      <c r="V1189" s="9"/>
      <c r="W1189" s="9"/>
    </row>
    <row r="1190">
      <c r="A1190" s="139"/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139"/>
      <c r="O1190" s="9"/>
      <c r="P1190" s="9"/>
      <c r="Q1190" s="9"/>
      <c r="R1190" s="9"/>
      <c r="S1190" s="104">
        <v>1188.0</v>
      </c>
      <c r="T1190" s="9"/>
      <c r="U1190" s="9"/>
      <c r="V1190" s="9"/>
      <c r="W1190" s="9"/>
    </row>
    <row r="1191">
      <c r="A1191" s="139"/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139"/>
      <c r="O1191" s="9"/>
      <c r="P1191" s="9"/>
      <c r="Q1191" s="9"/>
      <c r="R1191" s="9"/>
      <c r="S1191" s="104">
        <v>1189.0</v>
      </c>
      <c r="T1191" s="9"/>
      <c r="U1191" s="9"/>
      <c r="V1191" s="9"/>
      <c r="W1191" s="9"/>
    </row>
    <row r="1192">
      <c r="A1192" s="139"/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139"/>
      <c r="O1192" s="9"/>
      <c r="P1192" s="9"/>
      <c r="Q1192" s="9"/>
      <c r="R1192" s="9"/>
      <c r="S1192" s="104">
        <v>1190.0</v>
      </c>
      <c r="T1192" s="9"/>
      <c r="U1192" s="9"/>
      <c r="V1192" s="9"/>
      <c r="W1192" s="9"/>
    </row>
    <row r="1193">
      <c r="A1193" s="139"/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139"/>
      <c r="O1193" s="9"/>
      <c r="P1193" s="9"/>
      <c r="Q1193" s="9"/>
      <c r="R1193" s="9"/>
      <c r="S1193" s="104">
        <v>1191.0</v>
      </c>
      <c r="T1193" s="9"/>
      <c r="U1193" s="9"/>
      <c r="V1193" s="9"/>
      <c r="W1193" s="9"/>
    </row>
    <row r="1194">
      <c r="A1194" s="139"/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139"/>
      <c r="O1194" s="9"/>
      <c r="P1194" s="9"/>
      <c r="Q1194" s="9"/>
      <c r="R1194" s="9"/>
      <c r="S1194" s="104">
        <v>1192.0</v>
      </c>
      <c r="T1194" s="9"/>
      <c r="U1194" s="9"/>
      <c r="V1194" s="9"/>
      <c r="W1194" s="9"/>
    </row>
    <row r="1195">
      <c r="A1195" s="139"/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139"/>
      <c r="O1195" s="9"/>
      <c r="P1195" s="9"/>
      <c r="Q1195" s="9"/>
      <c r="R1195" s="9"/>
      <c r="S1195" s="104">
        <v>1193.0</v>
      </c>
      <c r="T1195" s="9"/>
      <c r="U1195" s="9"/>
      <c r="V1195" s="9"/>
      <c r="W1195" s="9"/>
    </row>
    <row r="1196">
      <c r="A1196" s="139"/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139"/>
      <c r="O1196" s="9"/>
      <c r="P1196" s="9"/>
      <c r="Q1196" s="9"/>
      <c r="R1196" s="9"/>
      <c r="S1196" s="104">
        <v>1194.0</v>
      </c>
      <c r="T1196" s="9"/>
      <c r="U1196" s="9"/>
      <c r="V1196" s="9"/>
      <c r="W1196" s="9"/>
    </row>
    <row r="1197">
      <c r="A1197" s="139"/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139"/>
      <c r="O1197" s="9"/>
      <c r="P1197" s="9"/>
      <c r="Q1197" s="9"/>
      <c r="R1197" s="9"/>
      <c r="S1197" s="104">
        <v>1195.0</v>
      </c>
      <c r="T1197" s="9"/>
      <c r="U1197" s="9"/>
      <c r="V1197" s="9"/>
      <c r="W1197" s="9"/>
    </row>
    <row r="1198">
      <c r="A1198" s="139"/>
      <c r="B1198" s="139"/>
      <c r="C1198" s="139"/>
      <c r="D1198" s="139"/>
      <c r="E1198" s="139"/>
      <c r="F1198" s="139"/>
      <c r="G1198" s="139"/>
      <c r="H1198" s="139"/>
      <c r="I1198" s="139"/>
      <c r="J1198" s="139"/>
      <c r="K1198" s="139"/>
      <c r="O1198" s="9"/>
      <c r="P1198" s="9"/>
      <c r="Q1198" s="9"/>
      <c r="R1198" s="9"/>
      <c r="S1198" s="104">
        <v>1196.0</v>
      </c>
      <c r="T1198" s="9"/>
      <c r="U1198" s="9"/>
      <c r="V1198" s="9"/>
      <c r="W1198" s="9"/>
    </row>
    <row r="1199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139"/>
      <c r="O1199" s="9"/>
      <c r="P1199" s="9"/>
      <c r="Q1199" s="9"/>
      <c r="R1199" s="9"/>
      <c r="S1199" s="104">
        <v>1197.0</v>
      </c>
      <c r="T1199" s="9"/>
      <c r="U1199" s="9"/>
      <c r="V1199" s="9"/>
      <c r="W1199" s="9"/>
    </row>
    <row r="1200">
      <c r="A1200" s="139"/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139"/>
      <c r="O1200" s="9"/>
      <c r="P1200" s="9"/>
      <c r="Q1200" s="9"/>
      <c r="R1200" s="9"/>
      <c r="S1200" s="104">
        <v>1198.0</v>
      </c>
      <c r="T1200" s="9"/>
      <c r="U1200" s="9"/>
      <c r="V1200" s="9"/>
      <c r="W1200" s="9"/>
    </row>
    <row r="1201">
      <c r="A1201" s="139"/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139"/>
      <c r="O1201" s="9"/>
      <c r="P1201" s="9"/>
      <c r="Q1201" s="9"/>
      <c r="R1201" s="9"/>
      <c r="S1201" s="104">
        <v>1199.0</v>
      </c>
      <c r="T1201" s="9"/>
      <c r="U1201" s="9"/>
      <c r="V1201" s="9"/>
      <c r="W1201" s="9"/>
    </row>
    <row r="1202">
      <c r="A1202" s="139"/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139"/>
      <c r="O1202" s="9"/>
      <c r="P1202" s="9"/>
      <c r="Q1202" s="9"/>
      <c r="R1202" s="9"/>
      <c r="S1202" s="104">
        <v>1200.0</v>
      </c>
      <c r="T1202" s="9"/>
      <c r="U1202" s="9"/>
      <c r="V1202" s="9"/>
      <c r="W1202" s="9"/>
    </row>
    <row r="1203">
      <c r="A1203" s="139"/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139"/>
      <c r="O1203" s="9"/>
      <c r="P1203" s="9"/>
      <c r="Q1203" s="9"/>
      <c r="R1203" s="9"/>
      <c r="S1203" s="104">
        <v>1201.0</v>
      </c>
      <c r="T1203" s="9"/>
      <c r="U1203" s="9"/>
      <c r="V1203" s="9"/>
      <c r="W1203" s="9"/>
    </row>
    <row r="1204">
      <c r="A1204" s="139"/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139"/>
      <c r="O1204" s="9"/>
      <c r="P1204" s="9"/>
      <c r="Q1204" s="9"/>
      <c r="R1204" s="9"/>
      <c r="S1204" s="104">
        <v>1202.0</v>
      </c>
      <c r="T1204" s="9"/>
      <c r="U1204" s="9"/>
      <c r="V1204" s="9"/>
      <c r="W1204" s="9"/>
    </row>
    <row r="1205">
      <c r="A1205" s="139"/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139"/>
      <c r="O1205" s="9"/>
      <c r="P1205" s="9"/>
      <c r="Q1205" s="9"/>
      <c r="R1205" s="9"/>
      <c r="S1205" s="104">
        <v>1203.0</v>
      </c>
      <c r="T1205" s="9"/>
      <c r="U1205" s="9"/>
      <c r="V1205" s="9"/>
      <c r="W1205" s="9"/>
    </row>
    <row r="1206">
      <c r="A1206" s="139"/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139"/>
      <c r="O1206" s="9"/>
      <c r="P1206" s="9"/>
      <c r="Q1206" s="9"/>
      <c r="R1206" s="9"/>
      <c r="S1206" s="104">
        <v>1204.0</v>
      </c>
      <c r="T1206" s="9"/>
      <c r="U1206" s="9"/>
      <c r="V1206" s="9"/>
      <c r="W1206" s="9"/>
    </row>
    <row r="1207">
      <c r="A1207" s="139"/>
      <c r="B1207" s="139"/>
      <c r="C1207" s="139"/>
      <c r="D1207" s="139"/>
      <c r="E1207" s="139"/>
      <c r="F1207" s="139"/>
      <c r="G1207" s="139"/>
      <c r="H1207" s="139"/>
      <c r="I1207" s="139"/>
      <c r="J1207" s="139"/>
      <c r="K1207" s="139"/>
      <c r="O1207" s="9"/>
      <c r="P1207" s="9"/>
      <c r="Q1207" s="9"/>
      <c r="R1207" s="9"/>
      <c r="S1207" s="104">
        <v>1205.0</v>
      </c>
      <c r="T1207" s="9"/>
      <c r="U1207" s="9"/>
      <c r="V1207" s="9"/>
      <c r="W1207" s="9"/>
    </row>
    <row r="1208">
      <c r="A1208" s="139"/>
      <c r="B1208" s="139"/>
      <c r="C1208" s="139"/>
      <c r="D1208" s="139"/>
      <c r="E1208" s="139"/>
      <c r="F1208" s="139"/>
      <c r="G1208" s="139"/>
      <c r="H1208" s="139"/>
      <c r="I1208" s="139"/>
      <c r="J1208" s="139"/>
      <c r="K1208" s="139"/>
      <c r="O1208" s="9"/>
      <c r="P1208" s="9"/>
      <c r="Q1208" s="9"/>
      <c r="R1208" s="9"/>
      <c r="S1208" s="104">
        <v>1206.0</v>
      </c>
      <c r="T1208" s="9"/>
      <c r="U1208" s="9"/>
      <c r="V1208" s="9"/>
      <c r="W1208" s="9"/>
    </row>
    <row r="1209">
      <c r="A1209" s="139"/>
      <c r="B1209" s="139"/>
      <c r="C1209" s="139"/>
      <c r="D1209" s="139"/>
      <c r="E1209" s="139"/>
      <c r="F1209" s="139"/>
      <c r="G1209" s="139"/>
      <c r="H1209" s="139"/>
      <c r="I1209" s="139"/>
      <c r="J1209" s="139"/>
      <c r="K1209" s="139"/>
      <c r="O1209" s="9"/>
      <c r="P1209" s="9"/>
      <c r="Q1209" s="9"/>
      <c r="R1209" s="9"/>
      <c r="S1209" s="104">
        <v>1207.0</v>
      </c>
      <c r="T1209" s="9"/>
      <c r="U1209" s="9"/>
      <c r="V1209" s="9"/>
      <c r="W1209" s="9"/>
    </row>
    <row r="1210">
      <c r="A1210" s="139"/>
      <c r="B1210" s="139"/>
      <c r="C1210" s="139"/>
      <c r="D1210" s="139"/>
      <c r="E1210" s="139"/>
      <c r="F1210" s="139"/>
      <c r="G1210" s="139"/>
      <c r="H1210" s="139"/>
      <c r="I1210" s="139"/>
      <c r="J1210" s="139"/>
      <c r="K1210" s="139"/>
      <c r="O1210" s="9"/>
      <c r="P1210" s="9"/>
      <c r="Q1210" s="9"/>
      <c r="R1210" s="9"/>
      <c r="S1210" s="104">
        <v>1208.0</v>
      </c>
      <c r="T1210" s="9"/>
      <c r="U1210" s="9"/>
      <c r="V1210" s="9"/>
      <c r="W1210" s="9"/>
    </row>
    <row r="1211">
      <c r="A1211" s="139"/>
      <c r="B1211" s="139"/>
      <c r="C1211" s="139"/>
      <c r="D1211" s="139"/>
      <c r="E1211" s="139"/>
      <c r="F1211" s="139"/>
      <c r="G1211" s="139"/>
      <c r="H1211" s="139"/>
      <c r="I1211" s="139"/>
      <c r="J1211" s="139"/>
      <c r="K1211" s="139"/>
      <c r="O1211" s="9"/>
      <c r="P1211" s="9"/>
      <c r="Q1211" s="9"/>
      <c r="R1211" s="9"/>
      <c r="S1211" s="104">
        <v>1209.0</v>
      </c>
      <c r="T1211" s="9"/>
      <c r="U1211" s="9"/>
      <c r="V1211" s="9"/>
      <c r="W1211" s="9"/>
    </row>
    <row r="1212">
      <c r="A1212" s="139"/>
      <c r="B1212" s="139"/>
      <c r="C1212" s="139"/>
      <c r="D1212" s="139"/>
      <c r="E1212" s="139"/>
      <c r="F1212" s="139"/>
      <c r="G1212" s="139"/>
      <c r="H1212" s="139"/>
      <c r="I1212" s="139"/>
      <c r="J1212" s="139"/>
      <c r="K1212" s="139"/>
      <c r="O1212" s="9"/>
      <c r="P1212" s="9"/>
      <c r="Q1212" s="9"/>
      <c r="R1212" s="9"/>
      <c r="S1212" s="104">
        <v>1210.0</v>
      </c>
      <c r="T1212" s="9"/>
      <c r="U1212" s="9"/>
      <c r="V1212" s="9"/>
      <c r="W1212" s="9"/>
    </row>
    <row r="1213">
      <c r="A1213" s="139"/>
      <c r="B1213" s="139"/>
      <c r="C1213" s="139"/>
      <c r="D1213" s="139"/>
      <c r="E1213" s="139"/>
      <c r="F1213" s="139"/>
      <c r="G1213" s="139"/>
      <c r="H1213" s="139"/>
      <c r="I1213" s="139"/>
      <c r="J1213" s="139"/>
      <c r="K1213" s="139"/>
      <c r="O1213" s="9"/>
      <c r="P1213" s="9"/>
      <c r="Q1213" s="9"/>
      <c r="R1213" s="9"/>
      <c r="S1213" s="104">
        <v>1211.0</v>
      </c>
      <c r="T1213" s="9"/>
      <c r="U1213" s="9"/>
      <c r="V1213" s="9"/>
      <c r="W1213" s="9"/>
    </row>
    <row r="1214">
      <c r="A1214" s="139"/>
      <c r="B1214" s="139"/>
      <c r="C1214" s="139"/>
      <c r="D1214" s="139"/>
      <c r="E1214" s="139"/>
      <c r="F1214" s="139"/>
      <c r="G1214" s="139"/>
      <c r="H1214" s="139"/>
      <c r="I1214" s="139"/>
      <c r="J1214" s="139"/>
      <c r="K1214" s="139"/>
      <c r="O1214" s="9"/>
      <c r="P1214" s="9"/>
      <c r="Q1214" s="9"/>
      <c r="R1214" s="9"/>
      <c r="S1214" s="104">
        <v>1212.0</v>
      </c>
      <c r="T1214" s="9"/>
      <c r="U1214" s="9"/>
      <c r="V1214" s="9"/>
      <c r="W1214" s="9"/>
    </row>
    <row r="1215">
      <c r="A1215" s="139"/>
      <c r="B1215" s="139"/>
      <c r="C1215" s="139"/>
      <c r="D1215" s="139"/>
      <c r="E1215" s="139"/>
      <c r="F1215" s="139"/>
      <c r="G1215" s="139"/>
      <c r="H1215" s="139"/>
      <c r="I1215" s="139"/>
      <c r="J1215" s="139"/>
      <c r="K1215" s="139"/>
      <c r="O1215" s="9"/>
      <c r="P1215" s="9"/>
      <c r="Q1215" s="9"/>
      <c r="R1215" s="9"/>
      <c r="S1215" s="104">
        <v>1213.0</v>
      </c>
      <c r="T1215" s="9"/>
      <c r="U1215" s="9"/>
      <c r="V1215" s="9"/>
      <c r="W1215" s="9"/>
    </row>
    <row r="1216">
      <c r="A1216" s="139"/>
      <c r="B1216" s="139"/>
      <c r="C1216" s="139"/>
      <c r="D1216" s="139"/>
      <c r="E1216" s="139"/>
      <c r="F1216" s="139"/>
      <c r="G1216" s="139"/>
      <c r="H1216" s="139"/>
      <c r="I1216" s="139"/>
      <c r="J1216" s="139"/>
      <c r="K1216" s="139"/>
      <c r="O1216" s="9"/>
      <c r="P1216" s="9"/>
      <c r="Q1216" s="9"/>
      <c r="R1216" s="9"/>
      <c r="S1216" s="104">
        <v>1214.0</v>
      </c>
      <c r="T1216" s="9"/>
      <c r="U1216" s="9"/>
      <c r="V1216" s="9"/>
      <c r="W1216" s="9"/>
    </row>
    <row r="1217">
      <c r="A1217" s="139"/>
      <c r="B1217" s="139"/>
      <c r="C1217" s="139"/>
      <c r="D1217" s="139"/>
      <c r="E1217" s="139"/>
      <c r="F1217" s="139"/>
      <c r="G1217" s="139"/>
      <c r="H1217" s="139"/>
      <c r="I1217" s="139"/>
      <c r="J1217" s="139"/>
      <c r="K1217" s="139"/>
      <c r="O1217" s="9"/>
      <c r="P1217" s="9"/>
      <c r="Q1217" s="9"/>
      <c r="R1217" s="9"/>
      <c r="S1217" s="104">
        <v>1215.0</v>
      </c>
      <c r="T1217" s="9"/>
      <c r="U1217" s="9"/>
      <c r="V1217" s="9"/>
      <c r="W1217" s="9"/>
    </row>
    <row r="1218">
      <c r="A1218" s="139"/>
      <c r="B1218" s="139"/>
      <c r="C1218" s="139"/>
      <c r="D1218" s="139"/>
      <c r="E1218" s="139"/>
      <c r="F1218" s="139"/>
      <c r="G1218" s="139"/>
      <c r="H1218" s="139"/>
      <c r="I1218" s="139"/>
      <c r="J1218" s="139"/>
      <c r="K1218" s="139"/>
      <c r="O1218" s="9"/>
      <c r="P1218" s="9"/>
      <c r="Q1218" s="9"/>
      <c r="R1218" s="9"/>
      <c r="S1218" s="104">
        <v>1216.0</v>
      </c>
      <c r="T1218" s="9"/>
      <c r="U1218" s="9"/>
      <c r="V1218" s="9"/>
      <c r="W1218" s="9"/>
    </row>
    <row r="1219">
      <c r="A1219" s="139"/>
      <c r="B1219" s="139"/>
      <c r="C1219" s="139"/>
      <c r="D1219" s="139"/>
      <c r="E1219" s="139"/>
      <c r="F1219" s="139"/>
      <c r="G1219" s="139"/>
      <c r="H1219" s="139"/>
      <c r="I1219" s="139"/>
      <c r="J1219" s="139"/>
      <c r="K1219" s="139"/>
      <c r="O1219" s="9"/>
      <c r="P1219" s="9"/>
      <c r="Q1219" s="9"/>
      <c r="R1219" s="9"/>
      <c r="S1219" s="104">
        <v>1217.0</v>
      </c>
      <c r="T1219" s="9"/>
      <c r="U1219" s="9"/>
      <c r="V1219" s="9"/>
      <c r="W1219" s="9"/>
    </row>
    <row r="1220">
      <c r="A1220" s="139"/>
      <c r="B1220" s="139"/>
      <c r="C1220" s="139"/>
      <c r="D1220" s="139"/>
      <c r="E1220" s="139"/>
      <c r="F1220" s="139"/>
      <c r="G1220" s="139"/>
      <c r="H1220" s="139"/>
      <c r="I1220" s="139"/>
      <c r="J1220" s="139"/>
      <c r="K1220" s="139"/>
      <c r="O1220" s="9"/>
      <c r="P1220" s="9"/>
      <c r="Q1220" s="9"/>
      <c r="R1220" s="9"/>
      <c r="S1220" s="104">
        <v>1218.0</v>
      </c>
      <c r="T1220" s="9"/>
      <c r="U1220" s="9"/>
      <c r="V1220" s="9"/>
      <c r="W1220" s="9"/>
    </row>
    <row r="1221">
      <c r="A1221" s="139"/>
      <c r="B1221" s="139"/>
      <c r="C1221" s="139"/>
      <c r="D1221" s="139"/>
      <c r="E1221" s="139"/>
      <c r="F1221" s="139"/>
      <c r="G1221" s="139"/>
      <c r="H1221" s="139"/>
      <c r="I1221" s="139"/>
      <c r="J1221" s="139"/>
      <c r="K1221" s="139"/>
      <c r="O1221" s="9"/>
      <c r="P1221" s="9"/>
      <c r="Q1221" s="9"/>
      <c r="R1221" s="9"/>
      <c r="S1221" s="104">
        <v>1219.0</v>
      </c>
      <c r="T1221" s="9"/>
      <c r="U1221" s="9"/>
      <c r="V1221" s="9"/>
      <c r="W1221" s="9"/>
    </row>
    <row r="1222">
      <c r="A1222" s="139"/>
      <c r="B1222" s="139"/>
      <c r="C1222" s="139"/>
      <c r="D1222" s="139"/>
      <c r="E1222" s="139"/>
      <c r="F1222" s="139"/>
      <c r="G1222" s="139"/>
      <c r="H1222" s="139"/>
      <c r="I1222" s="139"/>
      <c r="J1222" s="139"/>
      <c r="K1222" s="139"/>
      <c r="O1222" s="9"/>
      <c r="P1222" s="9"/>
      <c r="Q1222" s="9"/>
      <c r="R1222" s="9"/>
      <c r="S1222" s="104">
        <v>1220.0</v>
      </c>
      <c r="T1222" s="9"/>
      <c r="U1222" s="9"/>
      <c r="V1222" s="9"/>
      <c r="W1222" s="9"/>
    </row>
    <row r="1223">
      <c r="A1223" s="139"/>
      <c r="B1223" s="139"/>
      <c r="C1223" s="139"/>
      <c r="D1223" s="139"/>
      <c r="E1223" s="139"/>
      <c r="F1223" s="139"/>
      <c r="G1223" s="139"/>
      <c r="H1223" s="139"/>
      <c r="I1223" s="139"/>
      <c r="J1223" s="139"/>
      <c r="K1223" s="139"/>
      <c r="O1223" s="9"/>
      <c r="P1223" s="9"/>
      <c r="Q1223" s="9"/>
      <c r="R1223" s="9"/>
      <c r="S1223" s="104">
        <v>1221.0</v>
      </c>
      <c r="T1223" s="9"/>
      <c r="U1223" s="9"/>
      <c r="V1223" s="9"/>
      <c r="W1223" s="9"/>
    </row>
    <row r="1224">
      <c r="A1224" s="139"/>
      <c r="B1224" s="139"/>
      <c r="C1224" s="139"/>
      <c r="D1224" s="139"/>
      <c r="E1224" s="139"/>
      <c r="F1224" s="139"/>
      <c r="G1224" s="139"/>
      <c r="H1224" s="139"/>
      <c r="I1224" s="139"/>
      <c r="J1224" s="139"/>
      <c r="K1224" s="139"/>
      <c r="O1224" s="9"/>
      <c r="P1224" s="9"/>
      <c r="Q1224" s="9"/>
      <c r="R1224" s="9"/>
      <c r="S1224" s="104">
        <v>1222.0</v>
      </c>
      <c r="T1224" s="9"/>
      <c r="U1224" s="9"/>
      <c r="V1224" s="9"/>
      <c r="W1224" s="9"/>
    </row>
    <row r="1225">
      <c r="A1225" s="139"/>
      <c r="B1225" s="139"/>
      <c r="C1225" s="139"/>
      <c r="D1225" s="139"/>
      <c r="E1225" s="139"/>
      <c r="F1225" s="139"/>
      <c r="G1225" s="139"/>
      <c r="H1225" s="139"/>
      <c r="I1225" s="139"/>
      <c r="J1225" s="139"/>
      <c r="K1225" s="139"/>
      <c r="O1225" s="9"/>
      <c r="P1225" s="9"/>
      <c r="Q1225" s="9"/>
      <c r="R1225" s="9"/>
      <c r="S1225" s="104">
        <v>1223.0</v>
      </c>
      <c r="T1225" s="9"/>
      <c r="U1225" s="9"/>
      <c r="V1225" s="9"/>
      <c r="W1225" s="9"/>
    </row>
    <row r="1226">
      <c r="A1226" s="139"/>
      <c r="B1226" s="139"/>
      <c r="C1226" s="139"/>
      <c r="D1226" s="139"/>
      <c r="E1226" s="139"/>
      <c r="F1226" s="139"/>
      <c r="G1226" s="139"/>
      <c r="H1226" s="139"/>
      <c r="I1226" s="139"/>
      <c r="J1226" s="139"/>
      <c r="K1226" s="139"/>
      <c r="O1226" s="9"/>
      <c r="P1226" s="9"/>
      <c r="Q1226" s="9"/>
      <c r="R1226" s="9"/>
      <c r="S1226" s="104">
        <v>1224.0</v>
      </c>
      <c r="T1226" s="9"/>
      <c r="U1226" s="9"/>
      <c r="V1226" s="9"/>
      <c r="W1226" s="9"/>
    </row>
    <row r="1227">
      <c r="A1227" s="139"/>
      <c r="B1227" s="139"/>
      <c r="C1227" s="139"/>
      <c r="D1227" s="139"/>
      <c r="E1227" s="139"/>
      <c r="F1227" s="139"/>
      <c r="G1227" s="139"/>
      <c r="H1227" s="139"/>
      <c r="I1227" s="139"/>
      <c r="J1227" s="139"/>
      <c r="K1227" s="139"/>
      <c r="O1227" s="9"/>
      <c r="P1227" s="9"/>
      <c r="Q1227" s="9"/>
      <c r="R1227" s="9"/>
      <c r="S1227" s="104">
        <v>1225.0</v>
      </c>
      <c r="T1227" s="9"/>
      <c r="U1227" s="9"/>
      <c r="V1227" s="9"/>
      <c r="W1227" s="9"/>
    </row>
    <row r="1228">
      <c r="A1228" s="139"/>
      <c r="B1228" s="139"/>
      <c r="C1228" s="139"/>
      <c r="D1228" s="139"/>
      <c r="E1228" s="139"/>
      <c r="F1228" s="139"/>
      <c r="G1228" s="139"/>
      <c r="H1228" s="139"/>
      <c r="I1228" s="139"/>
      <c r="J1228" s="139"/>
      <c r="K1228" s="139"/>
      <c r="O1228" s="9"/>
      <c r="P1228" s="9"/>
      <c r="Q1228" s="9"/>
      <c r="R1228" s="9"/>
      <c r="S1228" s="104">
        <v>1226.0</v>
      </c>
      <c r="T1228" s="9"/>
      <c r="U1228" s="9"/>
      <c r="V1228" s="9"/>
      <c r="W1228" s="9"/>
    </row>
    <row r="1229">
      <c r="A1229" s="139"/>
      <c r="B1229" s="139"/>
      <c r="C1229" s="139"/>
      <c r="D1229" s="139"/>
      <c r="E1229" s="139"/>
      <c r="F1229" s="139"/>
      <c r="G1229" s="139"/>
      <c r="H1229" s="139"/>
      <c r="I1229" s="139"/>
      <c r="J1229" s="139"/>
      <c r="K1229" s="139"/>
      <c r="O1229" s="9"/>
      <c r="P1229" s="9"/>
      <c r="Q1229" s="9"/>
      <c r="R1229" s="9"/>
      <c r="S1229" s="104">
        <v>1227.0</v>
      </c>
      <c r="T1229" s="9"/>
      <c r="U1229" s="9"/>
      <c r="V1229" s="9"/>
      <c r="W1229" s="9"/>
    </row>
    <row r="1230">
      <c r="A1230" s="139"/>
      <c r="B1230" s="139"/>
      <c r="C1230" s="139"/>
      <c r="D1230" s="139"/>
      <c r="E1230" s="139"/>
      <c r="F1230" s="139"/>
      <c r="G1230" s="139"/>
      <c r="H1230" s="139"/>
      <c r="I1230" s="139"/>
      <c r="J1230" s="139"/>
      <c r="K1230" s="139"/>
      <c r="O1230" s="9"/>
      <c r="P1230" s="9"/>
      <c r="Q1230" s="9"/>
      <c r="R1230" s="9"/>
      <c r="S1230" s="104">
        <v>1228.0</v>
      </c>
      <c r="T1230" s="9"/>
      <c r="U1230" s="9"/>
      <c r="V1230" s="9"/>
      <c r="W1230" s="9"/>
    </row>
    <row r="1231">
      <c r="A1231" s="139"/>
      <c r="B1231" s="139"/>
      <c r="C1231" s="139"/>
      <c r="D1231" s="139"/>
      <c r="E1231" s="139"/>
      <c r="F1231" s="139"/>
      <c r="G1231" s="139"/>
      <c r="H1231" s="139"/>
      <c r="I1231" s="139"/>
      <c r="J1231" s="139"/>
      <c r="K1231" s="139"/>
      <c r="O1231" s="9"/>
      <c r="P1231" s="9"/>
      <c r="Q1231" s="9"/>
      <c r="R1231" s="9"/>
      <c r="S1231" s="104">
        <v>1229.0</v>
      </c>
      <c r="T1231" s="9"/>
      <c r="U1231" s="9"/>
      <c r="V1231" s="9"/>
      <c r="W1231" s="9"/>
    </row>
    <row r="1232">
      <c r="A1232" s="139"/>
      <c r="B1232" s="139"/>
      <c r="C1232" s="139"/>
      <c r="D1232" s="139"/>
      <c r="E1232" s="139"/>
      <c r="F1232" s="139"/>
      <c r="G1232" s="139"/>
      <c r="H1232" s="139"/>
      <c r="I1232" s="139"/>
      <c r="J1232" s="139"/>
      <c r="K1232" s="139"/>
      <c r="O1232" s="9"/>
      <c r="P1232" s="9"/>
      <c r="Q1232" s="9"/>
      <c r="R1232" s="9"/>
      <c r="S1232" s="104">
        <v>1230.0</v>
      </c>
      <c r="T1232" s="9"/>
      <c r="U1232" s="9"/>
      <c r="V1232" s="9"/>
      <c r="W1232" s="9"/>
    </row>
    <row r="1233">
      <c r="A1233" s="139"/>
      <c r="B1233" s="139"/>
      <c r="C1233" s="139"/>
      <c r="D1233" s="139"/>
      <c r="E1233" s="139"/>
      <c r="F1233" s="139"/>
      <c r="G1233" s="139"/>
      <c r="H1233" s="139"/>
      <c r="I1233" s="139"/>
      <c r="J1233" s="139"/>
      <c r="K1233" s="139"/>
      <c r="O1233" s="9"/>
      <c r="P1233" s="9"/>
      <c r="Q1233" s="9"/>
      <c r="R1233" s="9"/>
      <c r="S1233" s="104">
        <v>1231.0</v>
      </c>
      <c r="T1233" s="9"/>
      <c r="U1233" s="9"/>
      <c r="V1233" s="9"/>
      <c r="W1233" s="9"/>
    </row>
    <row r="1234">
      <c r="A1234" s="139"/>
      <c r="B1234" s="139"/>
      <c r="C1234" s="139"/>
      <c r="D1234" s="139"/>
      <c r="E1234" s="139"/>
      <c r="F1234" s="139"/>
      <c r="G1234" s="139"/>
      <c r="H1234" s="139"/>
      <c r="I1234" s="139"/>
      <c r="J1234" s="139"/>
      <c r="K1234" s="139"/>
      <c r="O1234" s="9"/>
      <c r="P1234" s="9"/>
      <c r="Q1234" s="9"/>
      <c r="R1234" s="9"/>
      <c r="S1234" s="104">
        <v>1232.0</v>
      </c>
      <c r="T1234" s="9"/>
      <c r="U1234" s="9"/>
      <c r="V1234" s="9"/>
      <c r="W1234" s="9"/>
    </row>
    <row r="1235">
      <c r="A1235" s="139"/>
      <c r="B1235" s="139"/>
      <c r="C1235" s="139"/>
      <c r="D1235" s="139"/>
      <c r="E1235" s="139"/>
      <c r="F1235" s="139"/>
      <c r="G1235" s="139"/>
      <c r="H1235" s="139"/>
      <c r="I1235" s="139"/>
      <c r="J1235" s="139"/>
      <c r="K1235" s="139"/>
      <c r="O1235" s="9"/>
      <c r="P1235" s="9"/>
      <c r="Q1235" s="9"/>
      <c r="R1235" s="9"/>
      <c r="S1235" s="104">
        <v>1233.0</v>
      </c>
      <c r="T1235" s="9"/>
      <c r="U1235" s="9"/>
      <c r="V1235" s="9"/>
      <c r="W1235" s="9"/>
    </row>
    <row r="1236">
      <c r="A1236" s="139"/>
      <c r="B1236" s="139"/>
      <c r="C1236" s="139"/>
      <c r="D1236" s="139"/>
      <c r="E1236" s="139"/>
      <c r="F1236" s="139"/>
      <c r="G1236" s="139"/>
      <c r="H1236" s="139"/>
      <c r="I1236" s="139"/>
      <c r="J1236" s="139"/>
      <c r="K1236" s="139"/>
      <c r="O1236" s="9"/>
      <c r="P1236" s="9"/>
      <c r="Q1236" s="9"/>
      <c r="R1236" s="9"/>
      <c r="S1236" s="104">
        <v>1234.0</v>
      </c>
      <c r="T1236" s="9"/>
      <c r="U1236" s="9"/>
      <c r="V1236" s="9"/>
      <c r="W1236" s="9"/>
    </row>
    <row r="1237">
      <c r="A1237" s="139"/>
      <c r="B1237" s="139"/>
      <c r="C1237" s="139"/>
      <c r="D1237" s="139"/>
      <c r="E1237" s="139"/>
      <c r="F1237" s="139"/>
      <c r="G1237" s="139"/>
      <c r="H1237" s="139"/>
      <c r="I1237" s="139"/>
      <c r="J1237" s="139"/>
      <c r="K1237" s="139"/>
      <c r="O1237" s="9"/>
      <c r="P1237" s="9"/>
      <c r="Q1237" s="9"/>
      <c r="R1237" s="9"/>
      <c r="S1237" s="104">
        <v>1235.0</v>
      </c>
      <c r="T1237" s="9"/>
      <c r="U1237" s="9"/>
      <c r="V1237" s="9"/>
      <c r="W1237" s="9"/>
    </row>
    <row r="1238">
      <c r="A1238" s="139"/>
      <c r="B1238" s="139"/>
      <c r="C1238" s="139"/>
      <c r="D1238" s="139"/>
      <c r="E1238" s="139"/>
      <c r="F1238" s="139"/>
      <c r="G1238" s="139"/>
      <c r="H1238" s="139"/>
      <c r="I1238" s="139"/>
      <c r="J1238" s="139"/>
      <c r="K1238" s="139"/>
      <c r="O1238" s="9"/>
      <c r="P1238" s="9"/>
      <c r="Q1238" s="9"/>
      <c r="R1238" s="9"/>
      <c r="S1238" s="104">
        <v>1236.0</v>
      </c>
      <c r="T1238" s="9"/>
      <c r="U1238" s="9"/>
      <c r="V1238" s="9"/>
      <c r="W1238" s="9"/>
    </row>
    <row r="1239">
      <c r="A1239" s="139"/>
      <c r="B1239" s="139"/>
      <c r="C1239" s="139"/>
      <c r="D1239" s="139"/>
      <c r="E1239" s="139"/>
      <c r="F1239" s="139"/>
      <c r="G1239" s="139"/>
      <c r="H1239" s="139"/>
      <c r="I1239" s="139"/>
      <c r="J1239" s="139"/>
      <c r="K1239" s="139"/>
      <c r="O1239" s="9"/>
      <c r="P1239" s="9"/>
      <c r="Q1239" s="9"/>
      <c r="R1239" s="9"/>
      <c r="S1239" s="104">
        <v>1237.0</v>
      </c>
      <c r="T1239" s="9"/>
      <c r="U1239" s="9"/>
      <c r="V1239" s="9"/>
      <c r="W1239" s="9"/>
    </row>
    <row r="1240">
      <c r="A1240" s="139"/>
      <c r="B1240" s="139"/>
      <c r="C1240" s="139"/>
      <c r="D1240" s="139"/>
      <c r="E1240" s="139"/>
      <c r="F1240" s="139"/>
      <c r="G1240" s="139"/>
      <c r="H1240" s="139"/>
      <c r="I1240" s="139"/>
      <c r="J1240" s="139"/>
      <c r="K1240" s="139"/>
      <c r="O1240" s="9"/>
      <c r="P1240" s="9"/>
      <c r="Q1240" s="9"/>
      <c r="R1240" s="9"/>
      <c r="S1240" s="104">
        <v>1238.0</v>
      </c>
      <c r="T1240" s="9"/>
      <c r="U1240" s="9"/>
      <c r="V1240" s="9"/>
      <c r="W1240" s="9"/>
    </row>
    <row r="1241">
      <c r="A1241" s="139"/>
      <c r="B1241" s="139"/>
      <c r="C1241" s="139"/>
      <c r="D1241" s="139"/>
      <c r="E1241" s="139"/>
      <c r="F1241" s="139"/>
      <c r="G1241" s="139"/>
      <c r="H1241" s="139"/>
      <c r="I1241" s="139"/>
      <c r="J1241" s="139"/>
      <c r="K1241" s="139"/>
      <c r="O1241" s="9"/>
      <c r="P1241" s="9"/>
      <c r="Q1241" s="9"/>
      <c r="R1241" s="9"/>
      <c r="S1241" s="104">
        <v>1239.0</v>
      </c>
      <c r="T1241" s="9"/>
      <c r="U1241" s="9"/>
      <c r="V1241" s="9"/>
      <c r="W1241" s="9"/>
    </row>
    <row r="1242">
      <c r="A1242" s="139"/>
      <c r="B1242" s="139"/>
      <c r="C1242" s="139"/>
      <c r="D1242" s="139"/>
      <c r="E1242" s="139"/>
      <c r="F1242" s="139"/>
      <c r="G1242" s="139"/>
      <c r="H1242" s="139"/>
      <c r="I1242" s="139"/>
      <c r="J1242" s="139"/>
      <c r="K1242" s="139"/>
      <c r="O1242" s="9"/>
      <c r="P1242" s="9"/>
      <c r="Q1242" s="9"/>
      <c r="R1242" s="9"/>
      <c r="S1242" s="104">
        <v>1240.0</v>
      </c>
      <c r="T1242" s="9"/>
      <c r="U1242" s="9"/>
      <c r="V1242" s="9"/>
      <c r="W1242" s="9"/>
    </row>
    <row r="1243">
      <c r="A1243" s="139"/>
      <c r="B1243" s="139"/>
      <c r="C1243" s="139"/>
      <c r="D1243" s="139"/>
      <c r="E1243" s="139"/>
      <c r="F1243" s="139"/>
      <c r="G1243" s="139"/>
      <c r="H1243" s="139"/>
      <c r="I1243" s="139"/>
      <c r="J1243" s="139"/>
      <c r="K1243" s="139"/>
      <c r="O1243" s="9"/>
      <c r="P1243" s="9"/>
      <c r="Q1243" s="9"/>
      <c r="R1243" s="9"/>
      <c r="S1243" s="104">
        <v>1241.0</v>
      </c>
      <c r="T1243" s="9"/>
      <c r="U1243" s="9"/>
      <c r="V1243" s="9"/>
      <c r="W1243" s="9"/>
    </row>
    <row r="1244">
      <c r="A1244" s="139"/>
      <c r="B1244" s="139"/>
      <c r="C1244" s="139"/>
      <c r="D1244" s="139"/>
      <c r="E1244" s="139"/>
      <c r="F1244" s="139"/>
      <c r="G1244" s="139"/>
      <c r="H1244" s="139"/>
      <c r="I1244" s="139"/>
      <c r="J1244" s="139"/>
      <c r="K1244" s="139"/>
      <c r="O1244" s="9"/>
      <c r="P1244" s="9"/>
      <c r="Q1244" s="9"/>
      <c r="R1244" s="9"/>
      <c r="S1244" s="104">
        <v>1242.0</v>
      </c>
      <c r="T1244" s="9"/>
      <c r="U1244" s="9"/>
      <c r="V1244" s="9"/>
      <c r="W1244" s="9"/>
    </row>
    <row r="1245">
      <c r="A1245" s="139"/>
      <c r="B1245" s="139"/>
      <c r="C1245" s="139"/>
      <c r="D1245" s="139"/>
      <c r="E1245" s="139"/>
      <c r="F1245" s="139"/>
      <c r="G1245" s="139"/>
      <c r="H1245" s="139"/>
      <c r="I1245" s="139"/>
      <c r="J1245" s="139"/>
      <c r="K1245" s="139"/>
      <c r="O1245" s="9"/>
      <c r="P1245" s="9"/>
      <c r="Q1245" s="9"/>
      <c r="R1245" s="9"/>
      <c r="S1245" s="104">
        <v>1243.0</v>
      </c>
      <c r="T1245" s="9"/>
      <c r="U1245" s="9"/>
      <c r="V1245" s="9"/>
      <c r="W1245" s="9"/>
    </row>
    <row r="1246">
      <c r="A1246" s="139"/>
      <c r="B1246" s="139"/>
      <c r="C1246" s="139"/>
      <c r="D1246" s="139"/>
      <c r="E1246" s="139"/>
      <c r="F1246" s="139"/>
      <c r="G1246" s="139"/>
      <c r="H1246" s="139"/>
      <c r="I1246" s="139"/>
      <c r="J1246" s="139"/>
      <c r="K1246" s="139"/>
      <c r="O1246" s="9"/>
      <c r="P1246" s="9"/>
      <c r="Q1246" s="9"/>
      <c r="R1246" s="9"/>
      <c r="S1246" s="104">
        <v>1244.0</v>
      </c>
      <c r="T1246" s="9"/>
      <c r="U1246" s="9"/>
      <c r="V1246" s="9"/>
      <c r="W1246" s="9"/>
    </row>
    <row r="1247">
      <c r="A1247" s="139"/>
      <c r="B1247" s="139"/>
      <c r="C1247" s="139"/>
      <c r="D1247" s="139"/>
      <c r="E1247" s="139"/>
      <c r="F1247" s="139"/>
      <c r="G1247" s="139"/>
      <c r="H1247" s="139"/>
      <c r="I1247" s="139"/>
      <c r="J1247" s="139"/>
      <c r="K1247" s="139"/>
      <c r="O1247" s="9"/>
      <c r="P1247" s="9"/>
      <c r="Q1247" s="9"/>
      <c r="R1247" s="9"/>
      <c r="S1247" s="104">
        <v>1245.0</v>
      </c>
      <c r="T1247" s="9"/>
      <c r="U1247" s="9"/>
      <c r="V1247" s="9"/>
      <c r="W1247" s="9"/>
    </row>
    <row r="1248">
      <c r="A1248" s="139"/>
      <c r="B1248" s="139"/>
      <c r="C1248" s="139"/>
      <c r="D1248" s="139"/>
      <c r="E1248" s="139"/>
      <c r="F1248" s="139"/>
      <c r="G1248" s="139"/>
      <c r="H1248" s="139"/>
      <c r="I1248" s="139"/>
      <c r="J1248" s="139"/>
      <c r="K1248" s="139"/>
      <c r="O1248" s="9"/>
      <c r="P1248" s="9"/>
      <c r="Q1248" s="9"/>
      <c r="R1248" s="9"/>
      <c r="S1248" s="104">
        <v>1246.0</v>
      </c>
      <c r="T1248" s="9"/>
      <c r="U1248" s="9"/>
      <c r="V1248" s="9"/>
      <c r="W1248" s="9"/>
    </row>
    <row r="1249">
      <c r="A1249" s="139"/>
      <c r="B1249" s="139"/>
      <c r="C1249" s="139"/>
      <c r="D1249" s="139"/>
      <c r="E1249" s="139"/>
      <c r="F1249" s="139"/>
      <c r="G1249" s="139"/>
      <c r="H1249" s="139"/>
      <c r="I1249" s="139"/>
      <c r="J1249" s="139"/>
      <c r="K1249" s="139"/>
      <c r="O1249" s="9"/>
      <c r="P1249" s="9"/>
      <c r="Q1249" s="9"/>
      <c r="R1249" s="9"/>
      <c r="S1249" s="104">
        <v>1247.0</v>
      </c>
      <c r="T1249" s="9"/>
      <c r="U1249" s="9"/>
      <c r="V1249" s="9"/>
      <c r="W1249" s="9"/>
    </row>
    <row r="1250">
      <c r="A1250" s="139"/>
      <c r="B1250" s="139"/>
      <c r="C1250" s="139"/>
      <c r="D1250" s="139"/>
      <c r="E1250" s="139"/>
      <c r="F1250" s="139"/>
      <c r="G1250" s="139"/>
      <c r="H1250" s="139"/>
      <c r="I1250" s="139"/>
      <c r="J1250" s="139"/>
      <c r="K1250" s="139"/>
      <c r="O1250" s="9"/>
      <c r="P1250" s="9"/>
      <c r="Q1250" s="9"/>
      <c r="R1250" s="9"/>
      <c r="S1250" s="104">
        <v>1248.0</v>
      </c>
      <c r="T1250" s="9"/>
      <c r="U1250" s="9"/>
      <c r="V1250" s="9"/>
      <c r="W1250" s="9"/>
    </row>
    <row r="1251">
      <c r="A1251" s="139"/>
      <c r="B1251" s="139"/>
      <c r="C1251" s="139"/>
      <c r="D1251" s="139"/>
      <c r="E1251" s="139"/>
      <c r="F1251" s="139"/>
      <c r="G1251" s="139"/>
      <c r="H1251" s="139"/>
      <c r="I1251" s="139"/>
      <c r="J1251" s="139"/>
      <c r="K1251" s="139"/>
      <c r="O1251" s="9"/>
      <c r="P1251" s="9"/>
      <c r="Q1251" s="9"/>
      <c r="R1251" s="9"/>
      <c r="S1251" s="104">
        <v>1249.0</v>
      </c>
      <c r="T1251" s="9"/>
      <c r="U1251" s="9"/>
      <c r="V1251" s="9"/>
      <c r="W1251" s="9"/>
    </row>
    <row r="1252">
      <c r="A1252" s="139"/>
      <c r="B1252" s="139"/>
      <c r="C1252" s="139"/>
      <c r="D1252" s="139"/>
      <c r="E1252" s="139"/>
      <c r="F1252" s="139"/>
      <c r="G1252" s="139"/>
      <c r="H1252" s="139"/>
      <c r="I1252" s="139"/>
      <c r="J1252" s="139"/>
      <c r="K1252" s="139"/>
      <c r="O1252" s="9"/>
      <c r="P1252" s="9"/>
      <c r="Q1252" s="9"/>
      <c r="R1252" s="9"/>
      <c r="S1252" s="104">
        <v>1250.0</v>
      </c>
      <c r="T1252" s="9"/>
      <c r="U1252" s="9"/>
      <c r="V1252" s="9"/>
      <c r="W1252" s="9"/>
    </row>
    <row r="1253">
      <c r="A1253" s="139"/>
      <c r="B1253" s="139"/>
      <c r="C1253" s="139"/>
      <c r="D1253" s="139"/>
      <c r="E1253" s="139"/>
      <c r="F1253" s="139"/>
      <c r="G1253" s="139"/>
      <c r="H1253" s="139"/>
      <c r="I1253" s="139"/>
      <c r="J1253" s="139"/>
      <c r="K1253" s="139"/>
      <c r="O1253" s="9"/>
      <c r="P1253" s="9"/>
      <c r="Q1253" s="9"/>
      <c r="R1253" s="9"/>
      <c r="S1253" s="104">
        <v>1251.0</v>
      </c>
      <c r="T1253" s="9"/>
      <c r="U1253" s="9"/>
      <c r="V1253" s="9"/>
      <c r="W1253" s="9"/>
    </row>
    <row r="1254">
      <c r="A1254" s="139"/>
      <c r="B1254" s="139"/>
      <c r="C1254" s="139"/>
      <c r="D1254" s="139"/>
      <c r="E1254" s="139"/>
      <c r="F1254" s="139"/>
      <c r="G1254" s="139"/>
      <c r="H1254" s="139"/>
      <c r="I1254" s="139"/>
      <c r="J1254" s="139"/>
      <c r="K1254" s="139"/>
      <c r="O1254" s="9"/>
      <c r="P1254" s="9"/>
      <c r="Q1254" s="9"/>
      <c r="R1254" s="9"/>
      <c r="S1254" s="104">
        <v>1252.0</v>
      </c>
      <c r="T1254" s="9"/>
      <c r="U1254" s="9"/>
      <c r="V1254" s="9"/>
      <c r="W1254" s="9"/>
    </row>
    <row r="1255">
      <c r="A1255" s="139"/>
      <c r="B1255" s="139"/>
      <c r="C1255" s="139"/>
      <c r="D1255" s="139"/>
      <c r="E1255" s="139"/>
      <c r="F1255" s="139"/>
      <c r="G1255" s="139"/>
      <c r="H1255" s="139"/>
      <c r="I1255" s="139"/>
      <c r="J1255" s="139"/>
      <c r="K1255" s="139"/>
      <c r="O1255" s="9"/>
      <c r="P1255" s="9"/>
      <c r="Q1255" s="9"/>
      <c r="R1255" s="9"/>
      <c r="S1255" s="104">
        <v>1253.0</v>
      </c>
      <c r="T1255" s="9"/>
      <c r="U1255" s="9"/>
      <c r="V1255" s="9"/>
      <c r="W1255" s="9"/>
    </row>
    <row r="1256">
      <c r="A1256" s="139"/>
      <c r="B1256" s="139"/>
      <c r="C1256" s="139"/>
      <c r="D1256" s="139"/>
      <c r="E1256" s="139"/>
      <c r="F1256" s="139"/>
      <c r="G1256" s="139"/>
      <c r="H1256" s="139"/>
      <c r="I1256" s="139"/>
      <c r="J1256" s="139"/>
      <c r="K1256" s="139"/>
      <c r="O1256" s="9"/>
      <c r="P1256" s="9"/>
      <c r="Q1256" s="9"/>
      <c r="R1256" s="9"/>
      <c r="S1256" s="104">
        <v>1254.0</v>
      </c>
      <c r="T1256" s="9"/>
      <c r="U1256" s="9"/>
      <c r="V1256" s="9"/>
      <c r="W1256" s="9"/>
    </row>
    <row r="1257">
      <c r="A1257" s="139"/>
      <c r="B1257" s="139"/>
      <c r="C1257" s="139"/>
      <c r="D1257" s="139"/>
      <c r="E1257" s="139"/>
      <c r="F1257" s="139"/>
      <c r="G1257" s="139"/>
      <c r="H1257" s="139"/>
      <c r="I1257" s="139"/>
      <c r="J1257" s="139"/>
      <c r="K1257" s="139"/>
      <c r="O1257" s="9"/>
      <c r="P1257" s="9"/>
      <c r="Q1257" s="9"/>
      <c r="R1257" s="9"/>
      <c r="S1257" s="104">
        <v>1255.0</v>
      </c>
      <c r="T1257" s="9"/>
      <c r="U1257" s="9"/>
      <c r="V1257" s="9"/>
      <c r="W1257" s="9"/>
    </row>
    <row r="1258">
      <c r="A1258" s="139"/>
      <c r="B1258" s="139"/>
      <c r="C1258" s="139"/>
      <c r="D1258" s="139"/>
      <c r="E1258" s="139"/>
      <c r="F1258" s="139"/>
      <c r="G1258" s="139"/>
      <c r="H1258" s="139"/>
      <c r="I1258" s="139"/>
      <c r="J1258" s="139"/>
      <c r="K1258" s="139"/>
      <c r="O1258" s="9"/>
      <c r="P1258" s="9"/>
      <c r="Q1258" s="9"/>
      <c r="R1258" s="9"/>
      <c r="S1258" s="104">
        <v>1256.0</v>
      </c>
      <c r="T1258" s="9"/>
      <c r="U1258" s="9"/>
      <c r="V1258" s="9"/>
      <c r="W1258" s="9"/>
    </row>
    <row r="1259">
      <c r="A1259" s="139"/>
      <c r="B1259" s="139"/>
      <c r="C1259" s="139"/>
      <c r="D1259" s="139"/>
      <c r="E1259" s="139"/>
      <c r="F1259" s="139"/>
      <c r="G1259" s="139"/>
      <c r="H1259" s="139"/>
      <c r="I1259" s="139"/>
      <c r="J1259" s="139"/>
      <c r="K1259" s="139"/>
      <c r="O1259" s="9"/>
      <c r="P1259" s="9"/>
      <c r="Q1259" s="9"/>
      <c r="R1259" s="9"/>
      <c r="S1259" s="104">
        <v>1257.0</v>
      </c>
      <c r="T1259" s="9"/>
      <c r="U1259" s="9"/>
      <c r="V1259" s="9"/>
      <c r="W1259" s="9"/>
    </row>
    <row r="1260">
      <c r="A1260" s="139"/>
      <c r="B1260" s="139"/>
      <c r="C1260" s="139"/>
      <c r="D1260" s="139"/>
      <c r="E1260" s="139"/>
      <c r="F1260" s="139"/>
      <c r="G1260" s="139"/>
      <c r="H1260" s="139"/>
      <c r="I1260" s="139"/>
      <c r="J1260" s="139"/>
      <c r="K1260" s="139"/>
      <c r="O1260" s="9"/>
      <c r="P1260" s="9"/>
      <c r="Q1260" s="9"/>
      <c r="R1260" s="9"/>
      <c r="S1260" s="104">
        <v>1258.0</v>
      </c>
      <c r="T1260" s="9"/>
      <c r="U1260" s="9"/>
      <c r="V1260" s="9"/>
      <c r="W1260" s="9"/>
    </row>
    <row r="1261">
      <c r="A1261" s="139"/>
      <c r="B1261" s="139"/>
      <c r="C1261" s="139"/>
      <c r="D1261" s="139"/>
      <c r="E1261" s="139"/>
      <c r="F1261" s="139"/>
      <c r="G1261" s="139"/>
      <c r="H1261" s="139"/>
      <c r="I1261" s="139"/>
      <c r="J1261" s="139"/>
      <c r="K1261" s="139"/>
      <c r="O1261" s="9"/>
      <c r="P1261" s="9"/>
      <c r="Q1261" s="9"/>
      <c r="R1261" s="9"/>
      <c r="S1261" s="104">
        <v>1259.0</v>
      </c>
      <c r="T1261" s="9"/>
      <c r="U1261" s="9"/>
      <c r="V1261" s="9"/>
      <c r="W1261" s="9"/>
    </row>
    <row r="1262">
      <c r="A1262" s="139"/>
      <c r="B1262" s="139"/>
      <c r="C1262" s="139"/>
      <c r="D1262" s="139"/>
      <c r="E1262" s="139"/>
      <c r="F1262" s="139"/>
      <c r="G1262" s="139"/>
      <c r="H1262" s="139"/>
      <c r="I1262" s="139"/>
      <c r="J1262" s="139"/>
      <c r="K1262" s="139"/>
      <c r="O1262" s="9"/>
      <c r="P1262" s="9"/>
      <c r="Q1262" s="9"/>
      <c r="R1262" s="9"/>
      <c r="S1262" s="104">
        <v>1260.0</v>
      </c>
      <c r="T1262" s="9"/>
      <c r="U1262" s="9"/>
      <c r="V1262" s="9"/>
      <c r="W1262" s="9"/>
    </row>
    <row r="1263">
      <c r="A1263" s="139"/>
      <c r="B1263" s="139"/>
      <c r="C1263" s="139"/>
      <c r="D1263" s="139"/>
      <c r="E1263" s="139"/>
      <c r="F1263" s="139"/>
      <c r="G1263" s="139"/>
      <c r="H1263" s="139"/>
      <c r="I1263" s="139"/>
      <c r="J1263" s="139"/>
      <c r="K1263" s="139"/>
      <c r="O1263" s="9"/>
      <c r="P1263" s="9"/>
      <c r="Q1263" s="9"/>
      <c r="R1263" s="9"/>
      <c r="S1263" s="104">
        <v>1261.0</v>
      </c>
      <c r="T1263" s="9"/>
      <c r="U1263" s="9"/>
      <c r="V1263" s="9"/>
      <c r="W1263" s="9"/>
    </row>
    <row r="1264">
      <c r="A1264" s="139"/>
      <c r="B1264" s="139"/>
      <c r="C1264" s="139"/>
      <c r="D1264" s="139"/>
      <c r="E1264" s="139"/>
      <c r="F1264" s="139"/>
      <c r="G1264" s="139"/>
      <c r="H1264" s="139"/>
      <c r="I1264" s="139"/>
      <c r="J1264" s="139"/>
      <c r="K1264" s="139"/>
      <c r="O1264" s="9"/>
      <c r="P1264" s="9"/>
      <c r="Q1264" s="9"/>
      <c r="R1264" s="9"/>
      <c r="S1264" s="104">
        <v>1262.0</v>
      </c>
      <c r="T1264" s="9"/>
      <c r="U1264" s="9"/>
      <c r="V1264" s="9"/>
      <c r="W1264" s="9"/>
    </row>
    <row r="1265">
      <c r="A1265" s="139"/>
      <c r="B1265" s="139"/>
      <c r="C1265" s="139"/>
      <c r="D1265" s="139"/>
      <c r="E1265" s="139"/>
      <c r="F1265" s="139"/>
      <c r="G1265" s="139"/>
      <c r="H1265" s="139"/>
      <c r="I1265" s="139"/>
      <c r="J1265" s="139"/>
      <c r="K1265" s="139"/>
      <c r="O1265" s="9"/>
      <c r="P1265" s="9"/>
      <c r="Q1265" s="9"/>
      <c r="R1265" s="9"/>
      <c r="S1265" s="104">
        <v>1263.0</v>
      </c>
      <c r="T1265" s="9"/>
      <c r="U1265" s="9"/>
      <c r="V1265" s="9"/>
      <c r="W1265" s="9"/>
    </row>
    <row r="1266">
      <c r="A1266" s="139"/>
      <c r="B1266" s="139"/>
      <c r="C1266" s="139"/>
      <c r="D1266" s="139"/>
      <c r="E1266" s="139"/>
      <c r="F1266" s="139"/>
      <c r="G1266" s="139"/>
      <c r="H1266" s="139"/>
      <c r="I1266" s="139"/>
      <c r="J1266" s="139"/>
      <c r="K1266" s="139"/>
      <c r="O1266" s="9"/>
      <c r="P1266" s="9"/>
      <c r="Q1266" s="9"/>
      <c r="R1266" s="9"/>
      <c r="S1266" s="104">
        <v>1264.0</v>
      </c>
      <c r="T1266" s="9"/>
      <c r="U1266" s="9"/>
      <c r="V1266" s="9"/>
      <c r="W1266" s="9"/>
    </row>
    <row r="1267">
      <c r="A1267" s="139"/>
      <c r="B1267" s="139"/>
      <c r="C1267" s="139"/>
      <c r="D1267" s="139"/>
      <c r="E1267" s="139"/>
      <c r="F1267" s="139"/>
      <c r="G1267" s="139"/>
      <c r="H1267" s="139"/>
      <c r="I1267" s="139"/>
      <c r="J1267" s="139"/>
      <c r="K1267" s="139"/>
      <c r="O1267" s="9"/>
      <c r="P1267" s="9"/>
      <c r="Q1267" s="9"/>
      <c r="R1267" s="9"/>
      <c r="S1267" s="104">
        <v>1265.0</v>
      </c>
      <c r="T1267" s="9"/>
      <c r="U1267" s="9"/>
      <c r="V1267" s="9"/>
      <c r="W1267" s="9"/>
    </row>
    <row r="1268">
      <c r="A1268" s="139"/>
      <c r="B1268" s="139"/>
      <c r="C1268" s="139"/>
      <c r="D1268" s="139"/>
      <c r="E1268" s="139"/>
      <c r="F1268" s="139"/>
      <c r="G1268" s="139"/>
      <c r="H1268" s="139"/>
      <c r="I1268" s="139"/>
      <c r="J1268" s="139"/>
      <c r="K1268" s="139"/>
      <c r="O1268" s="9"/>
      <c r="P1268" s="9"/>
      <c r="Q1268" s="9"/>
      <c r="R1268" s="9"/>
      <c r="S1268" s="104">
        <v>1266.0</v>
      </c>
      <c r="T1268" s="9"/>
      <c r="U1268" s="9"/>
      <c r="V1268" s="9"/>
      <c r="W1268" s="9"/>
    </row>
    <row r="1269">
      <c r="A1269" s="139"/>
      <c r="B1269" s="139"/>
      <c r="C1269" s="139"/>
      <c r="D1269" s="139"/>
      <c r="E1269" s="139"/>
      <c r="F1269" s="139"/>
      <c r="G1269" s="139"/>
      <c r="H1269" s="139"/>
      <c r="I1269" s="139"/>
      <c r="J1269" s="139"/>
      <c r="K1269" s="139"/>
      <c r="O1269" s="9"/>
      <c r="P1269" s="9"/>
      <c r="Q1269" s="9"/>
      <c r="R1269" s="9"/>
      <c r="S1269" s="104">
        <v>1267.0</v>
      </c>
      <c r="T1269" s="9"/>
      <c r="U1269" s="9"/>
      <c r="V1269" s="9"/>
      <c r="W1269" s="9"/>
    </row>
    <row r="1270">
      <c r="A1270" s="139"/>
      <c r="B1270" s="139"/>
      <c r="C1270" s="139"/>
      <c r="D1270" s="139"/>
      <c r="E1270" s="139"/>
      <c r="F1270" s="139"/>
      <c r="G1270" s="139"/>
      <c r="H1270" s="139"/>
      <c r="I1270" s="139"/>
      <c r="J1270" s="139"/>
      <c r="K1270" s="139"/>
      <c r="O1270" s="9"/>
      <c r="P1270" s="9"/>
      <c r="Q1270" s="9"/>
      <c r="R1270" s="9"/>
      <c r="S1270" s="104">
        <v>1268.0</v>
      </c>
      <c r="T1270" s="9"/>
      <c r="U1270" s="9"/>
      <c r="V1270" s="9"/>
      <c r="W1270" s="9"/>
    </row>
    <row r="1271">
      <c r="A1271" s="139"/>
      <c r="B1271" s="139"/>
      <c r="C1271" s="139"/>
      <c r="D1271" s="139"/>
      <c r="E1271" s="139"/>
      <c r="F1271" s="139"/>
      <c r="G1271" s="139"/>
      <c r="H1271" s="139"/>
      <c r="I1271" s="139"/>
      <c r="J1271" s="139"/>
      <c r="K1271" s="139"/>
      <c r="O1271" s="9"/>
      <c r="P1271" s="9"/>
      <c r="Q1271" s="9"/>
      <c r="R1271" s="9"/>
      <c r="S1271" s="104">
        <v>1269.0</v>
      </c>
      <c r="T1271" s="9"/>
      <c r="U1271" s="9"/>
      <c r="V1271" s="9"/>
      <c r="W1271" s="9"/>
    </row>
    <row r="1272">
      <c r="A1272" s="139"/>
      <c r="B1272" s="139"/>
      <c r="C1272" s="139"/>
      <c r="D1272" s="139"/>
      <c r="E1272" s="139"/>
      <c r="F1272" s="139"/>
      <c r="G1272" s="139"/>
      <c r="H1272" s="139"/>
      <c r="I1272" s="139"/>
      <c r="J1272" s="139"/>
      <c r="K1272" s="139"/>
      <c r="O1272" s="9"/>
      <c r="P1272" s="9"/>
      <c r="Q1272" s="9"/>
      <c r="R1272" s="9"/>
      <c r="S1272" s="104">
        <v>1270.0</v>
      </c>
      <c r="T1272" s="9"/>
      <c r="U1272" s="9"/>
      <c r="V1272" s="9"/>
      <c r="W1272" s="9"/>
    </row>
    <row r="1273">
      <c r="A1273" s="139"/>
      <c r="B1273" s="139"/>
      <c r="C1273" s="139"/>
      <c r="D1273" s="139"/>
      <c r="E1273" s="139"/>
      <c r="F1273" s="139"/>
      <c r="G1273" s="139"/>
      <c r="H1273" s="139"/>
      <c r="I1273" s="139"/>
      <c r="J1273" s="139"/>
      <c r="K1273" s="139"/>
      <c r="O1273" s="9"/>
      <c r="P1273" s="9"/>
      <c r="Q1273" s="9"/>
      <c r="R1273" s="9"/>
      <c r="S1273" s="104">
        <v>1271.0</v>
      </c>
      <c r="T1273" s="9"/>
      <c r="U1273" s="9"/>
      <c r="V1273" s="9"/>
      <c r="W1273" s="9"/>
    </row>
    <row r="1274">
      <c r="A1274" s="139"/>
      <c r="B1274" s="139"/>
      <c r="C1274" s="139"/>
      <c r="D1274" s="139"/>
      <c r="E1274" s="139"/>
      <c r="F1274" s="139"/>
      <c r="G1274" s="139"/>
      <c r="H1274" s="139"/>
      <c r="I1274" s="139"/>
      <c r="J1274" s="139"/>
      <c r="K1274" s="139"/>
      <c r="O1274" s="9"/>
      <c r="P1274" s="9"/>
      <c r="Q1274" s="9"/>
      <c r="R1274" s="9"/>
      <c r="S1274" s="104">
        <v>1272.0</v>
      </c>
      <c r="T1274" s="9"/>
      <c r="U1274" s="9"/>
      <c r="V1274" s="9"/>
      <c r="W1274" s="9"/>
    </row>
    <row r="1275">
      <c r="A1275" s="139"/>
      <c r="B1275" s="139"/>
      <c r="C1275" s="139"/>
      <c r="D1275" s="139"/>
      <c r="E1275" s="139"/>
      <c r="F1275" s="139"/>
      <c r="G1275" s="139"/>
      <c r="H1275" s="139"/>
      <c r="I1275" s="139"/>
      <c r="J1275" s="139"/>
      <c r="K1275" s="139"/>
      <c r="O1275" s="9"/>
      <c r="P1275" s="9"/>
      <c r="Q1275" s="9"/>
      <c r="R1275" s="9"/>
      <c r="S1275" s="104">
        <v>1273.0</v>
      </c>
      <c r="T1275" s="9"/>
      <c r="U1275" s="9"/>
      <c r="V1275" s="9"/>
      <c r="W1275" s="9"/>
    </row>
    <row r="1276">
      <c r="A1276" s="139"/>
      <c r="B1276" s="139"/>
      <c r="C1276" s="139"/>
      <c r="D1276" s="139"/>
      <c r="E1276" s="139"/>
      <c r="F1276" s="139"/>
      <c r="G1276" s="139"/>
      <c r="H1276" s="139"/>
      <c r="I1276" s="139"/>
      <c r="J1276" s="139"/>
      <c r="K1276" s="139"/>
      <c r="O1276" s="9"/>
      <c r="P1276" s="9"/>
      <c r="Q1276" s="9"/>
      <c r="R1276" s="9"/>
      <c r="S1276" s="104">
        <v>1274.0</v>
      </c>
      <c r="T1276" s="9"/>
      <c r="U1276" s="9"/>
      <c r="V1276" s="9"/>
      <c r="W1276" s="9"/>
    </row>
    <row r="1277">
      <c r="A1277" s="139"/>
      <c r="B1277" s="139"/>
      <c r="C1277" s="139"/>
      <c r="D1277" s="139"/>
      <c r="E1277" s="139"/>
      <c r="F1277" s="139"/>
      <c r="G1277" s="139"/>
      <c r="H1277" s="139"/>
      <c r="I1277" s="139"/>
      <c r="J1277" s="139"/>
      <c r="K1277" s="139"/>
      <c r="O1277" s="9"/>
      <c r="P1277" s="9"/>
      <c r="Q1277" s="9"/>
      <c r="R1277" s="9"/>
      <c r="S1277" s="104">
        <v>1275.0</v>
      </c>
      <c r="T1277" s="9"/>
      <c r="U1277" s="9"/>
      <c r="V1277" s="9"/>
      <c r="W1277" s="9"/>
    </row>
    <row r="1278">
      <c r="A1278" s="139"/>
      <c r="B1278" s="139"/>
      <c r="C1278" s="139"/>
      <c r="D1278" s="139"/>
      <c r="E1278" s="139"/>
      <c r="F1278" s="139"/>
      <c r="G1278" s="139"/>
      <c r="H1278" s="139"/>
      <c r="I1278" s="139"/>
      <c r="J1278" s="139"/>
      <c r="K1278" s="139"/>
      <c r="O1278" s="9"/>
      <c r="P1278" s="9"/>
      <c r="Q1278" s="9"/>
      <c r="R1278" s="9"/>
      <c r="S1278" s="104">
        <v>1276.0</v>
      </c>
      <c r="T1278" s="9"/>
      <c r="U1278" s="9"/>
      <c r="V1278" s="9"/>
      <c r="W1278" s="9"/>
    </row>
    <row r="1279">
      <c r="A1279" s="139"/>
      <c r="B1279" s="139"/>
      <c r="C1279" s="139"/>
      <c r="D1279" s="139"/>
      <c r="E1279" s="139"/>
      <c r="F1279" s="139"/>
      <c r="G1279" s="139"/>
      <c r="H1279" s="139"/>
      <c r="I1279" s="139"/>
      <c r="J1279" s="139"/>
      <c r="K1279" s="139"/>
      <c r="O1279" s="9"/>
      <c r="P1279" s="9"/>
      <c r="Q1279" s="9"/>
      <c r="R1279" s="9"/>
      <c r="S1279" s="104">
        <v>1277.0</v>
      </c>
      <c r="T1279" s="9"/>
      <c r="U1279" s="9"/>
      <c r="V1279" s="9"/>
      <c r="W1279" s="9"/>
    </row>
    <row r="1280">
      <c r="A1280" s="139"/>
      <c r="B1280" s="139"/>
      <c r="C1280" s="139"/>
      <c r="D1280" s="139"/>
      <c r="E1280" s="139"/>
      <c r="F1280" s="139"/>
      <c r="G1280" s="139"/>
      <c r="H1280" s="139"/>
      <c r="I1280" s="139"/>
      <c r="J1280" s="139"/>
      <c r="K1280" s="139"/>
      <c r="O1280" s="9"/>
      <c r="P1280" s="9"/>
      <c r="Q1280" s="9"/>
      <c r="R1280" s="9"/>
      <c r="S1280" s="104">
        <v>1278.0</v>
      </c>
      <c r="T1280" s="9"/>
      <c r="U1280" s="9"/>
      <c r="V1280" s="9"/>
      <c r="W1280" s="9"/>
    </row>
    <row r="1281">
      <c r="A1281" s="139"/>
      <c r="B1281" s="139"/>
      <c r="C1281" s="139"/>
      <c r="D1281" s="139"/>
      <c r="E1281" s="139"/>
      <c r="F1281" s="139"/>
      <c r="G1281" s="139"/>
      <c r="H1281" s="139"/>
      <c r="I1281" s="139"/>
      <c r="J1281" s="139"/>
      <c r="K1281" s="139"/>
      <c r="O1281" s="9"/>
      <c r="P1281" s="9"/>
      <c r="Q1281" s="9"/>
      <c r="R1281" s="9"/>
      <c r="S1281" s="104">
        <v>1279.0</v>
      </c>
      <c r="T1281" s="9"/>
      <c r="U1281" s="9"/>
      <c r="V1281" s="9"/>
      <c r="W1281" s="9"/>
    </row>
    <row r="1282">
      <c r="A1282" s="139"/>
      <c r="B1282" s="139"/>
      <c r="C1282" s="139"/>
      <c r="D1282" s="139"/>
      <c r="E1282" s="139"/>
      <c r="F1282" s="139"/>
      <c r="G1282" s="139"/>
      <c r="H1282" s="139"/>
      <c r="I1282" s="139"/>
      <c r="J1282" s="139"/>
      <c r="K1282" s="139"/>
      <c r="O1282" s="9"/>
      <c r="P1282" s="9"/>
      <c r="Q1282" s="9"/>
      <c r="R1282" s="9"/>
      <c r="S1282" s="104">
        <v>1280.0</v>
      </c>
      <c r="T1282" s="9"/>
      <c r="U1282" s="9"/>
      <c r="V1282" s="9"/>
      <c r="W1282" s="9"/>
    </row>
    <row r="1283">
      <c r="A1283" s="139"/>
      <c r="B1283" s="139"/>
      <c r="C1283" s="139"/>
      <c r="D1283" s="139"/>
      <c r="E1283" s="139"/>
      <c r="F1283" s="139"/>
      <c r="G1283" s="139"/>
      <c r="H1283" s="139"/>
      <c r="I1283" s="139"/>
      <c r="J1283" s="139"/>
      <c r="K1283" s="139"/>
      <c r="O1283" s="9"/>
      <c r="P1283" s="9"/>
      <c r="Q1283" s="9"/>
      <c r="R1283" s="9"/>
      <c r="S1283" s="104">
        <v>1281.0</v>
      </c>
      <c r="T1283" s="9"/>
      <c r="U1283" s="9"/>
      <c r="V1283" s="9"/>
      <c r="W1283" s="9"/>
    </row>
    <row r="1284">
      <c r="A1284" s="139"/>
      <c r="B1284" s="139"/>
      <c r="C1284" s="139"/>
      <c r="D1284" s="139"/>
      <c r="E1284" s="139"/>
      <c r="F1284" s="139"/>
      <c r="G1284" s="139"/>
      <c r="H1284" s="139"/>
      <c r="I1284" s="139"/>
      <c r="J1284" s="139"/>
      <c r="K1284" s="139"/>
      <c r="O1284" s="9"/>
      <c r="P1284" s="9"/>
      <c r="Q1284" s="9"/>
      <c r="R1284" s="9"/>
      <c r="S1284" s="104">
        <v>1282.0</v>
      </c>
      <c r="T1284" s="9"/>
      <c r="U1284" s="9"/>
      <c r="V1284" s="9"/>
      <c r="W1284" s="9"/>
    </row>
    <row r="1285">
      <c r="A1285" s="139"/>
      <c r="B1285" s="139"/>
      <c r="C1285" s="139"/>
      <c r="D1285" s="139"/>
      <c r="E1285" s="139"/>
      <c r="F1285" s="139"/>
      <c r="G1285" s="139"/>
      <c r="H1285" s="139"/>
      <c r="I1285" s="139"/>
      <c r="J1285" s="139"/>
      <c r="K1285" s="139"/>
      <c r="O1285" s="9"/>
      <c r="P1285" s="9"/>
      <c r="Q1285" s="9"/>
      <c r="R1285" s="9"/>
      <c r="S1285" s="104">
        <v>1283.0</v>
      </c>
      <c r="T1285" s="9"/>
      <c r="U1285" s="9"/>
      <c r="V1285" s="9"/>
      <c r="W1285" s="9"/>
    </row>
    <row r="1286">
      <c r="A1286" s="139"/>
      <c r="B1286" s="139"/>
      <c r="C1286" s="139"/>
      <c r="D1286" s="139"/>
      <c r="E1286" s="139"/>
      <c r="F1286" s="139"/>
      <c r="G1286" s="139"/>
      <c r="H1286" s="139"/>
      <c r="I1286" s="139"/>
      <c r="J1286" s="139"/>
      <c r="K1286" s="139"/>
      <c r="O1286" s="9"/>
      <c r="P1286" s="9"/>
      <c r="Q1286" s="9"/>
      <c r="R1286" s="9"/>
      <c r="S1286" s="104">
        <v>1284.0</v>
      </c>
      <c r="T1286" s="9"/>
      <c r="U1286" s="9"/>
      <c r="V1286" s="9"/>
      <c r="W1286" s="9"/>
    </row>
    <row r="1287">
      <c r="A1287" s="139"/>
      <c r="B1287" s="139"/>
      <c r="C1287" s="139"/>
      <c r="D1287" s="139"/>
      <c r="E1287" s="139"/>
      <c r="F1287" s="139"/>
      <c r="G1287" s="139"/>
      <c r="H1287" s="139"/>
      <c r="I1287" s="139"/>
      <c r="J1287" s="139"/>
      <c r="K1287" s="139"/>
      <c r="O1287" s="9"/>
      <c r="P1287" s="9"/>
      <c r="Q1287" s="9"/>
      <c r="R1287" s="9"/>
      <c r="S1287" s="104">
        <v>1285.0</v>
      </c>
      <c r="T1287" s="9"/>
      <c r="U1287" s="9"/>
      <c r="V1287" s="9"/>
      <c r="W1287" s="9"/>
    </row>
    <row r="1288">
      <c r="A1288" s="139"/>
      <c r="B1288" s="139"/>
      <c r="C1288" s="139"/>
      <c r="D1288" s="139"/>
      <c r="E1288" s="139"/>
      <c r="F1288" s="139"/>
      <c r="G1288" s="139"/>
      <c r="H1288" s="139"/>
      <c r="I1288" s="139"/>
      <c r="J1288" s="139"/>
      <c r="K1288" s="139"/>
      <c r="O1288" s="9"/>
      <c r="P1288" s="9"/>
      <c r="Q1288" s="9"/>
      <c r="R1288" s="9"/>
      <c r="S1288" s="104">
        <v>1286.0</v>
      </c>
      <c r="T1288" s="9"/>
      <c r="U1288" s="9"/>
      <c r="V1288" s="9"/>
      <c r="W1288" s="9"/>
    </row>
    <row r="1289">
      <c r="A1289" s="139"/>
      <c r="B1289" s="139"/>
      <c r="C1289" s="139"/>
      <c r="D1289" s="139"/>
      <c r="E1289" s="139"/>
      <c r="F1289" s="139"/>
      <c r="G1289" s="139"/>
      <c r="H1289" s="139"/>
      <c r="I1289" s="139"/>
      <c r="J1289" s="139"/>
      <c r="K1289" s="139"/>
      <c r="O1289" s="9"/>
      <c r="P1289" s="9"/>
      <c r="Q1289" s="9"/>
      <c r="R1289" s="9"/>
      <c r="S1289" s="104">
        <v>1287.0</v>
      </c>
      <c r="T1289" s="9"/>
      <c r="U1289" s="9"/>
      <c r="V1289" s="9"/>
      <c r="W1289" s="9"/>
    </row>
    <row r="1290">
      <c r="A1290" s="139"/>
      <c r="B1290" s="139"/>
      <c r="C1290" s="139"/>
      <c r="D1290" s="139"/>
      <c r="E1290" s="139"/>
      <c r="F1290" s="139"/>
      <c r="G1290" s="139"/>
      <c r="H1290" s="139"/>
      <c r="I1290" s="139"/>
      <c r="J1290" s="139"/>
      <c r="K1290" s="139"/>
      <c r="O1290" s="9"/>
      <c r="P1290" s="9"/>
      <c r="Q1290" s="9"/>
      <c r="R1290" s="9"/>
      <c r="S1290" s="104">
        <v>1288.0</v>
      </c>
      <c r="T1290" s="9"/>
      <c r="U1290" s="9"/>
      <c r="V1290" s="9"/>
      <c r="W1290" s="9"/>
    </row>
    <row r="1291">
      <c r="A1291" s="139"/>
      <c r="B1291" s="139"/>
      <c r="C1291" s="139"/>
      <c r="D1291" s="139"/>
      <c r="E1291" s="139"/>
      <c r="F1291" s="139"/>
      <c r="G1291" s="139"/>
      <c r="H1291" s="139"/>
      <c r="I1291" s="139"/>
      <c r="J1291" s="139"/>
      <c r="K1291" s="139"/>
      <c r="O1291" s="9"/>
      <c r="P1291" s="9"/>
      <c r="Q1291" s="9"/>
      <c r="R1291" s="9"/>
      <c r="S1291" s="104">
        <v>1289.0</v>
      </c>
      <c r="T1291" s="9"/>
      <c r="U1291" s="9"/>
      <c r="V1291" s="9"/>
      <c r="W1291" s="9"/>
    </row>
    <row r="1292">
      <c r="A1292" s="139"/>
      <c r="B1292" s="139"/>
      <c r="C1292" s="139"/>
      <c r="D1292" s="139"/>
      <c r="E1292" s="139"/>
      <c r="F1292" s="139"/>
      <c r="G1292" s="139"/>
      <c r="H1292" s="139"/>
      <c r="I1292" s="139"/>
      <c r="J1292" s="139"/>
      <c r="K1292" s="139"/>
      <c r="O1292" s="9"/>
      <c r="P1292" s="9"/>
      <c r="Q1292" s="9"/>
      <c r="R1292" s="9"/>
      <c r="S1292" s="104">
        <v>1290.0</v>
      </c>
      <c r="T1292" s="9"/>
      <c r="U1292" s="9"/>
      <c r="V1292" s="9"/>
      <c r="W1292" s="9"/>
    </row>
    <row r="1293">
      <c r="A1293" s="139"/>
      <c r="B1293" s="139"/>
      <c r="C1293" s="139"/>
      <c r="D1293" s="139"/>
      <c r="E1293" s="139"/>
      <c r="F1293" s="139"/>
      <c r="G1293" s="139"/>
      <c r="H1293" s="139"/>
      <c r="I1293" s="139"/>
      <c r="J1293" s="139"/>
      <c r="K1293" s="139"/>
      <c r="O1293" s="9"/>
      <c r="P1293" s="9"/>
      <c r="Q1293" s="9"/>
      <c r="R1293" s="9"/>
      <c r="S1293" s="104">
        <v>1291.0</v>
      </c>
      <c r="T1293" s="9"/>
      <c r="U1293" s="9"/>
      <c r="V1293" s="9"/>
      <c r="W1293" s="9"/>
    </row>
    <row r="1294">
      <c r="A1294" s="139"/>
      <c r="B1294" s="139"/>
      <c r="C1294" s="139"/>
      <c r="D1294" s="139"/>
      <c r="E1294" s="139"/>
      <c r="F1294" s="139"/>
      <c r="G1294" s="139"/>
      <c r="H1294" s="139"/>
      <c r="I1294" s="139"/>
      <c r="J1294" s="139"/>
      <c r="K1294" s="139"/>
      <c r="O1294" s="9"/>
      <c r="P1294" s="9"/>
      <c r="Q1294" s="9"/>
      <c r="R1294" s="9"/>
      <c r="S1294" s="104">
        <v>1292.0</v>
      </c>
      <c r="T1294" s="9"/>
      <c r="U1294" s="9"/>
      <c r="V1294" s="9"/>
      <c r="W1294" s="9"/>
    </row>
    <row r="1295">
      <c r="A1295" s="139"/>
      <c r="B1295" s="139"/>
      <c r="C1295" s="139"/>
      <c r="D1295" s="139"/>
      <c r="E1295" s="139"/>
      <c r="F1295" s="139"/>
      <c r="G1295" s="139"/>
      <c r="H1295" s="139"/>
      <c r="I1295" s="139"/>
      <c r="J1295" s="139"/>
      <c r="K1295" s="139"/>
      <c r="O1295" s="9"/>
      <c r="P1295" s="9"/>
      <c r="Q1295" s="9"/>
      <c r="R1295" s="9"/>
      <c r="S1295" s="104">
        <v>1293.0</v>
      </c>
      <c r="T1295" s="9"/>
      <c r="U1295" s="9"/>
      <c r="V1295" s="9"/>
      <c r="W1295" s="9"/>
    </row>
    <row r="1296">
      <c r="A1296" s="139"/>
      <c r="B1296" s="139"/>
      <c r="C1296" s="139"/>
      <c r="D1296" s="139"/>
      <c r="E1296" s="139"/>
      <c r="F1296" s="139"/>
      <c r="G1296" s="139"/>
      <c r="H1296" s="139"/>
      <c r="I1296" s="139"/>
      <c r="J1296" s="139"/>
      <c r="K1296" s="139"/>
      <c r="O1296" s="9"/>
      <c r="P1296" s="9"/>
      <c r="Q1296" s="9"/>
      <c r="R1296" s="9"/>
      <c r="S1296" s="104">
        <v>1294.0</v>
      </c>
      <c r="T1296" s="9"/>
      <c r="U1296" s="9"/>
      <c r="V1296" s="9"/>
      <c r="W1296" s="9"/>
    </row>
    <row r="1297">
      <c r="A1297" s="139"/>
      <c r="B1297" s="139"/>
      <c r="C1297" s="139"/>
      <c r="D1297" s="139"/>
      <c r="E1297" s="139"/>
      <c r="F1297" s="139"/>
      <c r="G1297" s="139"/>
      <c r="H1297" s="139"/>
      <c r="I1297" s="139"/>
      <c r="J1297" s="139"/>
      <c r="K1297" s="139"/>
      <c r="O1297" s="9"/>
      <c r="P1297" s="9"/>
      <c r="Q1297" s="9"/>
      <c r="R1297" s="9"/>
      <c r="S1297" s="104">
        <v>1295.0</v>
      </c>
      <c r="T1297" s="9"/>
      <c r="U1297" s="9"/>
      <c r="V1297" s="9"/>
      <c r="W1297" s="9"/>
    </row>
    <row r="1298">
      <c r="A1298" s="139"/>
      <c r="B1298" s="139"/>
      <c r="C1298" s="139"/>
      <c r="D1298" s="139"/>
      <c r="E1298" s="139"/>
      <c r="F1298" s="139"/>
      <c r="G1298" s="139"/>
      <c r="H1298" s="139"/>
      <c r="I1298" s="139"/>
      <c r="J1298" s="139"/>
      <c r="K1298" s="139"/>
      <c r="O1298" s="9"/>
      <c r="P1298" s="9"/>
      <c r="Q1298" s="9"/>
      <c r="R1298" s="9"/>
      <c r="S1298" s="104">
        <v>1296.0</v>
      </c>
      <c r="T1298" s="9"/>
      <c r="U1298" s="9"/>
      <c r="V1298" s="9"/>
      <c r="W1298" s="9"/>
    </row>
    <row r="1299">
      <c r="A1299" s="139"/>
      <c r="B1299" s="139"/>
      <c r="C1299" s="139"/>
      <c r="D1299" s="139"/>
      <c r="E1299" s="139"/>
      <c r="F1299" s="139"/>
      <c r="G1299" s="139"/>
      <c r="H1299" s="139"/>
      <c r="I1299" s="139"/>
      <c r="J1299" s="139"/>
      <c r="K1299" s="139"/>
      <c r="O1299" s="9"/>
      <c r="P1299" s="9"/>
      <c r="Q1299" s="9"/>
      <c r="R1299" s="9"/>
      <c r="S1299" s="104">
        <v>1297.0</v>
      </c>
      <c r="T1299" s="9"/>
      <c r="U1299" s="9"/>
      <c r="V1299" s="9"/>
      <c r="W1299" s="9"/>
    </row>
    <row r="1300">
      <c r="A1300" s="139"/>
      <c r="B1300" s="139"/>
      <c r="C1300" s="139"/>
      <c r="D1300" s="139"/>
      <c r="E1300" s="139"/>
      <c r="F1300" s="139"/>
      <c r="G1300" s="139"/>
      <c r="H1300" s="139"/>
      <c r="I1300" s="139"/>
      <c r="J1300" s="139"/>
      <c r="K1300" s="139"/>
      <c r="O1300" s="9"/>
      <c r="P1300" s="9"/>
      <c r="Q1300" s="9"/>
      <c r="R1300" s="9"/>
      <c r="S1300" s="104">
        <v>1298.0</v>
      </c>
      <c r="T1300" s="9"/>
      <c r="U1300" s="9"/>
      <c r="V1300" s="9"/>
      <c r="W1300" s="9"/>
    </row>
    <row r="1301">
      <c r="A1301" s="139"/>
      <c r="B1301" s="139"/>
      <c r="C1301" s="139"/>
      <c r="D1301" s="139"/>
      <c r="E1301" s="139"/>
      <c r="F1301" s="139"/>
      <c r="G1301" s="139"/>
      <c r="H1301" s="139"/>
      <c r="I1301" s="139"/>
      <c r="J1301" s="139"/>
      <c r="K1301" s="139"/>
      <c r="O1301" s="9"/>
      <c r="P1301" s="9"/>
      <c r="Q1301" s="9"/>
      <c r="R1301" s="9"/>
      <c r="S1301" s="104">
        <v>1299.0</v>
      </c>
      <c r="T1301" s="9"/>
      <c r="U1301" s="9"/>
      <c r="V1301" s="9"/>
      <c r="W1301" s="9"/>
    </row>
    <row r="1302">
      <c r="A1302" s="139"/>
      <c r="B1302" s="139"/>
      <c r="C1302" s="139"/>
      <c r="D1302" s="139"/>
      <c r="E1302" s="139"/>
      <c r="F1302" s="139"/>
      <c r="G1302" s="139"/>
      <c r="H1302" s="139"/>
      <c r="I1302" s="139"/>
      <c r="J1302" s="139"/>
      <c r="K1302" s="139"/>
      <c r="O1302" s="9"/>
      <c r="P1302" s="9"/>
      <c r="Q1302" s="9"/>
      <c r="R1302" s="9"/>
      <c r="S1302" s="104">
        <v>1300.0</v>
      </c>
      <c r="T1302" s="9"/>
      <c r="U1302" s="9"/>
      <c r="V1302" s="9"/>
      <c r="W1302" s="9"/>
    </row>
    <row r="1303">
      <c r="A1303" s="139"/>
      <c r="B1303" s="139"/>
      <c r="C1303" s="139"/>
      <c r="D1303" s="139"/>
      <c r="E1303" s="139"/>
      <c r="F1303" s="139"/>
      <c r="G1303" s="139"/>
      <c r="H1303" s="139"/>
      <c r="I1303" s="139"/>
      <c r="J1303" s="139"/>
      <c r="K1303" s="139"/>
      <c r="O1303" s="9"/>
      <c r="P1303" s="9"/>
      <c r="Q1303" s="9"/>
      <c r="R1303" s="9"/>
      <c r="S1303" s="104">
        <v>1301.0</v>
      </c>
      <c r="T1303" s="9"/>
      <c r="U1303" s="9"/>
      <c r="V1303" s="9"/>
      <c r="W1303" s="9"/>
    </row>
    <row r="1304">
      <c r="A1304" s="139"/>
      <c r="B1304" s="139"/>
      <c r="C1304" s="139"/>
      <c r="D1304" s="139"/>
      <c r="E1304" s="139"/>
      <c r="F1304" s="139"/>
      <c r="G1304" s="139"/>
      <c r="H1304" s="139"/>
      <c r="I1304" s="139"/>
      <c r="J1304" s="139"/>
      <c r="K1304" s="139"/>
      <c r="O1304" s="9"/>
      <c r="P1304" s="9"/>
      <c r="Q1304" s="9"/>
      <c r="R1304" s="9"/>
      <c r="S1304" s="104">
        <v>1302.0</v>
      </c>
      <c r="T1304" s="9"/>
      <c r="U1304" s="9"/>
      <c r="V1304" s="9"/>
      <c r="W1304" s="9"/>
    </row>
    <row r="1305">
      <c r="A1305" s="139"/>
      <c r="B1305" s="139"/>
      <c r="C1305" s="139"/>
      <c r="D1305" s="139"/>
      <c r="E1305" s="139"/>
      <c r="F1305" s="139"/>
      <c r="G1305" s="139"/>
      <c r="H1305" s="139"/>
      <c r="I1305" s="139"/>
      <c r="J1305" s="139"/>
      <c r="K1305" s="139"/>
      <c r="O1305" s="9"/>
      <c r="P1305" s="9"/>
      <c r="Q1305" s="9"/>
      <c r="R1305" s="9"/>
      <c r="S1305" s="104">
        <v>1303.0</v>
      </c>
      <c r="T1305" s="9"/>
      <c r="U1305" s="9"/>
      <c r="V1305" s="9"/>
      <c r="W1305" s="9"/>
    </row>
    <row r="1306">
      <c r="A1306" s="139"/>
      <c r="B1306" s="139"/>
      <c r="C1306" s="139"/>
      <c r="D1306" s="139"/>
      <c r="E1306" s="139"/>
      <c r="F1306" s="139"/>
      <c r="G1306" s="139"/>
      <c r="H1306" s="139"/>
      <c r="I1306" s="139"/>
      <c r="J1306" s="139"/>
      <c r="K1306" s="139"/>
      <c r="O1306" s="9"/>
      <c r="P1306" s="9"/>
      <c r="Q1306" s="9"/>
      <c r="R1306" s="9"/>
      <c r="S1306" s="104">
        <v>1304.0</v>
      </c>
      <c r="T1306" s="9"/>
      <c r="U1306" s="9"/>
      <c r="V1306" s="9"/>
      <c r="W1306" s="9"/>
    </row>
    <row r="1307">
      <c r="A1307" s="139"/>
      <c r="B1307" s="139"/>
      <c r="C1307" s="139"/>
      <c r="D1307" s="139"/>
      <c r="E1307" s="139"/>
      <c r="F1307" s="139"/>
      <c r="G1307" s="139"/>
      <c r="H1307" s="139"/>
      <c r="I1307" s="139"/>
      <c r="J1307" s="139"/>
      <c r="K1307" s="139"/>
      <c r="O1307" s="9"/>
      <c r="P1307" s="9"/>
      <c r="Q1307" s="9"/>
      <c r="R1307" s="9"/>
      <c r="S1307" s="104">
        <v>1305.0</v>
      </c>
      <c r="T1307" s="9"/>
      <c r="U1307" s="9"/>
      <c r="V1307" s="9"/>
      <c r="W1307" s="9"/>
    </row>
    <row r="1308">
      <c r="A1308" s="139"/>
      <c r="B1308" s="139"/>
      <c r="C1308" s="139"/>
      <c r="D1308" s="139"/>
      <c r="E1308" s="139"/>
      <c r="F1308" s="139"/>
      <c r="G1308" s="139"/>
      <c r="H1308" s="139"/>
      <c r="I1308" s="139"/>
      <c r="J1308" s="139"/>
      <c r="K1308" s="139"/>
      <c r="O1308" s="9"/>
      <c r="P1308" s="9"/>
      <c r="Q1308" s="9"/>
      <c r="R1308" s="9"/>
      <c r="S1308" s="104">
        <v>1306.0</v>
      </c>
      <c r="T1308" s="9"/>
      <c r="U1308" s="9"/>
      <c r="V1308" s="9"/>
      <c r="W1308" s="9"/>
    </row>
    <row r="1309">
      <c r="A1309" s="139"/>
      <c r="B1309" s="139"/>
      <c r="C1309" s="139"/>
      <c r="D1309" s="139"/>
      <c r="E1309" s="139"/>
      <c r="F1309" s="139"/>
      <c r="G1309" s="139"/>
      <c r="H1309" s="139"/>
      <c r="I1309" s="139"/>
      <c r="J1309" s="139"/>
      <c r="K1309" s="139"/>
      <c r="O1309" s="9"/>
      <c r="P1309" s="9"/>
      <c r="Q1309" s="9"/>
      <c r="R1309" s="9"/>
      <c r="S1309" s="104">
        <v>1307.0</v>
      </c>
      <c r="T1309" s="9"/>
      <c r="U1309" s="9"/>
      <c r="V1309" s="9"/>
      <c r="W1309" s="9"/>
    </row>
    <row r="1310">
      <c r="A1310" s="139"/>
      <c r="B1310" s="139"/>
      <c r="C1310" s="139"/>
      <c r="D1310" s="139"/>
      <c r="E1310" s="139"/>
      <c r="F1310" s="139"/>
      <c r="G1310" s="139"/>
      <c r="H1310" s="139"/>
      <c r="I1310" s="139"/>
      <c r="J1310" s="139"/>
      <c r="K1310" s="139"/>
      <c r="O1310" s="9"/>
      <c r="P1310" s="9"/>
      <c r="Q1310" s="9"/>
      <c r="R1310" s="9"/>
      <c r="S1310" s="104">
        <v>1308.0</v>
      </c>
      <c r="T1310" s="9"/>
      <c r="U1310" s="9"/>
      <c r="V1310" s="9"/>
      <c r="W1310" s="9"/>
    </row>
    <row r="1311">
      <c r="A1311" s="139"/>
      <c r="B1311" s="139"/>
      <c r="C1311" s="139"/>
      <c r="D1311" s="139"/>
      <c r="E1311" s="139"/>
      <c r="F1311" s="139"/>
      <c r="G1311" s="139"/>
      <c r="H1311" s="139"/>
      <c r="I1311" s="139"/>
      <c r="J1311" s="139"/>
      <c r="K1311" s="139"/>
      <c r="O1311" s="9"/>
      <c r="P1311" s="9"/>
      <c r="Q1311" s="9"/>
      <c r="R1311" s="9"/>
      <c r="S1311" s="104">
        <v>1309.0</v>
      </c>
      <c r="T1311" s="9"/>
      <c r="U1311" s="9"/>
      <c r="V1311" s="9"/>
      <c r="W1311" s="9"/>
    </row>
    <row r="1312">
      <c r="A1312" s="139"/>
      <c r="B1312" s="139"/>
      <c r="C1312" s="139"/>
      <c r="D1312" s="139"/>
      <c r="E1312" s="139"/>
      <c r="F1312" s="139"/>
      <c r="G1312" s="139"/>
      <c r="H1312" s="139"/>
      <c r="I1312" s="139"/>
      <c r="J1312" s="139"/>
      <c r="K1312" s="139"/>
      <c r="O1312" s="9"/>
      <c r="P1312" s="9"/>
      <c r="Q1312" s="9"/>
      <c r="R1312" s="9"/>
      <c r="S1312" s="104">
        <v>1310.0</v>
      </c>
      <c r="T1312" s="9"/>
      <c r="U1312" s="9"/>
      <c r="V1312" s="9"/>
      <c r="W1312" s="9"/>
    </row>
    <row r="1313">
      <c r="A1313" s="139"/>
      <c r="B1313" s="139"/>
      <c r="C1313" s="139"/>
      <c r="D1313" s="139"/>
      <c r="E1313" s="139"/>
      <c r="F1313" s="139"/>
      <c r="G1313" s="139"/>
      <c r="H1313" s="139"/>
      <c r="I1313" s="139"/>
      <c r="J1313" s="139"/>
      <c r="K1313" s="139"/>
      <c r="O1313" s="9"/>
      <c r="P1313" s="9"/>
      <c r="Q1313" s="9"/>
      <c r="R1313" s="9"/>
      <c r="S1313" s="104">
        <v>1311.0</v>
      </c>
      <c r="T1313" s="9"/>
      <c r="U1313" s="9"/>
      <c r="V1313" s="9"/>
      <c r="W1313" s="9"/>
    </row>
    <row r="1314">
      <c r="A1314" s="139"/>
      <c r="B1314" s="139"/>
      <c r="C1314" s="139"/>
      <c r="D1314" s="139"/>
      <c r="E1314" s="139"/>
      <c r="F1314" s="139"/>
      <c r="G1314" s="139"/>
      <c r="H1314" s="139"/>
      <c r="I1314" s="139"/>
      <c r="J1314" s="139"/>
      <c r="K1314" s="139"/>
      <c r="O1314" s="9"/>
      <c r="P1314" s="9"/>
      <c r="Q1314" s="9"/>
      <c r="R1314" s="9"/>
      <c r="S1314" s="104">
        <v>1312.0</v>
      </c>
      <c r="T1314" s="9"/>
      <c r="U1314" s="9"/>
      <c r="V1314" s="9"/>
      <c r="W1314" s="9"/>
    </row>
    <row r="1315">
      <c r="A1315" s="139"/>
      <c r="B1315" s="139"/>
      <c r="C1315" s="139"/>
      <c r="D1315" s="139"/>
      <c r="E1315" s="139"/>
      <c r="F1315" s="139"/>
      <c r="G1315" s="139"/>
      <c r="H1315" s="139"/>
      <c r="I1315" s="139"/>
      <c r="J1315" s="139"/>
      <c r="K1315" s="139"/>
      <c r="O1315" s="9"/>
      <c r="P1315" s="9"/>
      <c r="Q1315" s="9"/>
      <c r="R1315" s="9"/>
      <c r="S1315" s="104">
        <v>1313.0</v>
      </c>
      <c r="T1315" s="9"/>
      <c r="U1315" s="9"/>
      <c r="V1315" s="9"/>
      <c r="W1315" s="9"/>
    </row>
    <row r="1316">
      <c r="A1316" s="139"/>
      <c r="B1316" s="139"/>
      <c r="C1316" s="139"/>
      <c r="D1316" s="139"/>
      <c r="E1316" s="139"/>
      <c r="F1316" s="139"/>
      <c r="G1316" s="139"/>
      <c r="H1316" s="139"/>
      <c r="I1316" s="139"/>
      <c r="J1316" s="139"/>
      <c r="K1316" s="139"/>
      <c r="O1316" s="9"/>
      <c r="P1316" s="9"/>
      <c r="Q1316" s="9"/>
      <c r="R1316" s="9"/>
      <c r="S1316" s="104">
        <v>1314.0</v>
      </c>
      <c r="T1316" s="9"/>
      <c r="U1316" s="9"/>
      <c r="V1316" s="9"/>
      <c r="W1316" s="9"/>
    </row>
    <row r="1317">
      <c r="A1317" s="139"/>
      <c r="B1317" s="139"/>
      <c r="C1317" s="139"/>
      <c r="D1317" s="139"/>
      <c r="E1317" s="139"/>
      <c r="F1317" s="139"/>
      <c r="G1317" s="139"/>
      <c r="H1317" s="139"/>
      <c r="I1317" s="139"/>
      <c r="J1317" s="139"/>
      <c r="K1317" s="139"/>
      <c r="O1317" s="9"/>
      <c r="P1317" s="9"/>
      <c r="Q1317" s="9"/>
      <c r="R1317" s="9"/>
      <c r="S1317" s="104">
        <v>1315.0</v>
      </c>
      <c r="T1317" s="9"/>
      <c r="U1317" s="9"/>
      <c r="V1317" s="9"/>
      <c r="W1317" s="9"/>
    </row>
    <row r="1318">
      <c r="A1318" s="139"/>
      <c r="B1318" s="139"/>
      <c r="C1318" s="139"/>
      <c r="D1318" s="139"/>
      <c r="E1318" s="139"/>
      <c r="F1318" s="139"/>
      <c r="G1318" s="139"/>
      <c r="H1318" s="139"/>
      <c r="I1318" s="139"/>
      <c r="J1318" s="139"/>
      <c r="K1318" s="139"/>
      <c r="O1318" s="9"/>
      <c r="P1318" s="9"/>
      <c r="Q1318" s="9"/>
      <c r="R1318" s="9"/>
      <c r="S1318" s="104">
        <v>1316.0</v>
      </c>
      <c r="T1318" s="9"/>
      <c r="U1318" s="9"/>
      <c r="V1318" s="9"/>
      <c r="W1318" s="9"/>
    </row>
    <row r="1319">
      <c r="A1319" s="139"/>
      <c r="B1319" s="139"/>
      <c r="C1319" s="139"/>
      <c r="D1319" s="139"/>
      <c r="E1319" s="139"/>
      <c r="F1319" s="139"/>
      <c r="G1319" s="139"/>
      <c r="H1319" s="139"/>
      <c r="I1319" s="139"/>
      <c r="J1319" s="139"/>
      <c r="K1319" s="139"/>
      <c r="O1319" s="9"/>
      <c r="P1319" s="9"/>
      <c r="Q1319" s="9"/>
      <c r="R1319" s="9"/>
      <c r="S1319" s="104">
        <v>1317.0</v>
      </c>
      <c r="T1319" s="9"/>
      <c r="U1319" s="9"/>
      <c r="V1319" s="9"/>
      <c r="W1319" s="9"/>
    </row>
    <row r="1320">
      <c r="A1320" s="139"/>
      <c r="B1320" s="139"/>
      <c r="C1320" s="139"/>
      <c r="D1320" s="139"/>
      <c r="E1320" s="139"/>
      <c r="F1320" s="139"/>
      <c r="G1320" s="139"/>
      <c r="H1320" s="139"/>
      <c r="I1320" s="139"/>
      <c r="J1320" s="139"/>
      <c r="K1320" s="139"/>
      <c r="O1320" s="9"/>
      <c r="P1320" s="9"/>
      <c r="Q1320" s="9"/>
      <c r="R1320" s="9"/>
      <c r="S1320" s="104">
        <v>1318.0</v>
      </c>
      <c r="T1320" s="9"/>
      <c r="U1320" s="9"/>
      <c r="V1320" s="9"/>
      <c r="W1320" s="9"/>
    </row>
    <row r="1321">
      <c r="A1321" s="139"/>
      <c r="B1321" s="139"/>
      <c r="C1321" s="139"/>
      <c r="D1321" s="139"/>
      <c r="E1321" s="139"/>
      <c r="F1321" s="139"/>
      <c r="G1321" s="139"/>
      <c r="H1321" s="139"/>
      <c r="I1321" s="139"/>
      <c r="J1321" s="139"/>
      <c r="K1321" s="139"/>
      <c r="O1321" s="9"/>
      <c r="P1321" s="9"/>
      <c r="Q1321" s="9"/>
      <c r="R1321" s="9"/>
      <c r="S1321" s="104">
        <v>1319.0</v>
      </c>
      <c r="T1321" s="9"/>
      <c r="U1321" s="9"/>
      <c r="V1321" s="9"/>
      <c r="W1321" s="9"/>
    </row>
    <row r="1322">
      <c r="A1322" s="139"/>
      <c r="B1322" s="139"/>
      <c r="C1322" s="139"/>
      <c r="D1322" s="139"/>
      <c r="E1322" s="139"/>
      <c r="F1322" s="139"/>
      <c r="G1322" s="139"/>
      <c r="H1322" s="139"/>
      <c r="I1322" s="139"/>
      <c r="J1322" s="139"/>
      <c r="K1322" s="139"/>
      <c r="O1322" s="9"/>
      <c r="P1322" s="9"/>
      <c r="Q1322" s="9"/>
      <c r="R1322" s="9"/>
      <c r="S1322" s="104">
        <v>1320.0</v>
      </c>
      <c r="T1322" s="9"/>
      <c r="U1322" s="9"/>
      <c r="V1322" s="9"/>
      <c r="W1322" s="9"/>
    </row>
    <row r="1323">
      <c r="A1323" s="139"/>
      <c r="B1323" s="139"/>
      <c r="C1323" s="139"/>
      <c r="D1323" s="139"/>
      <c r="E1323" s="139"/>
      <c r="F1323" s="139"/>
      <c r="G1323" s="139"/>
      <c r="H1323" s="139"/>
      <c r="I1323" s="139"/>
      <c r="J1323" s="139"/>
      <c r="K1323" s="139"/>
      <c r="O1323" s="9"/>
      <c r="P1323" s="9"/>
      <c r="Q1323" s="9"/>
      <c r="R1323" s="9"/>
      <c r="S1323" s="104">
        <v>1321.0</v>
      </c>
      <c r="T1323" s="9"/>
      <c r="U1323" s="9"/>
      <c r="V1323" s="9"/>
      <c r="W1323" s="9"/>
    </row>
    <row r="1324">
      <c r="A1324" s="139"/>
      <c r="B1324" s="139"/>
      <c r="C1324" s="139"/>
      <c r="D1324" s="139"/>
      <c r="E1324" s="139"/>
      <c r="F1324" s="139"/>
      <c r="G1324" s="139"/>
      <c r="H1324" s="139"/>
      <c r="I1324" s="139"/>
      <c r="J1324" s="139"/>
      <c r="K1324" s="139"/>
      <c r="O1324" s="9"/>
      <c r="P1324" s="9"/>
      <c r="Q1324" s="9"/>
      <c r="R1324" s="9"/>
      <c r="S1324" s="104">
        <v>1322.0</v>
      </c>
      <c r="T1324" s="9"/>
      <c r="U1324" s="9"/>
      <c r="V1324" s="9"/>
      <c r="W1324" s="9"/>
    </row>
    <row r="1325">
      <c r="A1325" s="139"/>
      <c r="B1325" s="139"/>
      <c r="C1325" s="139"/>
      <c r="D1325" s="139"/>
      <c r="E1325" s="139"/>
      <c r="F1325" s="139"/>
      <c r="G1325" s="139"/>
      <c r="H1325" s="139"/>
      <c r="I1325" s="139"/>
      <c r="J1325" s="139"/>
      <c r="K1325" s="139"/>
      <c r="O1325" s="9"/>
      <c r="P1325" s="9"/>
      <c r="Q1325" s="9"/>
      <c r="R1325" s="9"/>
      <c r="S1325" s="104">
        <v>1323.0</v>
      </c>
      <c r="T1325" s="9"/>
      <c r="U1325" s="9"/>
      <c r="V1325" s="9"/>
      <c r="W1325" s="9"/>
    </row>
    <row r="1326">
      <c r="A1326" s="139"/>
      <c r="B1326" s="139"/>
      <c r="C1326" s="139"/>
      <c r="D1326" s="139"/>
      <c r="E1326" s="139"/>
      <c r="F1326" s="139"/>
      <c r="G1326" s="139"/>
      <c r="H1326" s="139"/>
      <c r="I1326" s="139"/>
      <c r="J1326" s="139"/>
      <c r="K1326" s="139"/>
      <c r="O1326" s="9"/>
      <c r="P1326" s="9"/>
      <c r="Q1326" s="9"/>
      <c r="R1326" s="9"/>
      <c r="S1326" s="104">
        <v>1324.0</v>
      </c>
      <c r="T1326" s="9"/>
      <c r="U1326" s="9"/>
      <c r="V1326" s="9"/>
      <c r="W1326" s="9"/>
    </row>
    <row r="1327">
      <c r="A1327" s="139"/>
      <c r="B1327" s="139"/>
      <c r="C1327" s="139"/>
      <c r="D1327" s="139"/>
      <c r="E1327" s="139"/>
      <c r="F1327" s="139"/>
      <c r="G1327" s="139"/>
      <c r="H1327" s="139"/>
      <c r="I1327" s="139"/>
      <c r="J1327" s="139"/>
      <c r="K1327" s="139"/>
      <c r="O1327" s="9"/>
      <c r="P1327" s="9"/>
      <c r="Q1327" s="9"/>
      <c r="R1327" s="9"/>
      <c r="S1327" s="104">
        <v>1325.0</v>
      </c>
      <c r="T1327" s="9"/>
      <c r="U1327" s="9"/>
      <c r="V1327" s="9"/>
      <c r="W1327" s="9"/>
    </row>
    <row r="1328">
      <c r="A1328" s="139"/>
      <c r="B1328" s="139"/>
      <c r="C1328" s="139"/>
      <c r="D1328" s="139"/>
      <c r="E1328" s="139"/>
      <c r="F1328" s="139"/>
      <c r="G1328" s="139"/>
      <c r="H1328" s="139"/>
      <c r="I1328" s="139"/>
      <c r="J1328" s="139"/>
      <c r="K1328" s="139"/>
      <c r="O1328" s="9"/>
      <c r="P1328" s="9"/>
      <c r="Q1328" s="9"/>
      <c r="R1328" s="9"/>
      <c r="S1328" s="104">
        <v>1326.0</v>
      </c>
      <c r="T1328" s="9"/>
      <c r="U1328" s="9"/>
      <c r="V1328" s="9"/>
      <c r="W1328" s="9"/>
    </row>
    <row r="1329">
      <c r="A1329" s="139"/>
      <c r="B1329" s="139"/>
      <c r="C1329" s="139"/>
      <c r="D1329" s="139"/>
      <c r="E1329" s="139"/>
      <c r="F1329" s="139"/>
      <c r="G1329" s="139"/>
      <c r="H1329" s="139"/>
      <c r="I1329" s="139"/>
      <c r="J1329" s="139"/>
      <c r="K1329" s="139"/>
      <c r="O1329" s="9"/>
      <c r="P1329" s="9"/>
      <c r="Q1329" s="9"/>
      <c r="R1329" s="9"/>
      <c r="S1329" s="104">
        <v>1327.0</v>
      </c>
      <c r="T1329" s="9"/>
      <c r="U1329" s="9"/>
      <c r="V1329" s="9"/>
      <c r="W1329" s="9"/>
    </row>
    <row r="1330">
      <c r="A1330" s="139"/>
      <c r="B1330" s="139"/>
      <c r="C1330" s="139"/>
      <c r="D1330" s="139"/>
      <c r="E1330" s="139"/>
      <c r="F1330" s="139"/>
      <c r="G1330" s="139"/>
      <c r="H1330" s="139"/>
      <c r="I1330" s="139"/>
      <c r="J1330" s="139"/>
      <c r="K1330" s="139"/>
      <c r="O1330" s="9"/>
      <c r="P1330" s="9"/>
      <c r="Q1330" s="9"/>
      <c r="R1330" s="9"/>
      <c r="S1330" s="104">
        <v>1328.0</v>
      </c>
      <c r="T1330" s="9"/>
      <c r="U1330" s="9"/>
      <c r="V1330" s="9"/>
      <c r="W1330" s="9"/>
    </row>
    <row r="1331">
      <c r="A1331" s="139"/>
      <c r="B1331" s="139"/>
      <c r="C1331" s="139"/>
      <c r="D1331" s="139"/>
      <c r="E1331" s="139"/>
      <c r="F1331" s="139"/>
      <c r="G1331" s="139"/>
      <c r="H1331" s="139"/>
      <c r="I1331" s="139"/>
      <c r="J1331" s="139"/>
      <c r="K1331" s="139"/>
      <c r="O1331" s="9"/>
      <c r="P1331" s="9"/>
      <c r="Q1331" s="9"/>
      <c r="R1331" s="9"/>
      <c r="S1331" s="104">
        <v>1329.0</v>
      </c>
      <c r="T1331" s="9"/>
      <c r="U1331" s="9"/>
      <c r="V1331" s="9"/>
      <c r="W1331" s="9"/>
    </row>
    <row r="1332">
      <c r="A1332" s="139"/>
      <c r="B1332" s="139"/>
      <c r="C1332" s="139"/>
      <c r="D1332" s="139"/>
      <c r="E1332" s="139"/>
      <c r="F1332" s="139"/>
      <c r="G1332" s="139"/>
      <c r="H1332" s="139"/>
      <c r="I1332" s="139"/>
      <c r="J1332" s="139"/>
      <c r="K1332" s="139"/>
      <c r="O1332" s="9"/>
      <c r="P1332" s="9"/>
      <c r="Q1332" s="9"/>
      <c r="R1332" s="9"/>
      <c r="S1332" s="104">
        <v>1330.0</v>
      </c>
      <c r="T1332" s="9"/>
      <c r="U1332" s="9"/>
      <c r="V1332" s="9"/>
      <c r="W1332" s="9"/>
    </row>
    <row r="1333">
      <c r="A1333" s="139"/>
      <c r="B1333" s="139"/>
      <c r="C1333" s="139"/>
      <c r="D1333" s="139"/>
      <c r="E1333" s="139"/>
      <c r="F1333" s="139"/>
      <c r="G1333" s="139"/>
      <c r="H1333" s="139"/>
      <c r="I1333" s="139"/>
      <c r="J1333" s="139"/>
      <c r="K1333" s="139"/>
      <c r="O1333" s="9"/>
      <c r="P1333" s="9"/>
      <c r="Q1333" s="9"/>
      <c r="R1333" s="9"/>
      <c r="S1333" s="104">
        <v>1331.0</v>
      </c>
      <c r="T1333" s="9"/>
      <c r="U1333" s="9"/>
      <c r="V1333" s="9"/>
      <c r="W1333" s="9"/>
    </row>
    <row r="1334">
      <c r="A1334" s="139"/>
      <c r="B1334" s="139"/>
      <c r="C1334" s="139"/>
      <c r="D1334" s="139"/>
      <c r="E1334" s="139"/>
      <c r="F1334" s="139"/>
      <c r="G1334" s="139"/>
      <c r="H1334" s="139"/>
      <c r="I1334" s="139"/>
      <c r="J1334" s="139"/>
      <c r="K1334" s="139"/>
      <c r="O1334" s="9"/>
      <c r="P1334" s="9"/>
      <c r="Q1334" s="9"/>
      <c r="R1334" s="9"/>
      <c r="S1334" s="104">
        <v>1332.0</v>
      </c>
      <c r="T1334" s="9"/>
      <c r="U1334" s="9"/>
      <c r="V1334" s="9"/>
      <c r="W1334" s="9"/>
    </row>
    <row r="1335">
      <c r="A1335" s="139"/>
      <c r="B1335" s="139"/>
      <c r="C1335" s="139"/>
      <c r="D1335" s="139"/>
      <c r="E1335" s="139"/>
      <c r="F1335" s="139"/>
      <c r="G1335" s="139"/>
      <c r="H1335" s="139"/>
      <c r="I1335" s="139"/>
      <c r="J1335" s="139"/>
      <c r="K1335" s="139"/>
      <c r="O1335" s="9"/>
      <c r="P1335" s="9"/>
      <c r="Q1335" s="9"/>
      <c r="R1335" s="9"/>
      <c r="S1335" s="104">
        <v>1333.0</v>
      </c>
      <c r="T1335" s="9"/>
      <c r="U1335" s="9"/>
      <c r="V1335" s="9"/>
      <c r="W1335" s="9"/>
    </row>
    <row r="1336">
      <c r="A1336" s="139"/>
      <c r="B1336" s="139"/>
      <c r="C1336" s="139"/>
      <c r="D1336" s="139"/>
      <c r="E1336" s="139"/>
      <c r="F1336" s="139"/>
      <c r="G1336" s="139"/>
      <c r="H1336" s="139"/>
      <c r="I1336" s="139"/>
      <c r="J1336" s="139"/>
      <c r="K1336" s="139"/>
      <c r="O1336" s="9"/>
      <c r="P1336" s="9"/>
      <c r="Q1336" s="9"/>
      <c r="R1336" s="9"/>
      <c r="S1336" s="104">
        <v>1334.0</v>
      </c>
      <c r="T1336" s="9"/>
      <c r="U1336" s="9"/>
      <c r="V1336" s="9"/>
      <c r="W1336" s="9"/>
    </row>
    <row r="1337">
      <c r="A1337" s="139"/>
      <c r="B1337" s="139"/>
      <c r="C1337" s="139"/>
      <c r="D1337" s="139"/>
      <c r="E1337" s="139"/>
      <c r="F1337" s="139"/>
      <c r="G1337" s="139"/>
      <c r="H1337" s="139"/>
      <c r="I1337" s="139"/>
      <c r="J1337" s="139"/>
      <c r="K1337" s="139"/>
      <c r="O1337" s="9"/>
      <c r="P1337" s="9"/>
      <c r="Q1337" s="9"/>
      <c r="R1337" s="9"/>
      <c r="S1337" s="104">
        <v>1335.0</v>
      </c>
      <c r="T1337" s="9"/>
      <c r="U1337" s="9"/>
      <c r="V1337" s="9"/>
      <c r="W1337" s="9"/>
    </row>
    <row r="1338">
      <c r="A1338" s="139"/>
      <c r="B1338" s="139"/>
      <c r="C1338" s="139"/>
      <c r="D1338" s="139"/>
      <c r="E1338" s="139"/>
      <c r="F1338" s="139"/>
      <c r="G1338" s="139"/>
      <c r="H1338" s="139"/>
      <c r="I1338" s="139"/>
      <c r="J1338" s="139"/>
      <c r="K1338" s="139"/>
      <c r="O1338" s="9"/>
      <c r="P1338" s="9"/>
      <c r="Q1338" s="9"/>
      <c r="R1338" s="9"/>
      <c r="S1338" s="104">
        <v>1336.0</v>
      </c>
      <c r="T1338" s="9"/>
      <c r="U1338" s="9"/>
      <c r="V1338" s="9"/>
      <c r="W1338" s="9"/>
    </row>
    <row r="1339">
      <c r="A1339" s="139"/>
      <c r="B1339" s="139"/>
      <c r="C1339" s="139"/>
      <c r="D1339" s="139"/>
      <c r="E1339" s="139"/>
      <c r="F1339" s="139"/>
      <c r="G1339" s="139"/>
      <c r="H1339" s="139"/>
      <c r="I1339" s="139"/>
      <c r="J1339" s="139"/>
      <c r="K1339" s="139"/>
      <c r="O1339" s="9"/>
      <c r="P1339" s="9"/>
      <c r="Q1339" s="9"/>
      <c r="R1339" s="9"/>
      <c r="S1339" s="104">
        <v>1337.0</v>
      </c>
      <c r="T1339" s="9"/>
      <c r="U1339" s="9"/>
      <c r="V1339" s="9"/>
      <c r="W1339" s="9"/>
    </row>
    <row r="1340">
      <c r="A1340" s="139"/>
      <c r="B1340" s="139"/>
      <c r="C1340" s="139"/>
      <c r="D1340" s="139"/>
      <c r="E1340" s="139"/>
      <c r="F1340" s="139"/>
      <c r="G1340" s="139"/>
      <c r="H1340" s="139"/>
      <c r="I1340" s="139"/>
      <c r="J1340" s="139"/>
      <c r="K1340" s="139"/>
      <c r="O1340" s="9"/>
      <c r="P1340" s="9"/>
      <c r="Q1340" s="9"/>
      <c r="R1340" s="9"/>
      <c r="S1340" s="104">
        <v>1338.0</v>
      </c>
      <c r="T1340" s="9"/>
      <c r="U1340" s="9"/>
      <c r="V1340" s="9"/>
      <c r="W1340" s="9"/>
    </row>
    <row r="1341">
      <c r="A1341" s="139"/>
      <c r="B1341" s="139"/>
      <c r="C1341" s="139"/>
      <c r="D1341" s="139"/>
      <c r="E1341" s="139"/>
      <c r="F1341" s="139"/>
      <c r="G1341" s="139"/>
      <c r="H1341" s="139"/>
      <c r="I1341" s="139"/>
      <c r="J1341" s="139"/>
      <c r="K1341" s="139"/>
      <c r="O1341" s="9"/>
      <c r="P1341" s="9"/>
      <c r="Q1341" s="9"/>
      <c r="R1341" s="9"/>
      <c r="S1341" s="104">
        <v>1339.0</v>
      </c>
      <c r="T1341" s="9"/>
      <c r="U1341" s="9"/>
      <c r="V1341" s="9"/>
      <c r="W1341" s="9"/>
    </row>
    <row r="1342">
      <c r="A1342" s="139"/>
      <c r="B1342" s="139"/>
      <c r="C1342" s="139"/>
      <c r="D1342" s="139"/>
      <c r="E1342" s="139"/>
      <c r="F1342" s="139"/>
      <c r="G1342" s="139"/>
      <c r="H1342" s="139"/>
      <c r="I1342" s="139"/>
      <c r="J1342" s="139"/>
      <c r="K1342" s="139"/>
      <c r="O1342" s="9"/>
      <c r="P1342" s="9"/>
      <c r="Q1342" s="9"/>
      <c r="R1342" s="9"/>
      <c r="S1342" s="104">
        <v>1340.0</v>
      </c>
      <c r="T1342" s="9"/>
      <c r="U1342" s="9"/>
      <c r="V1342" s="9"/>
      <c r="W1342" s="9"/>
    </row>
    <row r="1343">
      <c r="A1343" s="139"/>
      <c r="B1343" s="139"/>
      <c r="C1343" s="139"/>
      <c r="D1343" s="139"/>
      <c r="E1343" s="139"/>
      <c r="F1343" s="139"/>
      <c r="G1343" s="139"/>
      <c r="H1343" s="139"/>
      <c r="I1343" s="139"/>
      <c r="J1343" s="139"/>
      <c r="K1343" s="139"/>
      <c r="O1343" s="9"/>
      <c r="P1343" s="9"/>
      <c r="Q1343" s="9"/>
      <c r="R1343" s="9"/>
      <c r="S1343" s="104">
        <v>1341.0</v>
      </c>
      <c r="T1343" s="9"/>
      <c r="U1343" s="9"/>
      <c r="V1343" s="9"/>
      <c r="W1343" s="9"/>
    </row>
    <row r="1344">
      <c r="A1344" s="139"/>
      <c r="B1344" s="139"/>
      <c r="C1344" s="139"/>
      <c r="D1344" s="139"/>
      <c r="E1344" s="139"/>
      <c r="F1344" s="139"/>
      <c r="G1344" s="139"/>
      <c r="H1344" s="139"/>
      <c r="I1344" s="139"/>
      <c r="J1344" s="139"/>
      <c r="K1344" s="139"/>
      <c r="O1344" s="9"/>
      <c r="P1344" s="9"/>
      <c r="Q1344" s="9"/>
      <c r="R1344" s="9"/>
      <c r="S1344" s="104">
        <v>1342.0</v>
      </c>
      <c r="T1344" s="9"/>
      <c r="U1344" s="9"/>
      <c r="V1344" s="9"/>
      <c r="W1344" s="9"/>
    </row>
    <row r="1345">
      <c r="A1345" s="139"/>
      <c r="B1345" s="139"/>
      <c r="C1345" s="139"/>
      <c r="D1345" s="139"/>
      <c r="E1345" s="139"/>
      <c r="F1345" s="139"/>
      <c r="G1345" s="139"/>
      <c r="H1345" s="139"/>
      <c r="I1345" s="139"/>
      <c r="J1345" s="139"/>
      <c r="K1345" s="139"/>
      <c r="O1345" s="9"/>
      <c r="P1345" s="9"/>
      <c r="Q1345" s="9"/>
      <c r="R1345" s="9"/>
      <c r="S1345" s="104">
        <v>1343.0</v>
      </c>
      <c r="T1345" s="9"/>
      <c r="U1345" s="9"/>
      <c r="V1345" s="9"/>
      <c r="W1345" s="9"/>
    </row>
    <row r="1346">
      <c r="A1346" s="139"/>
      <c r="B1346" s="139"/>
      <c r="C1346" s="139"/>
      <c r="D1346" s="139"/>
      <c r="E1346" s="139"/>
      <c r="F1346" s="139"/>
      <c r="G1346" s="139"/>
      <c r="H1346" s="139"/>
      <c r="I1346" s="139"/>
      <c r="J1346" s="139"/>
      <c r="K1346" s="139"/>
      <c r="O1346" s="9"/>
      <c r="P1346" s="9"/>
      <c r="Q1346" s="9"/>
      <c r="R1346" s="9"/>
      <c r="S1346" s="104">
        <v>1344.0</v>
      </c>
      <c r="T1346" s="9"/>
      <c r="U1346" s="9"/>
      <c r="V1346" s="9"/>
      <c r="W1346" s="9"/>
    </row>
    <row r="1347">
      <c r="A1347" s="139"/>
      <c r="B1347" s="139"/>
      <c r="C1347" s="139"/>
      <c r="D1347" s="139"/>
      <c r="E1347" s="139"/>
      <c r="F1347" s="139"/>
      <c r="G1347" s="139"/>
      <c r="H1347" s="139"/>
      <c r="I1347" s="139"/>
      <c r="J1347" s="139"/>
      <c r="K1347" s="139"/>
      <c r="O1347" s="9"/>
      <c r="P1347" s="9"/>
      <c r="Q1347" s="9"/>
      <c r="R1347" s="9"/>
      <c r="S1347" s="104">
        <v>1345.0</v>
      </c>
      <c r="T1347" s="9"/>
      <c r="U1347" s="9"/>
      <c r="V1347" s="9"/>
      <c r="W1347" s="9"/>
    </row>
    <row r="1348">
      <c r="A1348" s="139"/>
      <c r="B1348" s="139"/>
      <c r="C1348" s="139"/>
      <c r="D1348" s="139"/>
      <c r="E1348" s="139"/>
      <c r="F1348" s="139"/>
      <c r="G1348" s="139"/>
      <c r="H1348" s="139"/>
      <c r="I1348" s="139"/>
      <c r="J1348" s="139"/>
      <c r="K1348" s="139"/>
      <c r="O1348" s="9"/>
      <c r="P1348" s="9"/>
      <c r="Q1348" s="9"/>
      <c r="R1348" s="9"/>
      <c r="S1348" s="104">
        <v>1346.0</v>
      </c>
      <c r="T1348" s="9"/>
      <c r="U1348" s="9"/>
      <c r="V1348" s="9"/>
      <c r="W1348" s="9"/>
    </row>
    <row r="1349">
      <c r="A1349" s="139"/>
      <c r="B1349" s="139"/>
      <c r="C1349" s="139"/>
      <c r="D1349" s="139"/>
      <c r="E1349" s="139"/>
      <c r="F1349" s="139"/>
      <c r="G1349" s="139"/>
      <c r="H1349" s="139"/>
      <c r="I1349" s="139"/>
      <c r="J1349" s="139"/>
      <c r="K1349" s="139"/>
      <c r="O1349" s="9"/>
      <c r="P1349" s="9"/>
      <c r="Q1349" s="9"/>
      <c r="R1349" s="9"/>
      <c r="S1349" s="104">
        <v>1347.0</v>
      </c>
      <c r="T1349" s="9"/>
      <c r="U1349" s="9"/>
      <c r="V1349" s="9"/>
      <c r="W1349" s="9"/>
    </row>
    <row r="1350">
      <c r="A1350" s="139"/>
      <c r="B1350" s="139"/>
      <c r="C1350" s="139"/>
      <c r="D1350" s="139"/>
      <c r="E1350" s="139"/>
      <c r="F1350" s="139"/>
      <c r="G1350" s="139"/>
      <c r="H1350" s="139"/>
      <c r="I1350" s="139"/>
      <c r="J1350" s="139"/>
      <c r="K1350" s="139"/>
      <c r="O1350" s="9"/>
      <c r="P1350" s="9"/>
      <c r="Q1350" s="9"/>
      <c r="R1350" s="9"/>
      <c r="S1350" s="104">
        <v>1348.0</v>
      </c>
      <c r="T1350" s="9"/>
      <c r="U1350" s="9"/>
      <c r="V1350" s="9"/>
      <c r="W1350" s="9"/>
    </row>
    <row r="1351">
      <c r="A1351" s="139"/>
      <c r="B1351" s="139"/>
      <c r="C1351" s="139"/>
      <c r="D1351" s="139"/>
      <c r="E1351" s="139"/>
      <c r="F1351" s="139"/>
      <c r="G1351" s="139"/>
      <c r="H1351" s="139"/>
      <c r="I1351" s="139"/>
      <c r="J1351" s="139"/>
      <c r="K1351" s="139"/>
      <c r="O1351" s="9"/>
      <c r="P1351" s="9"/>
      <c r="Q1351" s="9"/>
      <c r="R1351" s="9"/>
      <c r="S1351" s="104">
        <v>1349.0</v>
      </c>
      <c r="T1351" s="9"/>
      <c r="U1351" s="9"/>
      <c r="V1351" s="9"/>
      <c r="W1351" s="9"/>
    </row>
    <row r="1352">
      <c r="A1352" s="139"/>
      <c r="B1352" s="139"/>
      <c r="C1352" s="139"/>
      <c r="D1352" s="139"/>
      <c r="E1352" s="139"/>
      <c r="F1352" s="139"/>
      <c r="G1352" s="139"/>
      <c r="H1352" s="139"/>
      <c r="I1352" s="139"/>
      <c r="J1352" s="139"/>
      <c r="K1352" s="139"/>
      <c r="O1352" s="9"/>
      <c r="P1352" s="9"/>
      <c r="Q1352" s="9"/>
      <c r="R1352" s="9"/>
      <c r="S1352" s="104">
        <v>1350.0</v>
      </c>
      <c r="T1352" s="9"/>
      <c r="U1352" s="9"/>
      <c r="V1352" s="9"/>
      <c r="W1352" s="9"/>
    </row>
    <row r="1353">
      <c r="A1353" s="139"/>
      <c r="B1353" s="139"/>
      <c r="C1353" s="139"/>
      <c r="D1353" s="139"/>
      <c r="E1353" s="139"/>
      <c r="F1353" s="139"/>
      <c r="G1353" s="139"/>
      <c r="H1353" s="139"/>
      <c r="I1353" s="139"/>
      <c r="J1353" s="139"/>
      <c r="K1353" s="139"/>
      <c r="O1353" s="9"/>
      <c r="P1353" s="9"/>
      <c r="Q1353" s="9"/>
      <c r="R1353" s="9"/>
      <c r="S1353" s="104">
        <v>1351.0</v>
      </c>
      <c r="T1353" s="9"/>
      <c r="U1353" s="9"/>
      <c r="V1353" s="9"/>
      <c r="W1353" s="9"/>
    </row>
    <row r="1354">
      <c r="A1354" s="139"/>
      <c r="B1354" s="139"/>
      <c r="C1354" s="139"/>
      <c r="D1354" s="139"/>
      <c r="E1354" s="139"/>
      <c r="F1354" s="139"/>
      <c r="G1354" s="139"/>
      <c r="H1354" s="139"/>
      <c r="I1354" s="139"/>
      <c r="J1354" s="139"/>
      <c r="K1354" s="139"/>
      <c r="O1354" s="9"/>
      <c r="P1354" s="9"/>
      <c r="Q1354" s="9"/>
      <c r="R1354" s="9"/>
      <c r="S1354" s="104">
        <v>1352.0</v>
      </c>
      <c r="T1354" s="9"/>
      <c r="U1354" s="9"/>
      <c r="V1354" s="9"/>
      <c r="W1354" s="9"/>
    </row>
    <row r="1355">
      <c r="A1355" s="139"/>
      <c r="B1355" s="139"/>
      <c r="C1355" s="139"/>
      <c r="D1355" s="139"/>
      <c r="E1355" s="139"/>
      <c r="F1355" s="139"/>
      <c r="G1355" s="139"/>
      <c r="H1355" s="139"/>
      <c r="I1355" s="139"/>
      <c r="J1355" s="139"/>
      <c r="K1355" s="139"/>
      <c r="O1355" s="9"/>
      <c r="P1355" s="9"/>
      <c r="Q1355" s="9"/>
      <c r="R1355" s="9"/>
      <c r="S1355" s="104">
        <v>1353.0</v>
      </c>
      <c r="T1355" s="9"/>
      <c r="U1355" s="9"/>
      <c r="V1355" s="9"/>
      <c r="W1355" s="9"/>
    </row>
    <row r="1356">
      <c r="A1356" s="139"/>
      <c r="B1356" s="139"/>
      <c r="C1356" s="139"/>
      <c r="D1356" s="139"/>
      <c r="E1356" s="139"/>
      <c r="F1356" s="139"/>
      <c r="G1356" s="139"/>
      <c r="H1356" s="139"/>
      <c r="I1356" s="139"/>
      <c r="J1356" s="139"/>
      <c r="K1356" s="139"/>
      <c r="O1356" s="9"/>
      <c r="P1356" s="9"/>
      <c r="Q1356" s="9"/>
      <c r="R1356" s="9"/>
      <c r="S1356" s="104">
        <v>1354.0</v>
      </c>
      <c r="T1356" s="9"/>
      <c r="U1356" s="9"/>
      <c r="V1356" s="9"/>
      <c r="W1356" s="9"/>
    </row>
    <row r="1357">
      <c r="A1357" s="139"/>
      <c r="B1357" s="139"/>
      <c r="C1357" s="139"/>
      <c r="D1357" s="139"/>
      <c r="E1357" s="139"/>
      <c r="F1357" s="139"/>
      <c r="G1357" s="139"/>
      <c r="H1357" s="139"/>
      <c r="I1357" s="139"/>
      <c r="J1357" s="139"/>
      <c r="K1357" s="139"/>
      <c r="O1357" s="9"/>
      <c r="P1357" s="9"/>
      <c r="Q1357" s="9"/>
      <c r="R1357" s="9"/>
      <c r="S1357" s="104">
        <v>1355.0</v>
      </c>
      <c r="T1357" s="9"/>
      <c r="U1357" s="9"/>
      <c r="V1357" s="9"/>
      <c r="W1357" s="9"/>
    </row>
    <row r="1358">
      <c r="A1358" s="139"/>
      <c r="B1358" s="139"/>
      <c r="C1358" s="139"/>
      <c r="D1358" s="139"/>
      <c r="E1358" s="139"/>
      <c r="F1358" s="139"/>
      <c r="G1358" s="139"/>
      <c r="H1358" s="139"/>
      <c r="I1358" s="139"/>
      <c r="J1358" s="139"/>
      <c r="K1358" s="139"/>
      <c r="O1358" s="9"/>
      <c r="P1358" s="9"/>
      <c r="Q1358" s="9"/>
      <c r="R1358" s="9"/>
      <c r="S1358" s="104">
        <v>1356.0</v>
      </c>
      <c r="T1358" s="9"/>
      <c r="U1358" s="9"/>
      <c r="V1358" s="9"/>
      <c r="W1358" s="9"/>
    </row>
    <row r="1359">
      <c r="A1359" s="139"/>
      <c r="B1359" s="139"/>
      <c r="C1359" s="139"/>
      <c r="D1359" s="139"/>
      <c r="E1359" s="139"/>
      <c r="F1359" s="139"/>
      <c r="G1359" s="139"/>
      <c r="H1359" s="139"/>
      <c r="I1359" s="139"/>
      <c r="J1359" s="139"/>
      <c r="K1359" s="139"/>
      <c r="O1359" s="9"/>
      <c r="P1359" s="9"/>
      <c r="Q1359" s="9"/>
      <c r="R1359" s="9"/>
      <c r="S1359" s="104">
        <v>1357.0</v>
      </c>
      <c r="T1359" s="9"/>
      <c r="U1359" s="9"/>
      <c r="V1359" s="9"/>
      <c r="W1359" s="9"/>
    </row>
    <row r="1360">
      <c r="A1360" s="139"/>
      <c r="B1360" s="139"/>
      <c r="C1360" s="139"/>
      <c r="D1360" s="139"/>
      <c r="E1360" s="139"/>
      <c r="F1360" s="139"/>
      <c r="G1360" s="139"/>
      <c r="H1360" s="139"/>
      <c r="I1360" s="139"/>
      <c r="J1360" s="139"/>
      <c r="K1360" s="139"/>
      <c r="O1360" s="9"/>
      <c r="P1360" s="9"/>
      <c r="Q1360" s="9"/>
      <c r="R1360" s="9"/>
      <c r="S1360" s="104">
        <v>1358.0</v>
      </c>
      <c r="T1360" s="9"/>
      <c r="U1360" s="9"/>
      <c r="V1360" s="9"/>
      <c r="W1360" s="9"/>
    </row>
    <row r="1361">
      <c r="A1361" s="139"/>
      <c r="B1361" s="139"/>
      <c r="C1361" s="139"/>
      <c r="D1361" s="139"/>
      <c r="E1361" s="139"/>
      <c r="F1361" s="139"/>
      <c r="G1361" s="139"/>
      <c r="H1361" s="139"/>
      <c r="I1361" s="139"/>
      <c r="J1361" s="139"/>
      <c r="K1361" s="139"/>
      <c r="O1361" s="9"/>
      <c r="P1361" s="9"/>
      <c r="Q1361" s="9"/>
      <c r="R1361" s="9"/>
      <c r="S1361" s="104">
        <v>1359.0</v>
      </c>
      <c r="T1361" s="9"/>
      <c r="U1361" s="9"/>
      <c r="V1361" s="9"/>
      <c r="W1361" s="9"/>
    </row>
    <row r="1362">
      <c r="A1362" s="139"/>
      <c r="B1362" s="139"/>
      <c r="C1362" s="139"/>
      <c r="D1362" s="139"/>
      <c r="E1362" s="139"/>
      <c r="F1362" s="139"/>
      <c r="G1362" s="139"/>
      <c r="H1362" s="139"/>
      <c r="I1362" s="139"/>
      <c r="J1362" s="139"/>
      <c r="K1362" s="139"/>
      <c r="O1362" s="9"/>
      <c r="P1362" s="9"/>
      <c r="Q1362" s="9"/>
      <c r="R1362" s="9"/>
      <c r="S1362" s="104">
        <v>1360.0</v>
      </c>
      <c r="T1362" s="9"/>
      <c r="U1362" s="9"/>
      <c r="V1362" s="9"/>
      <c r="W1362" s="9"/>
    </row>
    <row r="1363">
      <c r="A1363" s="139"/>
      <c r="B1363" s="139"/>
      <c r="C1363" s="139"/>
      <c r="D1363" s="139"/>
      <c r="E1363" s="139"/>
      <c r="F1363" s="139"/>
      <c r="G1363" s="139"/>
      <c r="H1363" s="139"/>
      <c r="I1363" s="139"/>
      <c r="J1363" s="139"/>
      <c r="K1363" s="139"/>
      <c r="O1363" s="9"/>
      <c r="P1363" s="9"/>
      <c r="Q1363" s="9"/>
      <c r="R1363" s="9"/>
      <c r="S1363" s="104">
        <v>1361.0</v>
      </c>
      <c r="T1363" s="9"/>
      <c r="U1363" s="9"/>
      <c r="V1363" s="9"/>
      <c r="W1363" s="9"/>
    </row>
    <row r="1364">
      <c r="A1364" s="139"/>
      <c r="B1364" s="139"/>
      <c r="C1364" s="139"/>
      <c r="D1364" s="139"/>
      <c r="E1364" s="139"/>
      <c r="F1364" s="139"/>
      <c r="G1364" s="139"/>
      <c r="H1364" s="139"/>
      <c r="I1364" s="139"/>
      <c r="J1364" s="139"/>
      <c r="K1364" s="139"/>
      <c r="O1364" s="9"/>
      <c r="P1364" s="9"/>
      <c r="Q1364" s="9"/>
      <c r="R1364" s="9"/>
      <c r="S1364" s="104">
        <v>1362.0</v>
      </c>
      <c r="T1364" s="9"/>
      <c r="U1364" s="9"/>
      <c r="V1364" s="9"/>
      <c r="W1364" s="9"/>
    </row>
    <row r="1365">
      <c r="A1365" s="139"/>
      <c r="B1365" s="139"/>
      <c r="C1365" s="139"/>
      <c r="D1365" s="139"/>
      <c r="E1365" s="139"/>
      <c r="F1365" s="139"/>
      <c r="G1365" s="139"/>
      <c r="H1365" s="139"/>
      <c r="I1365" s="139"/>
      <c r="J1365" s="139"/>
      <c r="K1365" s="139"/>
      <c r="O1365" s="9"/>
      <c r="P1365" s="9"/>
      <c r="Q1365" s="9"/>
      <c r="R1365" s="9"/>
      <c r="S1365" s="104">
        <v>1363.0</v>
      </c>
      <c r="T1365" s="9"/>
      <c r="U1365" s="9"/>
      <c r="V1365" s="9"/>
      <c r="W1365" s="9"/>
    </row>
    <row r="1366">
      <c r="A1366" s="139"/>
      <c r="B1366" s="139"/>
      <c r="C1366" s="139"/>
      <c r="D1366" s="139"/>
      <c r="E1366" s="139"/>
      <c r="F1366" s="139"/>
      <c r="G1366" s="139"/>
      <c r="H1366" s="139"/>
      <c r="I1366" s="139"/>
      <c r="J1366" s="139"/>
      <c r="K1366" s="139"/>
      <c r="O1366" s="9"/>
      <c r="P1366" s="9"/>
      <c r="Q1366" s="9"/>
      <c r="R1366" s="9"/>
      <c r="S1366" s="104">
        <v>1364.0</v>
      </c>
      <c r="T1366" s="9"/>
      <c r="U1366" s="9"/>
      <c r="V1366" s="9"/>
      <c r="W1366" s="9"/>
    </row>
    <row r="1367">
      <c r="A1367" s="139"/>
      <c r="B1367" s="139"/>
      <c r="C1367" s="139"/>
      <c r="D1367" s="139"/>
      <c r="E1367" s="139"/>
      <c r="F1367" s="139"/>
      <c r="G1367" s="139"/>
      <c r="H1367" s="139"/>
      <c r="I1367" s="139"/>
      <c r="J1367" s="139"/>
      <c r="K1367" s="139"/>
      <c r="O1367" s="9"/>
      <c r="P1367" s="9"/>
      <c r="Q1367" s="9"/>
      <c r="R1367" s="9"/>
      <c r="S1367" s="104">
        <v>1365.0</v>
      </c>
      <c r="T1367" s="9"/>
      <c r="U1367" s="9"/>
      <c r="V1367" s="9"/>
      <c r="W1367" s="9"/>
    </row>
    <row r="1368">
      <c r="A1368" s="139"/>
      <c r="B1368" s="139"/>
      <c r="C1368" s="139"/>
      <c r="D1368" s="139"/>
      <c r="E1368" s="139"/>
      <c r="F1368" s="139"/>
      <c r="G1368" s="139"/>
      <c r="H1368" s="139"/>
      <c r="I1368" s="139"/>
      <c r="J1368" s="139"/>
      <c r="K1368" s="139"/>
      <c r="O1368" s="9"/>
      <c r="P1368" s="9"/>
      <c r="Q1368" s="9"/>
      <c r="R1368" s="9"/>
      <c r="S1368" s="104">
        <v>1366.0</v>
      </c>
      <c r="T1368" s="9"/>
      <c r="U1368" s="9"/>
      <c r="V1368" s="9"/>
      <c r="W1368" s="9"/>
    </row>
    <row r="1369">
      <c r="A1369" s="139"/>
      <c r="B1369" s="139"/>
      <c r="C1369" s="139"/>
      <c r="D1369" s="139"/>
      <c r="E1369" s="139"/>
      <c r="F1369" s="139"/>
      <c r="G1369" s="139"/>
      <c r="H1369" s="139"/>
      <c r="I1369" s="139"/>
      <c r="J1369" s="139"/>
      <c r="K1369" s="139"/>
      <c r="O1369" s="9"/>
      <c r="P1369" s="9"/>
      <c r="Q1369" s="9"/>
      <c r="R1369" s="9"/>
      <c r="S1369" s="104">
        <v>1367.0</v>
      </c>
      <c r="T1369" s="9"/>
      <c r="U1369" s="9"/>
      <c r="V1369" s="9"/>
      <c r="W1369" s="9"/>
    </row>
    <row r="1370">
      <c r="A1370" s="139"/>
      <c r="B1370" s="139"/>
      <c r="C1370" s="139"/>
      <c r="D1370" s="139"/>
      <c r="E1370" s="139"/>
      <c r="F1370" s="139"/>
      <c r="G1370" s="139"/>
      <c r="H1370" s="139"/>
      <c r="I1370" s="139"/>
      <c r="J1370" s="139"/>
      <c r="K1370" s="139"/>
      <c r="O1370" s="9"/>
      <c r="P1370" s="9"/>
      <c r="Q1370" s="9"/>
      <c r="R1370" s="9"/>
      <c r="S1370" s="104">
        <v>1368.0</v>
      </c>
      <c r="T1370" s="9"/>
      <c r="U1370" s="9"/>
      <c r="V1370" s="9"/>
      <c r="W1370" s="9"/>
    </row>
    <row r="1371">
      <c r="A1371" s="139"/>
      <c r="B1371" s="139"/>
      <c r="C1371" s="139"/>
      <c r="D1371" s="139"/>
      <c r="E1371" s="139"/>
      <c r="F1371" s="139"/>
      <c r="G1371" s="139"/>
      <c r="H1371" s="139"/>
      <c r="I1371" s="139"/>
      <c r="J1371" s="139"/>
      <c r="K1371" s="139"/>
      <c r="O1371" s="9"/>
      <c r="P1371" s="9"/>
      <c r="Q1371" s="9"/>
      <c r="R1371" s="9"/>
      <c r="S1371" s="104">
        <v>1369.0</v>
      </c>
      <c r="T1371" s="9"/>
      <c r="U1371" s="9"/>
      <c r="V1371" s="9"/>
      <c r="W1371" s="9"/>
    </row>
    <row r="1372">
      <c r="A1372" s="139"/>
      <c r="B1372" s="139"/>
      <c r="C1372" s="139"/>
      <c r="D1372" s="139"/>
      <c r="E1372" s="139"/>
      <c r="F1372" s="139"/>
      <c r="G1372" s="139"/>
      <c r="H1372" s="139"/>
      <c r="I1372" s="139"/>
      <c r="J1372" s="139"/>
      <c r="K1372" s="139"/>
      <c r="O1372" s="9"/>
      <c r="P1372" s="9"/>
      <c r="Q1372" s="9"/>
      <c r="R1372" s="9"/>
      <c r="S1372" s="104">
        <v>1370.0</v>
      </c>
      <c r="T1372" s="9"/>
      <c r="U1372" s="9"/>
      <c r="V1372" s="9"/>
      <c r="W1372" s="9"/>
    </row>
    <row r="1373">
      <c r="A1373" s="139"/>
      <c r="B1373" s="139"/>
      <c r="C1373" s="139"/>
      <c r="D1373" s="139"/>
      <c r="E1373" s="139"/>
      <c r="F1373" s="139"/>
      <c r="G1373" s="139"/>
      <c r="H1373" s="139"/>
      <c r="I1373" s="139"/>
      <c r="J1373" s="139"/>
      <c r="K1373" s="139"/>
      <c r="O1373" s="9"/>
      <c r="P1373" s="9"/>
      <c r="Q1373" s="9"/>
      <c r="R1373" s="9"/>
      <c r="S1373" s="104">
        <v>1371.0</v>
      </c>
      <c r="T1373" s="9"/>
      <c r="U1373" s="9"/>
      <c r="V1373" s="9"/>
      <c r="W1373" s="9"/>
    </row>
    <row r="1374">
      <c r="A1374" s="139"/>
      <c r="B1374" s="139"/>
      <c r="C1374" s="139"/>
      <c r="D1374" s="139"/>
      <c r="E1374" s="139"/>
      <c r="F1374" s="139"/>
      <c r="G1374" s="139"/>
      <c r="H1374" s="139"/>
      <c r="I1374" s="139"/>
      <c r="J1374" s="139"/>
      <c r="K1374" s="139"/>
      <c r="O1374" s="9"/>
      <c r="P1374" s="9"/>
      <c r="Q1374" s="9"/>
      <c r="R1374" s="9"/>
      <c r="S1374" s="104">
        <v>1372.0</v>
      </c>
      <c r="T1374" s="9"/>
      <c r="U1374" s="9"/>
      <c r="V1374" s="9"/>
      <c r="W1374" s="9"/>
    </row>
    <row r="1375">
      <c r="A1375" s="139"/>
      <c r="B1375" s="139"/>
      <c r="C1375" s="139"/>
      <c r="D1375" s="139"/>
      <c r="E1375" s="139"/>
      <c r="F1375" s="139"/>
      <c r="G1375" s="139"/>
      <c r="H1375" s="139"/>
      <c r="I1375" s="139"/>
      <c r="J1375" s="139"/>
      <c r="K1375" s="139"/>
      <c r="O1375" s="9"/>
      <c r="P1375" s="9"/>
      <c r="Q1375" s="9"/>
      <c r="R1375" s="9"/>
      <c r="S1375" s="104">
        <v>1373.0</v>
      </c>
      <c r="T1375" s="9"/>
      <c r="U1375" s="9"/>
      <c r="V1375" s="9"/>
      <c r="W1375" s="9"/>
    </row>
    <row r="1376">
      <c r="A1376" s="139"/>
      <c r="B1376" s="139"/>
      <c r="C1376" s="139"/>
      <c r="D1376" s="139"/>
      <c r="E1376" s="139"/>
      <c r="F1376" s="139"/>
      <c r="G1376" s="139"/>
      <c r="H1376" s="139"/>
      <c r="I1376" s="139"/>
      <c r="J1376" s="139"/>
      <c r="K1376" s="139"/>
      <c r="O1376" s="9"/>
      <c r="P1376" s="9"/>
      <c r="Q1376" s="9"/>
      <c r="R1376" s="9"/>
      <c r="S1376" s="104">
        <v>1374.0</v>
      </c>
      <c r="T1376" s="9"/>
      <c r="U1376" s="9"/>
      <c r="V1376" s="9"/>
      <c r="W1376" s="9"/>
    </row>
    <row r="1377">
      <c r="A1377" s="139"/>
      <c r="B1377" s="139"/>
      <c r="C1377" s="139"/>
      <c r="D1377" s="139"/>
      <c r="E1377" s="139"/>
      <c r="F1377" s="139"/>
      <c r="G1377" s="139"/>
      <c r="H1377" s="139"/>
      <c r="I1377" s="139"/>
      <c r="J1377" s="139"/>
      <c r="K1377" s="139"/>
      <c r="O1377" s="9"/>
      <c r="P1377" s="9"/>
      <c r="Q1377" s="9"/>
      <c r="R1377" s="9"/>
      <c r="S1377" s="104">
        <v>1375.0</v>
      </c>
      <c r="T1377" s="9"/>
      <c r="U1377" s="9"/>
      <c r="V1377" s="9"/>
      <c r="W1377" s="9"/>
    </row>
    <row r="1378">
      <c r="A1378" s="139"/>
      <c r="B1378" s="139"/>
      <c r="C1378" s="139"/>
      <c r="D1378" s="139"/>
      <c r="E1378" s="139"/>
      <c r="F1378" s="139"/>
      <c r="G1378" s="139"/>
      <c r="H1378" s="139"/>
      <c r="I1378" s="139"/>
      <c r="J1378" s="139"/>
      <c r="K1378" s="139"/>
      <c r="O1378" s="9"/>
      <c r="P1378" s="9"/>
      <c r="Q1378" s="9"/>
      <c r="R1378" s="9"/>
      <c r="S1378" s="104">
        <v>1376.0</v>
      </c>
      <c r="T1378" s="9"/>
      <c r="U1378" s="9"/>
      <c r="V1378" s="9"/>
      <c r="W1378" s="9"/>
    </row>
    <row r="1379">
      <c r="A1379" s="139"/>
      <c r="B1379" s="139"/>
      <c r="C1379" s="139"/>
      <c r="D1379" s="139"/>
      <c r="E1379" s="139"/>
      <c r="F1379" s="139"/>
      <c r="G1379" s="139"/>
      <c r="H1379" s="139"/>
      <c r="I1379" s="139"/>
      <c r="J1379" s="139"/>
      <c r="K1379" s="139"/>
      <c r="O1379" s="9"/>
      <c r="P1379" s="9"/>
      <c r="Q1379" s="9"/>
      <c r="R1379" s="9"/>
      <c r="S1379" s="104">
        <v>1377.0</v>
      </c>
      <c r="T1379" s="9"/>
      <c r="U1379" s="9"/>
      <c r="V1379" s="9"/>
      <c r="W1379" s="9"/>
    </row>
    <row r="1380">
      <c r="A1380" s="139"/>
      <c r="B1380" s="139"/>
      <c r="C1380" s="139"/>
      <c r="D1380" s="139"/>
      <c r="E1380" s="139"/>
      <c r="F1380" s="139"/>
      <c r="G1380" s="139"/>
      <c r="H1380" s="139"/>
      <c r="I1380" s="139"/>
      <c r="J1380" s="139"/>
      <c r="K1380" s="139"/>
      <c r="O1380" s="9"/>
      <c r="P1380" s="9"/>
      <c r="Q1380" s="9"/>
      <c r="R1380" s="9"/>
      <c r="S1380" s="104">
        <v>1378.0</v>
      </c>
      <c r="T1380" s="9"/>
      <c r="U1380" s="9"/>
      <c r="V1380" s="9"/>
      <c r="W1380" s="9"/>
    </row>
    <row r="1381">
      <c r="A1381" s="139"/>
      <c r="B1381" s="139"/>
      <c r="C1381" s="139"/>
      <c r="D1381" s="139"/>
      <c r="E1381" s="139"/>
      <c r="F1381" s="139"/>
      <c r="G1381" s="139"/>
      <c r="H1381" s="139"/>
      <c r="I1381" s="139"/>
      <c r="J1381" s="139"/>
      <c r="K1381" s="139"/>
      <c r="O1381" s="9"/>
      <c r="P1381" s="9"/>
      <c r="Q1381" s="9"/>
      <c r="R1381" s="9"/>
      <c r="S1381" s="104">
        <v>1379.0</v>
      </c>
      <c r="T1381" s="9"/>
      <c r="U1381" s="9"/>
      <c r="V1381" s="9"/>
      <c r="W1381" s="9"/>
    </row>
    <row r="1382">
      <c r="A1382" s="139"/>
      <c r="B1382" s="139"/>
      <c r="C1382" s="139"/>
      <c r="D1382" s="139"/>
      <c r="E1382" s="139"/>
      <c r="F1382" s="139"/>
      <c r="G1382" s="139"/>
      <c r="H1382" s="139"/>
      <c r="I1382" s="139"/>
      <c r="J1382" s="139"/>
      <c r="K1382" s="139"/>
      <c r="O1382" s="9"/>
      <c r="P1382" s="9"/>
      <c r="Q1382" s="9"/>
      <c r="R1382" s="9"/>
      <c r="S1382" s="104">
        <v>1380.0</v>
      </c>
      <c r="T1382" s="9"/>
      <c r="U1382" s="9"/>
      <c r="V1382" s="9"/>
      <c r="W1382" s="9"/>
    </row>
    <row r="1383">
      <c r="A1383" s="139"/>
      <c r="B1383" s="139"/>
      <c r="C1383" s="139"/>
      <c r="D1383" s="139"/>
      <c r="E1383" s="139"/>
      <c r="F1383" s="139"/>
      <c r="G1383" s="139"/>
      <c r="H1383" s="139"/>
      <c r="I1383" s="139"/>
      <c r="J1383" s="139"/>
      <c r="K1383" s="139"/>
      <c r="O1383" s="9"/>
      <c r="P1383" s="9"/>
      <c r="Q1383" s="9"/>
      <c r="R1383" s="9"/>
      <c r="S1383" s="104">
        <v>1381.0</v>
      </c>
      <c r="T1383" s="9"/>
      <c r="U1383" s="9"/>
      <c r="V1383" s="9"/>
      <c r="W1383" s="9"/>
    </row>
    <row r="1384">
      <c r="A1384" s="139"/>
      <c r="B1384" s="139"/>
      <c r="C1384" s="139"/>
      <c r="D1384" s="139"/>
      <c r="E1384" s="139"/>
      <c r="F1384" s="139"/>
      <c r="G1384" s="139"/>
      <c r="H1384" s="139"/>
      <c r="I1384" s="139"/>
      <c r="J1384" s="139"/>
      <c r="K1384" s="139"/>
      <c r="O1384" s="9"/>
      <c r="P1384" s="9"/>
      <c r="Q1384" s="9"/>
      <c r="R1384" s="9"/>
      <c r="S1384" s="104">
        <v>1382.0</v>
      </c>
      <c r="T1384" s="9"/>
      <c r="U1384" s="9"/>
      <c r="V1384" s="9"/>
      <c r="W1384" s="9"/>
    </row>
    <row r="1385">
      <c r="A1385" s="139"/>
      <c r="B1385" s="139"/>
      <c r="C1385" s="139"/>
      <c r="D1385" s="139"/>
      <c r="E1385" s="139"/>
      <c r="F1385" s="139"/>
      <c r="G1385" s="139"/>
      <c r="H1385" s="139"/>
      <c r="I1385" s="139"/>
      <c r="J1385" s="139"/>
      <c r="K1385" s="139"/>
      <c r="O1385" s="9"/>
      <c r="P1385" s="9"/>
      <c r="Q1385" s="9"/>
      <c r="R1385" s="9"/>
      <c r="S1385" s="104">
        <v>1383.0</v>
      </c>
      <c r="T1385" s="9"/>
      <c r="U1385" s="9"/>
      <c r="V1385" s="9"/>
      <c r="W1385" s="9"/>
    </row>
    <row r="1386">
      <c r="A1386" s="139"/>
      <c r="B1386" s="139"/>
      <c r="C1386" s="139"/>
      <c r="D1386" s="139"/>
      <c r="E1386" s="139"/>
      <c r="F1386" s="139"/>
      <c r="G1386" s="139"/>
      <c r="H1386" s="139"/>
      <c r="I1386" s="139"/>
      <c r="J1386" s="139"/>
      <c r="K1386" s="139"/>
      <c r="O1386" s="9"/>
      <c r="P1386" s="9"/>
      <c r="Q1386" s="9"/>
      <c r="R1386" s="9"/>
      <c r="S1386" s="104">
        <v>1384.0</v>
      </c>
      <c r="T1386" s="9"/>
      <c r="U1386" s="9"/>
      <c r="V1386" s="9"/>
      <c r="W1386" s="9"/>
    </row>
    <row r="1387">
      <c r="A1387" s="139"/>
      <c r="B1387" s="139"/>
      <c r="C1387" s="139"/>
      <c r="D1387" s="139"/>
      <c r="E1387" s="139"/>
      <c r="F1387" s="139"/>
      <c r="G1387" s="139"/>
      <c r="H1387" s="139"/>
      <c r="I1387" s="139"/>
      <c r="J1387" s="139"/>
      <c r="K1387" s="139"/>
      <c r="O1387" s="9"/>
      <c r="P1387" s="9"/>
      <c r="Q1387" s="9"/>
      <c r="R1387" s="9"/>
      <c r="S1387" s="104">
        <v>1385.0</v>
      </c>
      <c r="T1387" s="9"/>
      <c r="U1387" s="9"/>
      <c r="V1387" s="9"/>
      <c r="W1387" s="9"/>
    </row>
    <row r="1388">
      <c r="A1388" s="139"/>
      <c r="B1388" s="139"/>
      <c r="C1388" s="139"/>
      <c r="D1388" s="139"/>
      <c r="E1388" s="139"/>
      <c r="F1388" s="139"/>
      <c r="G1388" s="139"/>
      <c r="H1388" s="139"/>
      <c r="I1388" s="139"/>
      <c r="J1388" s="139"/>
      <c r="K1388" s="139"/>
      <c r="O1388" s="9"/>
      <c r="P1388" s="9"/>
      <c r="Q1388" s="9"/>
      <c r="R1388" s="9"/>
      <c r="S1388" s="104">
        <v>1386.0</v>
      </c>
      <c r="T1388" s="9"/>
      <c r="U1388" s="9"/>
      <c r="V1388" s="9"/>
      <c r="W1388" s="9"/>
    </row>
    <row r="1389">
      <c r="A1389" s="139"/>
      <c r="B1389" s="139"/>
      <c r="C1389" s="139"/>
      <c r="D1389" s="139"/>
      <c r="E1389" s="139"/>
      <c r="F1389" s="139"/>
      <c r="G1389" s="139"/>
      <c r="H1389" s="139"/>
      <c r="I1389" s="139"/>
      <c r="J1389" s="139"/>
      <c r="K1389" s="139"/>
      <c r="O1389" s="9"/>
      <c r="P1389" s="9"/>
      <c r="Q1389" s="9"/>
      <c r="R1389" s="9"/>
      <c r="S1389" s="104">
        <v>1387.0</v>
      </c>
      <c r="T1389" s="9"/>
      <c r="U1389" s="9"/>
      <c r="V1389" s="9"/>
      <c r="W1389" s="9"/>
    </row>
    <row r="1390">
      <c r="A1390" s="139"/>
      <c r="B1390" s="139"/>
      <c r="C1390" s="139"/>
      <c r="D1390" s="139"/>
      <c r="E1390" s="139"/>
      <c r="F1390" s="139"/>
      <c r="G1390" s="139"/>
      <c r="H1390" s="139"/>
      <c r="I1390" s="139"/>
      <c r="J1390" s="139"/>
      <c r="K1390" s="139"/>
      <c r="O1390" s="9"/>
      <c r="P1390" s="9"/>
      <c r="Q1390" s="9"/>
      <c r="R1390" s="9"/>
      <c r="S1390" s="104">
        <v>1388.0</v>
      </c>
      <c r="T1390" s="9"/>
      <c r="U1390" s="9"/>
      <c r="V1390" s="9"/>
      <c r="W1390" s="9"/>
    </row>
    <row r="1391">
      <c r="A1391" s="139"/>
      <c r="B1391" s="139"/>
      <c r="C1391" s="139"/>
      <c r="D1391" s="139"/>
      <c r="E1391" s="139"/>
      <c r="F1391" s="139"/>
      <c r="G1391" s="139"/>
      <c r="H1391" s="139"/>
      <c r="I1391" s="139"/>
      <c r="J1391" s="139"/>
      <c r="K1391" s="139"/>
      <c r="O1391" s="9"/>
      <c r="P1391" s="9"/>
      <c r="Q1391" s="9"/>
      <c r="R1391" s="9"/>
      <c r="S1391" s="104">
        <v>1389.0</v>
      </c>
      <c r="T1391" s="9"/>
      <c r="U1391" s="9"/>
      <c r="V1391" s="9"/>
      <c r="W1391" s="9"/>
    </row>
    <row r="1392">
      <c r="A1392" s="139"/>
      <c r="B1392" s="139"/>
      <c r="C1392" s="139"/>
      <c r="D1392" s="139"/>
      <c r="E1392" s="139"/>
      <c r="F1392" s="139"/>
      <c r="G1392" s="139"/>
      <c r="H1392" s="139"/>
      <c r="I1392" s="139"/>
      <c r="J1392" s="139"/>
      <c r="K1392" s="139"/>
      <c r="O1392" s="9"/>
      <c r="P1392" s="9"/>
      <c r="Q1392" s="9"/>
      <c r="R1392" s="9"/>
      <c r="S1392" s="104">
        <v>1390.0</v>
      </c>
      <c r="T1392" s="9"/>
      <c r="U1392" s="9"/>
      <c r="V1392" s="9"/>
      <c r="W1392" s="9"/>
    </row>
    <row r="1393">
      <c r="A1393" s="139"/>
      <c r="B1393" s="139"/>
      <c r="C1393" s="139"/>
      <c r="D1393" s="139"/>
      <c r="E1393" s="139"/>
      <c r="F1393" s="139"/>
      <c r="G1393" s="139"/>
      <c r="H1393" s="139"/>
      <c r="I1393" s="139"/>
      <c r="J1393" s="139"/>
      <c r="K1393" s="139"/>
      <c r="O1393" s="9"/>
      <c r="P1393" s="9"/>
      <c r="Q1393" s="9"/>
      <c r="R1393" s="9"/>
      <c r="S1393" s="104">
        <v>1391.0</v>
      </c>
      <c r="T1393" s="9"/>
      <c r="U1393" s="9"/>
      <c r="V1393" s="9"/>
      <c r="W1393" s="9"/>
    </row>
    <row r="1394">
      <c r="A1394" s="139"/>
      <c r="B1394" s="139"/>
      <c r="C1394" s="139"/>
      <c r="D1394" s="139"/>
      <c r="E1394" s="139"/>
      <c r="F1394" s="139"/>
      <c r="G1394" s="139"/>
      <c r="H1394" s="139"/>
      <c r="I1394" s="139"/>
      <c r="J1394" s="139"/>
      <c r="K1394" s="139"/>
      <c r="O1394" s="9"/>
      <c r="P1394" s="9"/>
      <c r="Q1394" s="9"/>
      <c r="R1394" s="9"/>
      <c r="S1394" s="104">
        <v>1392.0</v>
      </c>
      <c r="T1394" s="9"/>
      <c r="U1394" s="9"/>
      <c r="V1394" s="9"/>
      <c r="W1394" s="9"/>
    </row>
    <row r="1395">
      <c r="A1395" s="139"/>
      <c r="B1395" s="139"/>
      <c r="C1395" s="139"/>
      <c r="D1395" s="139"/>
      <c r="E1395" s="139"/>
      <c r="F1395" s="139"/>
      <c r="G1395" s="139"/>
      <c r="H1395" s="139"/>
      <c r="I1395" s="139"/>
      <c r="J1395" s="139"/>
      <c r="K1395" s="139"/>
      <c r="O1395" s="9"/>
      <c r="P1395" s="9"/>
      <c r="Q1395" s="9"/>
      <c r="R1395" s="9"/>
      <c r="S1395" s="104">
        <v>1393.0</v>
      </c>
      <c r="T1395" s="9"/>
      <c r="U1395" s="9"/>
      <c r="V1395" s="9"/>
      <c r="W1395" s="9"/>
    </row>
    <row r="1396">
      <c r="A1396" s="139"/>
      <c r="B1396" s="139"/>
      <c r="C1396" s="139"/>
      <c r="D1396" s="139"/>
      <c r="E1396" s="139"/>
      <c r="F1396" s="139"/>
      <c r="G1396" s="139"/>
      <c r="H1396" s="139"/>
      <c r="I1396" s="139"/>
      <c r="J1396" s="139"/>
      <c r="K1396" s="139"/>
      <c r="O1396" s="9"/>
      <c r="P1396" s="9"/>
      <c r="Q1396" s="9"/>
      <c r="R1396" s="9"/>
      <c r="S1396" s="104">
        <v>1394.0</v>
      </c>
      <c r="T1396" s="9"/>
      <c r="U1396" s="9"/>
      <c r="V1396" s="9"/>
      <c r="W1396" s="9"/>
    </row>
    <row r="1397">
      <c r="A1397" s="139"/>
      <c r="B1397" s="139"/>
      <c r="C1397" s="139"/>
      <c r="D1397" s="139"/>
      <c r="E1397" s="139"/>
      <c r="F1397" s="139"/>
      <c r="G1397" s="139"/>
      <c r="H1397" s="139"/>
      <c r="I1397" s="139"/>
      <c r="J1397" s="139"/>
      <c r="K1397" s="139"/>
      <c r="O1397" s="9"/>
      <c r="P1397" s="9"/>
      <c r="Q1397" s="9"/>
      <c r="R1397" s="9"/>
      <c r="S1397" s="104">
        <v>1395.0</v>
      </c>
      <c r="T1397" s="9"/>
      <c r="U1397" s="9"/>
      <c r="V1397" s="9"/>
      <c r="W1397" s="9"/>
    </row>
    <row r="1398">
      <c r="A1398" s="139"/>
      <c r="B1398" s="139"/>
      <c r="C1398" s="139"/>
      <c r="D1398" s="139"/>
      <c r="E1398" s="139"/>
      <c r="F1398" s="139"/>
      <c r="G1398" s="139"/>
      <c r="H1398" s="139"/>
      <c r="I1398" s="139"/>
      <c r="J1398" s="139"/>
      <c r="K1398" s="139"/>
      <c r="O1398" s="9"/>
      <c r="P1398" s="9"/>
      <c r="Q1398" s="9"/>
      <c r="R1398" s="9"/>
      <c r="S1398" s="104">
        <v>1396.0</v>
      </c>
      <c r="T1398" s="9"/>
      <c r="U1398" s="9"/>
      <c r="V1398" s="9"/>
      <c r="W1398" s="9"/>
    </row>
    <row r="1399">
      <c r="A1399" s="139"/>
      <c r="B1399" s="139"/>
      <c r="C1399" s="139"/>
      <c r="D1399" s="139"/>
      <c r="E1399" s="139"/>
      <c r="F1399" s="139"/>
      <c r="G1399" s="139"/>
      <c r="H1399" s="139"/>
      <c r="I1399" s="139"/>
      <c r="J1399" s="139"/>
      <c r="K1399" s="139"/>
      <c r="O1399" s="9"/>
      <c r="P1399" s="9"/>
      <c r="Q1399" s="9"/>
      <c r="R1399" s="9"/>
      <c r="S1399" s="104">
        <v>1397.0</v>
      </c>
      <c r="T1399" s="9"/>
      <c r="U1399" s="9"/>
      <c r="V1399" s="9"/>
      <c r="W1399" s="9"/>
    </row>
    <row r="1400">
      <c r="A1400" s="139"/>
      <c r="B1400" s="139"/>
      <c r="C1400" s="139"/>
      <c r="D1400" s="139"/>
      <c r="E1400" s="139"/>
      <c r="F1400" s="139"/>
      <c r="G1400" s="139"/>
      <c r="H1400" s="139"/>
      <c r="I1400" s="139"/>
      <c r="J1400" s="139"/>
      <c r="K1400" s="139"/>
      <c r="O1400" s="9"/>
      <c r="P1400" s="9"/>
      <c r="Q1400" s="9"/>
      <c r="R1400" s="9"/>
      <c r="S1400" s="104">
        <v>1398.0</v>
      </c>
      <c r="T1400" s="9"/>
      <c r="U1400" s="9"/>
      <c r="V1400" s="9"/>
      <c r="W1400" s="9"/>
    </row>
    <row r="1401">
      <c r="A1401" s="139"/>
      <c r="B1401" s="139"/>
      <c r="C1401" s="139"/>
      <c r="D1401" s="139"/>
      <c r="E1401" s="139"/>
      <c r="F1401" s="139"/>
      <c r="G1401" s="139"/>
      <c r="H1401" s="139"/>
      <c r="I1401" s="139"/>
      <c r="J1401" s="139"/>
      <c r="K1401" s="139"/>
      <c r="O1401" s="9"/>
      <c r="P1401" s="9"/>
      <c r="Q1401" s="9"/>
      <c r="R1401" s="9"/>
      <c r="S1401" s="104">
        <v>1399.0</v>
      </c>
      <c r="T1401" s="9"/>
      <c r="U1401" s="9"/>
      <c r="V1401" s="9"/>
      <c r="W1401" s="9"/>
    </row>
    <row r="1402">
      <c r="A1402" s="139"/>
      <c r="B1402" s="139"/>
      <c r="C1402" s="139"/>
      <c r="D1402" s="139"/>
      <c r="E1402" s="139"/>
      <c r="F1402" s="139"/>
      <c r="G1402" s="139"/>
      <c r="H1402" s="139"/>
      <c r="I1402" s="139"/>
      <c r="J1402" s="139"/>
      <c r="K1402" s="139"/>
      <c r="O1402" s="9"/>
      <c r="P1402" s="9"/>
      <c r="Q1402" s="9"/>
      <c r="R1402" s="9"/>
      <c r="S1402" s="104">
        <v>1400.0</v>
      </c>
      <c r="T1402" s="9"/>
      <c r="U1402" s="9"/>
      <c r="V1402" s="9"/>
      <c r="W1402" s="9"/>
    </row>
    <row r="1403">
      <c r="A1403" s="139"/>
      <c r="B1403" s="139"/>
      <c r="C1403" s="139"/>
      <c r="D1403" s="139"/>
      <c r="E1403" s="139"/>
      <c r="F1403" s="139"/>
      <c r="G1403" s="139"/>
      <c r="H1403" s="139"/>
      <c r="I1403" s="139"/>
      <c r="J1403" s="139"/>
      <c r="K1403" s="139"/>
      <c r="O1403" s="9"/>
      <c r="P1403" s="9"/>
      <c r="Q1403" s="9"/>
      <c r="R1403" s="9"/>
      <c r="S1403" s="104">
        <v>1401.0</v>
      </c>
      <c r="T1403" s="9"/>
      <c r="U1403" s="9"/>
      <c r="V1403" s="9"/>
      <c r="W1403" s="9"/>
    </row>
    <row r="1404">
      <c r="A1404" s="139"/>
      <c r="B1404" s="139"/>
      <c r="C1404" s="139"/>
      <c r="D1404" s="139"/>
      <c r="E1404" s="139"/>
      <c r="F1404" s="139"/>
      <c r="G1404" s="139"/>
      <c r="H1404" s="139"/>
      <c r="I1404" s="139"/>
      <c r="J1404" s="139"/>
      <c r="K1404" s="139"/>
      <c r="O1404" s="9"/>
      <c r="P1404" s="9"/>
      <c r="Q1404" s="9"/>
      <c r="R1404" s="9"/>
      <c r="S1404" s="104">
        <v>1402.0</v>
      </c>
      <c r="T1404" s="9"/>
      <c r="U1404" s="9"/>
      <c r="V1404" s="9"/>
      <c r="W1404" s="9"/>
    </row>
    <row r="1405">
      <c r="A1405" s="139"/>
      <c r="B1405" s="139"/>
      <c r="C1405" s="139"/>
      <c r="D1405" s="139"/>
      <c r="E1405" s="139"/>
      <c r="F1405" s="139"/>
      <c r="G1405" s="139"/>
      <c r="H1405" s="139"/>
      <c r="I1405" s="139"/>
      <c r="J1405" s="139"/>
      <c r="K1405" s="139"/>
      <c r="O1405" s="9"/>
      <c r="P1405" s="9"/>
      <c r="Q1405" s="9"/>
      <c r="R1405" s="9"/>
      <c r="S1405" s="104">
        <v>1403.0</v>
      </c>
      <c r="T1405" s="9"/>
      <c r="U1405" s="9"/>
      <c r="V1405" s="9"/>
      <c r="W1405" s="9"/>
    </row>
    <row r="1406">
      <c r="A1406" s="139"/>
      <c r="B1406" s="139"/>
      <c r="C1406" s="139"/>
      <c r="D1406" s="139"/>
      <c r="E1406" s="139"/>
      <c r="F1406" s="139"/>
      <c r="G1406" s="139"/>
      <c r="H1406" s="139"/>
      <c r="I1406" s="139"/>
      <c r="J1406" s="139"/>
      <c r="K1406" s="139"/>
      <c r="O1406" s="9"/>
      <c r="P1406" s="9"/>
      <c r="Q1406" s="9"/>
      <c r="R1406" s="9"/>
      <c r="S1406" s="104">
        <v>1404.0</v>
      </c>
      <c r="T1406" s="9"/>
      <c r="U1406" s="9"/>
      <c r="V1406" s="9"/>
      <c r="W1406" s="9"/>
    </row>
    <row r="1407">
      <c r="A1407" s="139"/>
      <c r="B1407" s="139"/>
      <c r="C1407" s="139"/>
      <c r="D1407" s="139"/>
      <c r="E1407" s="139"/>
      <c r="F1407" s="139"/>
      <c r="G1407" s="139"/>
      <c r="H1407" s="139"/>
      <c r="I1407" s="139"/>
      <c r="J1407" s="139"/>
      <c r="K1407" s="139"/>
      <c r="O1407" s="9"/>
      <c r="P1407" s="9"/>
      <c r="Q1407" s="9"/>
      <c r="R1407" s="9"/>
      <c r="S1407" s="104">
        <v>1405.0</v>
      </c>
      <c r="T1407" s="9"/>
      <c r="U1407" s="9"/>
      <c r="V1407" s="9"/>
      <c r="W1407" s="9"/>
    </row>
    <row r="1408">
      <c r="A1408" s="139"/>
      <c r="B1408" s="139"/>
      <c r="C1408" s="139"/>
      <c r="D1408" s="139"/>
      <c r="E1408" s="139"/>
      <c r="F1408" s="139"/>
      <c r="G1408" s="139"/>
      <c r="H1408" s="139"/>
      <c r="I1408" s="139"/>
      <c r="J1408" s="139"/>
      <c r="K1408" s="139"/>
      <c r="O1408" s="9"/>
      <c r="P1408" s="9"/>
      <c r="Q1408" s="9"/>
      <c r="R1408" s="9"/>
      <c r="S1408" s="104">
        <v>1406.0</v>
      </c>
      <c r="T1408" s="9"/>
      <c r="U1408" s="9"/>
      <c r="V1408" s="9"/>
      <c r="W1408" s="9"/>
    </row>
    <row r="1409">
      <c r="A1409" s="139"/>
      <c r="B1409" s="139"/>
      <c r="C1409" s="139"/>
      <c r="D1409" s="139"/>
      <c r="E1409" s="139"/>
      <c r="F1409" s="139"/>
      <c r="G1409" s="139"/>
      <c r="H1409" s="139"/>
      <c r="I1409" s="139"/>
      <c r="J1409" s="139"/>
      <c r="K1409" s="139"/>
      <c r="O1409" s="9"/>
      <c r="P1409" s="9"/>
      <c r="Q1409" s="9"/>
      <c r="R1409" s="9"/>
      <c r="S1409" s="104">
        <v>1407.0</v>
      </c>
      <c r="T1409" s="9"/>
      <c r="U1409" s="9"/>
      <c r="V1409" s="9"/>
      <c r="W1409" s="9"/>
    </row>
    <row r="1410">
      <c r="A1410" s="139"/>
      <c r="B1410" s="139"/>
      <c r="C1410" s="139"/>
      <c r="D1410" s="139"/>
      <c r="E1410" s="139"/>
      <c r="F1410" s="139"/>
      <c r="G1410" s="139"/>
      <c r="H1410" s="139"/>
      <c r="I1410" s="139"/>
      <c r="J1410" s="139"/>
      <c r="K1410" s="139"/>
      <c r="O1410" s="9"/>
      <c r="P1410" s="9"/>
      <c r="Q1410" s="9"/>
      <c r="R1410" s="9"/>
      <c r="S1410" s="104">
        <v>1408.0</v>
      </c>
      <c r="T1410" s="9"/>
      <c r="U1410" s="9"/>
      <c r="V1410" s="9"/>
      <c r="W1410" s="9"/>
    </row>
    <row r="1411">
      <c r="A1411" s="139"/>
      <c r="B1411" s="139"/>
      <c r="C1411" s="139"/>
      <c r="D1411" s="139"/>
      <c r="E1411" s="139"/>
      <c r="F1411" s="139"/>
      <c r="G1411" s="139"/>
      <c r="H1411" s="139"/>
      <c r="I1411" s="139"/>
      <c r="J1411" s="139"/>
      <c r="K1411" s="139"/>
      <c r="O1411" s="9"/>
      <c r="P1411" s="9"/>
      <c r="Q1411" s="9"/>
      <c r="R1411" s="9"/>
      <c r="S1411" s="104">
        <v>1409.0</v>
      </c>
      <c r="T1411" s="9"/>
      <c r="U1411" s="9"/>
      <c r="V1411" s="9"/>
      <c r="W1411" s="9"/>
    </row>
    <row r="1412">
      <c r="A1412" s="139"/>
      <c r="B1412" s="139"/>
      <c r="C1412" s="139"/>
      <c r="D1412" s="139"/>
      <c r="E1412" s="139"/>
      <c r="F1412" s="139"/>
      <c r="G1412" s="139"/>
      <c r="H1412" s="139"/>
      <c r="I1412" s="139"/>
      <c r="J1412" s="139"/>
      <c r="K1412" s="139"/>
      <c r="O1412" s="9"/>
      <c r="P1412" s="9"/>
      <c r="Q1412" s="9"/>
      <c r="R1412" s="9"/>
      <c r="S1412" s="104">
        <v>1410.0</v>
      </c>
      <c r="T1412" s="9"/>
      <c r="U1412" s="9"/>
      <c r="V1412" s="9"/>
      <c r="W1412" s="9"/>
    </row>
    <row r="1413">
      <c r="A1413" s="139"/>
      <c r="B1413" s="139"/>
      <c r="C1413" s="139"/>
      <c r="D1413" s="139"/>
      <c r="E1413" s="139"/>
      <c r="F1413" s="139"/>
      <c r="G1413" s="139"/>
      <c r="H1413" s="139"/>
      <c r="I1413" s="139"/>
      <c r="J1413" s="139"/>
      <c r="K1413" s="139"/>
      <c r="O1413" s="9"/>
      <c r="P1413" s="9"/>
      <c r="Q1413" s="9"/>
      <c r="R1413" s="9"/>
      <c r="S1413" s="104">
        <v>1411.0</v>
      </c>
      <c r="T1413" s="9"/>
      <c r="U1413" s="9"/>
      <c r="V1413" s="9"/>
      <c r="W1413" s="9"/>
    </row>
    <row r="1414">
      <c r="A1414" s="139"/>
      <c r="B1414" s="139"/>
      <c r="C1414" s="139"/>
      <c r="D1414" s="139"/>
      <c r="E1414" s="139"/>
      <c r="F1414" s="139"/>
      <c r="G1414" s="139"/>
      <c r="H1414" s="139"/>
      <c r="I1414" s="139"/>
      <c r="J1414" s="139"/>
      <c r="K1414" s="139"/>
      <c r="O1414" s="9"/>
      <c r="P1414" s="9"/>
      <c r="Q1414" s="9"/>
      <c r="R1414" s="9"/>
      <c r="S1414" s="104">
        <v>1412.0</v>
      </c>
      <c r="T1414" s="9"/>
      <c r="U1414" s="9"/>
      <c r="V1414" s="9"/>
      <c r="W1414" s="9"/>
    </row>
    <row r="1415">
      <c r="A1415" s="139"/>
      <c r="B1415" s="139"/>
      <c r="C1415" s="139"/>
      <c r="D1415" s="139"/>
      <c r="E1415" s="139"/>
      <c r="F1415" s="139"/>
      <c r="G1415" s="139"/>
      <c r="H1415" s="139"/>
      <c r="I1415" s="139"/>
      <c r="J1415" s="139"/>
      <c r="K1415" s="139"/>
      <c r="O1415" s="9"/>
      <c r="P1415" s="9"/>
      <c r="Q1415" s="9"/>
      <c r="R1415" s="9"/>
      <c r="S1415" s="104">
        <v>1413.0</v>
      </c>
      <c r="T1415" s="9"/>
      <c r="U1415" s="9"/>
      <c r="V1415" s="9"/>
      <c r="W1415" s="9"/>
    </row>
    <row r="1416">
      <c r="A1416" s="139"/>
      <c r="B1416" s="139"/>
      <c r="C1416" s="139"/>
      <c r="D1416" s="139"/>
      <c r="E1416" s="139"/>
      <c r="F1416" s="139"/>
      <c r="G1416" s="139"/>
      <c r="H1416" s="139"/>
      <c r="I1416" s="139"/>
      <c r="J1416" s="139"/>
      <c r="K1416" s="139"/>
      <c r="O1416" s="9"/>
      <c r="P1416" s="9"/>
      <c r="Q1416" s="9"/>
      <c r="R1416" s="9"/>
      <c r="S1416" s="104">
        <v>1414.0</v>
      </c>
      <c r="T1416" s="9"/>
      <c r="U1416" s="9"/>
      <c r="V1416" s="9"/>
      <c r="W1416" s="9"/>
    </row>
    <row r="1417">
      <c r="A1417" s="139"/>
      <c r="B1417" s="139"/>
      <c r="C1417" s="139"/>
      <c r="D1417" s="139"/>
      <c r="E1417" s="139"/>
      <c r="F1417" s="139"/>
      <c r="G1417" s="139"/>
      <c r="H1417" s="139"/>
      <c r="I1417" s="139"/>
      <c r="J1417" s="139"/>
      <c r="K1417" s="139"/>
      <c r="O1417" s="9"/>
      <c r="P1417" s="9"/>
      <c r="Q1417" s="9"/>
      <c r="R1417" s="9"/>
      <c r="S1417" s="104">
        <v>1415.0</v>
      </c>
      <c r="T1417" s="9"/>
      <c r="U1417" s="9"/>
      <c r="V1417" s="9"/>
      <c r="W1417" s="9"/>
    </row>
    <row r="1418">
      <c r="A1418" s="139"/>
      <c r="B1418" s="139"/>
      <c r="C1418" s="139"/>
      <c r="D1418" s="139"/>
      <c r="E1418" s="139"/>
      <c r="F1418" s="139"/>
      <c r="G1418" s="139"/>
      <c r="H1418" s="139"/>
      <c r="I1418" s="139"/>
      <c r="J1418" s="139"/>
      <c r="K1418" s="139"/>
      <c r="O1418" s="9"/>
      <c r="P1418" s="9"/>
      <c r="Q1418" s="9"/>
      <c r="R1418" s="9"/>
      <c r="S1418" s="104">
        <v>1416.0</v>
      </c>
      <c r="T1418" s="9"/>
      <c r="U1418" s="9"/>
      <c r="V1418" s="9"/>
      <c r="W1418" s="9"/>
    </row>
    <row r="1419">
      <c r="A1419" s="139"/>
      <c r="B1419" s="139"/>
      <c r="C1419" s="139"/>
      <c r="D1419" s="139"/>
      <c r="E1419" s="139"/>
      <c r="F1419" s="139"/>
      <c r="G1419" s="139"/>
      <c r="H1419" s="139"/>
      <c r="I1419" s="139"/>
      <c r="J1419" s="139"/>
      <c r="K1419" s="139"/>
      <c r="O1419" s="9"/>
      <c r="P1419" s="9"/>
      <c r="Q1419" s="9"/>
      <c r="R1419" s="9"/>
      <c r="S1419" s="104">
        <v>1417.0</v>
      </c>
      <c r="T1419" s="9"/>
      <c r="U1419" s="9"/>
      <c r="V1419" s="9"/>
      <c r="W1419" s="9"/>
    </row>
    <row r="1420">
      <c r="A1420" s="139"/>
      <c r="B1420" s="139"/>
      <c r="C1420" s="139"/>
      <c r="D1420" s="139"/>
      <c r="E1420" s="139"/>
      <c r="F1420" s="139"/>
      <c r="G1420" s="139"/>
      <c r="H1420" s="139"/>
      <c r="I1420" s="139"/>
      <c r="J1420" s="139"/>
      <c r="K1420" s="139"/>
      <c r="O1420" s="9"/>
      <c r="P1420" s="9"/>
      <c r="Q1420" s="9"/>
      <c r="R1420" s="9"/>
      <c r="S1420" s="104">
        <v>1418.0</v>
      </c>
      <c r="T1420" s="9"/>
      <c r="U1420" s="9"/>
      <c r="V1420" s="9"/>
      <c r="W1420" s="9"/>
    </row>
    <row r="1421">
      <c r="A1421" s="139"/>
      <c r="B1421" s="139"/>
      <c r="C1421" s="139"/>
      <c r="D1421" s="139"/>
      <c r="E1421" s="139"/>
      <c r="F1421" s="139"/>
      <c r="G1421" s="139"/>
      <c r="H1421" s="139"/>
      <c r="I1421" s="139"/>
      <c r="J1421" s="139"/>
      <c r="K1421" s="139"/>
      <c r="O1421" s="9"/>
      <c r="P1421" s="9"/>
      <c r="Q1421" s="9"/>
      <c r="R1421" s="9"/>
      <c r="S1421" s="104">
        <v>1419.0</v>
      </c>
      <c r="T1421" s="9"/>
      <c r="U1421" s="9"/>
      <c r="V1421" s="9"/>
      <c r="W1421" s="9"/>
    </row>
    <row r="1422">
      <c r="A1422" s="139"/>
      <c r="B1422" s="139"/>
      <c r="C1422" s="139"/>
      <c r="D1422" s="139"/>
      <c r="E1422" s="139"/>
      <c r="F1422" s="139"/>
      <c r="G1422" s="139"/>
      <c r="H1422" s="139"/>
      <c r="I1422" s="139"/>
      <c r="J1422" s="139"/>
      <c r="K1422" s="139"/>
      <c r="O1422" s="9"/>
      <c r="P1422" s="9"/>
      <c r="Q1422" s="9"/>
      <c r="R1422" s="9"/>
      <c r="S1422" s="104">
        <v>1420.0</v>
      </c>
      <c r="T1422" s="9"/>
      <c r="U1422" s="9"/>
      <c r="V1422" s="9"/>
      <c r="W1422" s="9"/>
    </row>
    <row r="1423">
      <c r="A1423" s="139"/>
      <c r="B1423" s="139"/>
      <c r="C1423" s="139"/>
      <c r="D1423" s="139"/>
      <c r="E1423" s="139"/>
      <c r="F1423" s="139"/>
      <c r="G1423" s="139"/>
      <c r="H1423" s="139"/>
      <c r="I1423" s="139"/>
      <c r="J1423" s="139"/>
      <c r="K1423" s="139"/>
      <c r="O1423" s="9"/>
      <c r="P1423" s="9"/>
      <c r="Q1423" s="9"/>
      <c r="R1423" s="9"/>
      <c r="S1423" s="104">
        <v>1421.0</v>
      </c>
      <c r="T1423" s="9"/>
      <c r="U1423" s="9"/>
      <c r="V1423" s="9"/>
      <c r="W1423" s="9"/>
    </row>
    <row r="1424">
      <c r="A1424" s="139"/>
      <c r="B1424" s="139"/>
      <c r="C1424" s="139"/>
      <c r="D1424" s="139"/>
      <c r="E1424" s="139"/>
      <c r="F1424" s="139"/>
      <c r="G1424" s="139"/>
      <c r="H1424" s="139"/>
      <c r="I1424" s="139"/>
      <c r="J1424" s="139"/>
      <c r="K1424" s="139"/>
      <c r="O1424" s="9"/>
      <c r="P1424" s="9"/>
      <c r="Q1424" s="9"/>
      <c r="R1424" s="9"/>
      <c r="S1424" s="104">
        <v>1422.0</v>
      </c>
      <c r="T1424" s="9"/>
      <c r="U1424" s="9"/>
      <c r="V1424" s="9"/>
      <c r="W1424" s="9"/>
    </row>
    <row r="1425">
      <c r="A1425" s="139"/>
      <c r="B1425" s="139"/>
      <c r="C1425" s="139"/>
      <c r="D1425" s="139"/>
      <c r="E1425" s="139"/>
      <c r="F1425" s="139"/>
      <c r="G1425" s="139"/>
      <c r="H1425" s="139"/>
      <c r="I1425" s="139"/>
      <c r="J1425" s="139"/>
      <c r="K1425" s="139"/>
      <c r="O1425" s="9"/>
      <c r="P1425" s="9"/>
      <c r="Q1425" s="9"/>
      <c r="R1425" s="9"/>
      <c r="S1425" s="104">
        <v>1423.0</v>
      </c>
      <c r="T1425" s="9"/>
      <c r="U1425" s="9"/>
      <c r="V1425" s="9"/>
      <c r="W1425" s="9"/>
    </row>
    <row r="1426">
      <c r="A1426" s="139"/>
      <c r="B1426" s="139"/>
      <c r="C1426" s="139"/>
      <c r="D1426" s="139"/>
      <c r="E1426" s="139"/>
      <c r="F1426" s="139"/>
      <c r="G1426" s="139"/>
      <c r="H1426" s="139"/>
      <c r="I1426" s="139"/>
      <c r="J1426" s="139"/>
      <c r="K1426" s="139"/>
      <c r="O1426" s="9"/>
      <c r="P1426" s="9"/>
      <c r="Q1426" s="9"/>
      <c r="R1426" s="9"/>
      <c r="S1426" s="104">
        <v>1424.0</v>
      </c>
      <c r="T1426" s="9"/>
      <c r="U1426" s="9"/>
      <c r="V1426" s="9"/>
      <c r="W1426" s="9"/>
    </row>
    <row r="1427">
      <c r="A1427" s="139"/>
      <c r="B1427" s="139"/>
      <c r="C1427" s="139"/>
      <c r="D1427" s="139"/>
      <c r="E1427" s="139"/>
      <c r="F1427" s="139"/>
      <c r="G1427" s="139"/>
      <c r="H1427" s="139"/>
      <c r="I1427" s="139"/>
      <c r="J1427" s="139"/>
      <c r="K1427" s="139"/>
      <c r="O1427" s="9"/>
      <c r="P1427" s="9"/>
      <c r="Q1427" s="9"/>
      <c r="R1427" s="9"/>
      <c r="S1427" s="104">
        <v>1425.0</v>
      </c>
      <c r="T1427" s="9"/>
      <c r="U1427" s="9"/>
      <c r="V1427" s="9"/>
      <c r="W1427" s="9"/>
    </row>
    <row r="1428">
      <c r="A1428" s="139"/>
      <c r="B1428" s="139"/>
      <c r="C1428" s="139"/>
      <c r="D1428" s="139"/>
      <c r="E1428" s="139"/>
      <c r="F1428" s="139"/>
      <c r="G1428" s="139"/>
      <c r="H1428" s="139"/>
      <c r="I1428" s="139"/>
      <c r="J1428" s="139"/>
      <c r="K1428" s="139"/>
      <c r="O1428" s="9"/>
      <c r="P1428" s="9"/>
      <c r="Q1428" s="9"/>
      <c r="R1428" s="9"/>
      <c r="S1428" s="104">
        <v>1426.0</v>
      </c>
      <c r="T1428" s="9"/>
      <c r="U1428" s="9"/>
      <c r="V1428" s="9"/>
      <c r="W1428" s="9"/>
    </row>
    <row r="1429">
      <c r="A1429" s="139"/>
      <c r="B1429" s="139"/>
      <c r="C1429" s="139"/>
      <c r="D1429" s="139"/>
      <c r="E1429" s="139"/>
      <c r="F1429" s="139"/>
      <c r="G1429" s="139"/>
      <c r="H1429" s="139"/>
      <c r="I1429" s="139"/>
      <c r="J1429" s="139"/>
      <c r="K1429" s="139"/>
      <c r="O1429" s="9"/>
      <c r="P1429" s="9"/>
      <c r="Q1429" s="9"/>
      <c r="R1429" s="9"/>
      <c r="S1429" s="104">
        <v>1427.0</v>
      </c>
      <c r="T1429" s="9"/>
      <c r="U1429" s="9"/>
      <c r="V1429" s="9"/>
      <c r="W1429" s="9"/>
    </row>
    <row r="1430">
      <c r="A1430" s="139"/>
      <c r="B1430" s="139"/>
      <c r="C1430" s="139"/>
      <c r="D1430" s="139"/>
      <c r="E1430" s="139"/>
      <c r="F1430" s="139"/>
      <c r="G1430" s="139"/>
      <c r="H1430" s="139"/>
      <c r="I1430" s="139"/>
      <c r="J1430" s="139"/>
      <c r="K1430" s="139"/>
      <c r="O1430" s="9"/>
      <c r="P1430" s="9"/>
      <c r="Q1430" s="9"/>
      <c r="R1430" s="9"/>
      <c r="S1430" s="104">
        <v>1428.0</v>
      </c>
      <c r="T1430" s="9"/>
      <c r="U1430" s="9"/>
      <c r="V1430" s="9"/>
      <c r="W1430" s="9"/>
    </row>
    <row r="1431">
      <c r="A1431" s="139"/>
      <c r="B1431" s="139"/>
      <c r="C1431" s="139"/>
      <c r="D1431" s="139"/>
      <c r="E1431" s="139"/>
      <c r="F1431" s="139"/>
      <c r="G1431" s="139"/>
      <c r="H1431" s="139"/>
      <c r="I1431" s="139"/>
      <c r="J1431" s="139"/>
      <c r="K1431" s="139"/>
      <c r="O1431" s="9"/>
      <c r="P1431" s="9"/>
      <c r="Q1431" s="9"/>
      <c r="R1431" s="9"/>
      <c r="S1431" s="104">
        <v>1429.0</v>
      </c>
      <c r="T1431" s="9"/>
      <c r="U1431" s="9"/>
      <c r="V1431" s="9"/>
      <c r="W1431" s="9"/>
    </row>
    <row r="1432">
      <c r="A1432" s="139"/>
      <c r="B1432" s="139"/>
      <c r="C1432" s="139"/>
      <c r="D1432" s="139"/>
      <c r="E1432" s="139"/>
      <c r="F1432" s="139"/>
      <c r="G1432" s="139"/>
      <c r="H1432" s="139"/>
      <c r="I1432" s="139"/>
      <c r="J1432" s="139"/>
      <c r="K1432" s="139"/>
      <c r="O1432" s="9"/>
      <c r="P1432" s="9"/>
      <c r="Q1432" s="9"/>
      <c r="R1432" s="9"/>
      <c r="S1432" s="104">
        <v>1430.0</v>
      </c>
      <c r="T1432" s="9"/>
      <c r="U1432" s="9"/>
      <c r="V1432" s="9"/>
      <c r="W1432" s="9"/>
    </row>
    <row r="1433">
      <c r="A1433" s="139"/>
      <c r="B1433" s="139"/>
      <c r="C1433" s="139"/>
      <c r="D1433" s="139"/>
      <c r="E1433" s="139"/>
      <c r="F1433" s="139"/>
      <c r="G1433" s="139"/>
      <c r="H1433" s="139"/>
      <c r="I1433" s="139"/>
      <c r="J1433" s="139"/>
      <c r="K1433" s="139"/>
      <c r="O1433" s="9"/>
      <c r="P1433" s="9"/>
      <c r="Q1433" s="9"/>
      <c r="R1433" s="9"/>
      <c r="S1433" s="104">
        <v>1431.0</v>
      </c>
      <c r="T1433" s="9"/>
      <c r="U1433" s="9"/>
      <c r="V1433" s="9"/>
      <c r="W1433" s="9"/>
    </row>
    <row r="1434">
      <c r="A1434" s="139"/>
      <c r="B1434" s="139"/>
      <c r="C1434" s="139"/>
      <c r="D1434" s="139"/>
      <c r="E1434" s="139"/>
      <c r="F1434" s="139"/>
      <c r="G1434" s="139"/>
      <c r="H1434" s="139"/>
      <c r="I1434" s="139"/>
      <c r="J1434" s="139"/>
      <c r="K1434" s="139"/>
      <c r="O1434" s="9"/>
      <c r="P1434" s="9"/>
      <c r="Q1434" s="9"/>
      <c r="R1434" s="9"/>
      <c r="S1434" s="104">
        <v>1432.0</v>
      </c>
      <c r="T1434" s="9"/>
      <c r="U1434" s="9"/>
      <c r="V1434" s="9"/>
      <c r="W1434" s="9"/>
    </row>
    <row r="1435">
      <c r="A1435" s="139"/>
      <c r="B1435" s="139"/>
      <c r="C1435" s="139"/>
      <c r="D1435" s="139"/>
      <c r="E1435" s="139"/>
      <c r="F1435" s="139"/>
      <c r="G1435" s="139"/>
      <c r="H1435" s="139"/>
      <c r="I1435" s="139"/>
      <c r="J1435" s="139"/>
      <c r="K1435" s="139"/>
      <c r="O1435" s="9"/>
      <c r="P1435" s="9"/>
      <c r="Q1435" s="9"/>
      <c r="R1435" s="9"/>
      <c r="S1435" s="104">
        <v>1433.0</v>
      </c>
      <c r="T1435" s="9"/>
      <c r="U1435" s="9"/>
      <c r="V1435" s="9"/>
      <c r="W1435" s="9"/>
    </row>
    <row r="1436">
      <c r="A1436" s="139"/>
      <c r="B1436" s="139"/>
      <c r="C1436" s="139"/>
      <c r="D1436" s="139"/>
      <c r="E1436" s="139"/>
      <c r="F1436" s="139"/>
      <c r="G1436" s="139"/>
      <c r="H1436" s="139"/>
      <c r="I1436" s="139"/>
      <c r="J1436" s="139"/>
      <c r="K1436" s="139"/>
      <c r="O1436" s="9"/>
      <c r="P1436" s="9"/>
      <c r="Q1436" s="9"/>
      <c r="R1436" s="9"/>
      <c r="S1436" s="104">
        <v>1434.0</v>
      </c>
      <c r="T1436" s="9"/>
      <c r="U1436" s="9"/>
      <c r="V1436" s="9"/>
      <c r="W1436" s="9"/>
    </row>
    <row r="1437">
      <c r="A1437" s="139"/>
      <c r="B1437" s="139"/>
      <c r="C1437" s="139"/>
      <c r="D1437" s="139"/>
      <c r="E1437" s="139"/>
      <c r="F1437" s="139"/>
      <c r="G1437" s="139"/>
      <c r="H1437" s="139"/>
      <c r="I1437" s="139"/>
      <c r="J1437" s="139"/>
      <c r="K1437" s="139"/>
      <c r="O1437" s="9"/>
      <c r="P1437" s="9"/>
      <c r="Q1437" s="9"/>
      <c r="R1437" s="9"/>
      <c r="S1437" s="104">
        <v>1435.0</v>
      </c>
      <c r="T1437" s="9"/>
      <c r="U1437" s="9"/>
      <c r="V1437" s="9"/>
      <c r="W1437" s="9"/>
    </row>
    <row r="1438">
      <c r="A1438" s="139"/>
      <c r="B1438" s="139"/>
      <c r="C1438" s="139"/>
      <c r="D1438" s="139"/>
      <c r="E1438" s="139"/>
      <c r="F1438" s="139"/>
      <c r="G1438" s="139"/>
      <c r="H1438" s="139"/>
      <c r="I1438" s="139"/>
      <c r="J1438" s="139"/>
      <c r="K1438" s="139"/>
      <c r="O1438" s="9"/>
      <c r="P1438" s="9"/>
      <c r="Q1438" s="9"/>
      <c r="R1438" s="9"/>
      <c r="S1438" s="104">
        <v>1436.0</v>
      </c>
      <c r="T1438" s="9"/>
      <c r="U1438" s="9"/>
      <c r="V1438" s="9"/>
      <c r="W1438" s="9"/>
    </row>
    <row r="1439">
      <c r="A1439" s="139"/>
      <c r="B1439" s="139"/>
      <c r="C1439" s="139"/>
      <c r="D1439" s="139"/>
      <c r="E1439" s="139"/>
      <c r="F1439" s="139"/>
      <c r="G1439" s="139"/>
      <c r="H1439" s="139"/>
      <c r="I1439" s="139"/>
      <c r="J1439" s="139"/>
      <c r="K1439" s="139"/>
      <c r="O1439" s="9"/>
      <c r="P1439" s="9"/>
      <c r="Q1439" s="9"/>
      <c r="R1439" s="9"/>
      <c r="S1439" s="104">
        <v>1437.0</v>
      </c>
      <c r="T1439" s="9"/>
      <c r="U1439" s="9"/>
      <c r="V1439" s="9"/>
      <c r="W1439" s="9"/>
    </row>
    <row r="1440">
      <c r="A1440" s="139"/>
      <c r="B1440" s="139"/>
      <c r="C1440" s="139"/>
      <c r="D1440" s="139"/>
      <c r="E1440" s="139"/>
      <c r="F1440" s="139"/>
      <c r="G1440" s="139"/>
      <c r="H1440" s="139"/>
      <c r="I1440" s="139"/>
      <c r="J1440" s="139"/>
      <c r="K1440" s="139"/>
      <c r="O1440" s="9"/>
      <c r="P1440" s="9"/>
      <c r="Q1440" s="9"/>
      <c r="R1440" s="9"/>
      <c r="S1440" s="104">
        <v>1438.0</v>
      </c>
      <c r="T1440" s="9"/>
      <c r="U1440" s="9"/>
      <c r="V1440" s="9"/>
      <c r="W1440" s="9"/>
    </row>
    <row r="1441">
      <c r="A1441" s="139"/>
      <c r="B1441" s="139"/>
      <c r="C1441" s="139"/>
      <c r="D1441" s="139"/>
      <c r="E1441" s="139"/>
      <c r="F1441" s="139"/>
      <c r="G1441" s="139"/>
      <c r="H1441" s="139"/>
      <c r="I1441" s="139"/>
      <c r="J1441" s="139"/>
      <c r="K1441" s="139"/>
      <c r="O1441" s="9"/>
      <c r="P1441" s="9"/>
      <c r="Q1441" s="9"/>
      <c r="R1441" s="9"/>
      <c r="S1441" s="104">
        <v>1439.0</v>
      </c>
      <c r="T1441" s="9"/>
      <c r="U1441" s="9"/>
      <c r="V1441" s="9"/>
      <c r="W1441" s="9"/>
    </row>
    <row r="1442">
      <c r="A1442" s="139"/>
      <c r="B1442" s="139"/>
      <c r="C1442" s="139"/>
      <c r="D1442" s="139"/>
      <c r="E1442" s="139"/>
      <c r="F1442" s="139"/>
      <c r="G1442" s="139"/>
      <c r="H1442" s="139"/>
      <c r="I1442" s="139"/>
      <c r="J1442" s="139"/>
      <c r="K1442" s="139"/>
      <c r="O1442" s="9"/>
      <c r="P1442" s="9"/>
      <c r="Q1442" s="9"/>
      <c r="R1442" s="9"/>
      <c r="S1442" s="104">
        <v>1440.0</v>
      </c>
      <c r="T1442" s="9"/>
      <c r="U1442" s="9"/>
      <c r="V1442" s="9"/>
      <c r="W1442" s="9"/>
    </row>
    <row r="1443">
      <c r="A1443" s="139"/>
      <c r="B1443" s="139"/>
      <c r="C1443" s="139"/>
      <c r="D1443" s="139"/>
      <c r="E1443" s="139"/>
      <c r="F1443" s="139"/>
      <c r="G1443" s="139"/>
      <c r="H1443" s="139"/>
      <c r="I1443" s="139"/>
      <c r="J1443" s="139"/>
      <c r="K1443" s="139"/>
      <c r="O1443" s="9"/>
      <c r="P1443" s="9"/>
      <c r="Q1443" s="9"/>
      <c r="R1443" s="9"/>
      <c r="S1443" s="104">
        <v>1441.0</v>
      </c>
      <c r="T1443" s="9"/>
      <c r="U1443" s="9"/>
      <c r="V1443" s="9"/>
      <c r="W1443" s="9"/>
    </row>
    <row r="1444">
      <c r="A1444" s="139"/>
      <c r="B1444" s="139"/>
      <c r="C1444" s="139"/>
      <c r="D1444" s="139"/>
      <c r="E1444" s="139"/>
      <c r="F1444" s="139"/>
      <c r="G1444" s="139"/>
      <c r="H1444" s="139"/>
      <c r="I1444" s="139"/>
      <c r="J1444" s="139"/>
      <c r="K1444" s="139"/>
      <c r="O1444" s="9"/>
      <c r="P1444" s="9"/>
      <c r="Q1444" s="9"/>
      <c r="R1444" s="9"/>
      <c r="S1444" s="104">
        <v>1442.0</v>
      </c>
      <c r="T1444" s="9"/>
      <c r="U1444" s="9"/>
      <c r="V1444" s="9"/>
      <c r="W1444" s="9"/>
    </row>
    <row r="1445">
      <c r="A1445" s="139"/>
      <c r="B1445" s="139"/>
      <c r="C1445" s="139"/>
      <c r="D1445" s="139"/>
      <c r="E1445" s="139"/>
      <c r="F1445" s="139"/>
      <c r="G1445" s="139"/>
      <c r="H1445" s="139"/>
      <c r="I1445" s="139"/>
      <c r="J1445" s="139"/>
      <c r="K1445" s="139"/>
      <c r="O1445" s="9"/>
      <c r="P1445" s="9"/>
      <c r="Q1445" s="9"/>
      <c r="R1445" s="9"/>
      <c r="S1445" s="104">
        <v>1443.0</v>
      </c>
      <c r="T1445" s="9"/>
      <c r="U1445" s="9"/>
      <c r="V1445" s="9"/>
      <c r="W1445" s="9"/>
    </row>
    <row r="1446">
      <c r="A1446" s="139"/>
      <c r="B1446" s="139"/>
      <c r="C1446" s="139"/>
      <c r="D1446" s="139"/>
      <c r="E1446" s="139"/>
      <c r="F1446" s="139"/>
      <c r="G1446" s="139"/>
      <c r="H1446" s="139"/>
      <c r="I1446" s="139"/>
      <c r="J1446" s="139"/>
      <c r="K1446" s="139"/>
      <c r="O1446" s="9"/>
      <c r="P1446" s="9"/>
      <c r="Q1446" s="9"/>
      <c r="R1446" s="9"/>
      <c r="S1446" s="104">
        <v>1444.0</v>
      </c>
      <c r="T1446" s="9"/>
      <c r="U1446" s="9"/>
      <c r="V1446" s="9"/>
      <c r="W1446" s="9"/>
    </row>
    <row r="1447">
      <c r="A1447" s="139"/>
      <c r="B1447" s="139"/>
      <c r="C1447" s="139"/>
      <c r="D1447" s="139"/>
      <c r="E1447" s="139"/>
      <c r="F1447" s="139"/>
      <c r="G1447" s="139"/>
      <c r="H1447" s="139"/>
      <c r="I1447" s="139"/>
      <c r="J1447" s="139"/>
      <c r="K1447" s="139"/>
      <c r="O1447" s="9"/>
      <c r="P1447" s="9"/>
      <c r="Q1447" s="9"/>
      <c r="R1447" s="9"/>
      <c r="S1447" s="104">
        <v>1445.0</v>
      </c>
      <c r="T1447" s="9"/>
      <c r="U1447" s="9"/>
      <c r="V1447" s="9"/>
      <c r="W1447" s="9"/>
    </row>
    <row r="1448">
      <c r="A1448" s="139"/>
      <c r="B1448" s="139"/>
      <c r="C1448" s="139"/>
      <c r="D1448" s="139"/>
      <c r="E1448" s="139"/>
      <c r="F1448" s="139"/>
      <c r="G1448" s="139"/>
      <c r="H1448" s="139"/>
      <c r="I1448" s="139"/>
      <c r="J1448" s="139"/>
      <c r="K1448" s="139"/>
      <c r="O1448" s="9"/>
      <c r="P1448" s="9"/>
      <c r="Q1448" s="9"/>
      <c r="R1448" s="9"/>
      <c r="S1448" s="104">
        <v>1446.0</v>
      </c>
      <c r="T1448" s="9"/>
      <c r="U1448" s="9"/>
      <c r="V1448" s="9"/>
      <c r="W1448" s="9"/>
    </row>
    <row r="1449">
      <c r="A1449" s="139"/>
      <c r="B1449" s="139"/>
      <c r="C1449" s="139"/>
      <c r="D1449" s="139"/>
      <c r="E1449" s="139"/>
      <c r="F1449" s="139"/>
      <c r="G1449" s="139"/>
      <c r="H1449" s="139"/>
      <c r="I1449" s="139"/>
      <c r="J1449" s="139"/>
      <c r="K1449" s="139"/>
      <c r="O1449" s="9"/>
      <c r="P1449" s="9"/>
      <c r="Q1449" s="9"/>
      <c r="R1449" s="9"/>
      <c r="S1449" s="104">
        <v>1447.0</v>
      </c>
      <c r="T1449" s="9"/>
      <c r="U1449" s="9"/>
      <c r="V1449" s="9"/>
      <c r="W1449" s="9"/>
    </row>
    <row r="1450">
      <c r="A1450" s="139"/>
      <c r="B1450" s="139"/>
      <c r="C1450" s="139"/>
      <c r="D1450" s="139"/>
      <c r="E1450" s="139"/>
      <c r="F1450" s="139"/>
      <c r="G1450" s="139"/>
      <c r="H1450" s="139"/>
      <c r="I1450" s="139"/>
      <c r="J1450" s="139"/>
      <c r="K1450" s="139"/>
      <c r="O1450" s="9"/>
      <c r="P1450" s="9"/>
      <c r="Q1450" s="9"/>
      <c r="R1450" s="9"/>
      <c r="S1450" s="104">
        <v>1448.0</v>
      </c>
      <c r="T1450" s="9"/>
      <c r="U1450" s="9"/>
      <c r="V1450" s="9"/>
      <c r="W1450" s="9"/>
    </row>
    <row r="1451">
      <c r="A1451" s="139"/>
      <c r="B1451" s="139"/>
      <c r="C1451" s="139"/>
      <c r="D1451" s="139"/>
      <c r="E1451" s="139"/>
      <c r="F1451" s="139"/>
      <c r="G1451" s="139"/>
      <c r="H1451" s="139"/>
      <c r="I1451" s="139"/>
      <c r="J1451" s="139"/>
      <c r="K1451" s="139"/>
      <c r="O1451" s="9"/>
      <c r="P1451" s="9"/>
      <c r="Q1451" s="9"/>
      <c r="R1451" s="9"/>
      <c r="S1451" s="104">
        <v>1449.0</v>
      </c>
      <c r="T1451" s="9"/>
      <c r="U1451" s="9"/>
      <c r="V1451" s="9"/>
      <c r="W1451" s="9"/>
    </row>
    <row r="1452">
      <c r="A1452" s="139"/>
      <c r="B1452" s="139"/>
      <c r="C1452" s="139"/>
      <c r="D1452" s="139"/>
      <c r="E1452" s="139"/>
      <c r="F1452" s="139"/>
      <c r="G1452" s="139"/>
      <c r="H1452" s="139"/>
      <c r="I1452" s="139"/>
      <c r="J1452" s="139"/>
      <c r="K1452" s="139"/>
      <c r="O1452" s="9"/>
      <c r="P1452" s="9"/>
      <c r="Q1452" s="9"/>
      <c r="R1452" s="9"/>
      <c r="S1452" s="104">
        <v>1450.0</v>
      </c>
      <c r="T1452" s="9"/>
      <c r="U1452" s="9"/>
      <c r="V1452" s="9"/>
      <c r="W1452" s="9"/>
    </row>
    <row r="1453">
      <c r="A1453" s="139"/>
      <c r="B1453" s="139"/>
      <c r="C1453" s="139"/>
      <c r="D1453" s="139"/>
      <c r="E1453" s="139"/>
      <c r="F1453" s="139"/>
      <c r="G1453" s="139"/>
      <c r="H1453" s="139"/>
      <c r="I1453" s="139"/>
      <c r="J1453" s="139"/>
      <c r="K1453" s="139"/>
      <c r="O1453" s="9"/>
      <c r="P1453" s="9"/>
      <c r="Q1453" s="9"/>
      <c r="R1453" s="9"/>
      <c r="S1453" s="104">
        <v>1451.0</v>
      </c>
      <c r="T1453" s="9"/>
      <c r="U1453" s="9"/>
      <c r="V1453" s="9"/>
      <c r="W1453" s="9"/>
    </row>
    <row r="1454">
      <c r="A1454" s="139"/>
      <c r="B1454" s="139"/>
      <c r="C1454" s="139"/>
      <c r="D1454" s="139"/>
      <c r="E1454" s="139"/>
      <c r="F1454" s="139"/>
      <c r="G1454" s="139"/>
      <c r="H1454" s="139"/>
      <c r="I1454" s="139"/>
      <c r="J1454" s="139"/>
      <c r="K1454" s="139"/>
      <c r="O1454" s="9"/>
      <c r="P1454" s="9"/>
      <c r="Q1454" s="9"/>
      <c r="R1454" s="9"/>
      <c r="S1454" s="104">
        <v>1452.0</v>
      </c>
      <c r="T1454" s="9"/>
      <c r="U1454" s="9"/>
      <c r="V1454" s="9"/>
      <c r="W1454" s="9"/>
    </row>
    <row r="1455">
      <c r="A1455" s="139"/>
      <c r="B1455" s="139"/>
      <c r="C1455" s="139"/>
      <c r="D1455" s="139"/>
      <c r="E1455" s="139"/>
      <c r="F1455" s="139"/>
      <c r="G1455" s="139"/>
      <c r="H1455" s="139"/>
      <c r="I1455" s="139"/>
      <c r="J1455" s="139"/>
      <c r="K1455" s="139"/>
      <c r="O1455" s="9"/>
      <c r="P1455" s="9"/>
      <c r="Q1455" s="9"/>
      <c r="R1455" s="9"/>
      <c r="S1455" s="104">
        <v>1453.0</v>
      </c>
      <c r="T1455" s="9"/>
      <c r="U1455" s="9"/>
      <c r="V1455" s="9"/>
      <c r="W1455" s="9"/>
    </row>
    <row r="1456">
      <c r="A1456" s="139"/>
      <c r="B1456" s="139"/>
      <c r="C1456" s="139"/>
      <c r="D1456" s="139"/>
      <c r="E1456" s="139"/>
      <c r="F1456" s="139"/>
      <c r="G1456" s="139"/>
      <c r="H1456" s="139"/>
      <c r="I1456" s="139"/>
      <c r="J1456" s="139"/>
      <c r="K1456" s="139"/>
      <c r="O1456" s="9"/>
      <c r="P1456" s="9"/>
      <c r="Q1456" s="9"/>
      <c r="R1456" s="9"/>
      <c r="S1456" s="104">
        <v>1454.0</v>
      </c>
      <c r="T1456" s="9"/>
      <c r="U1456" s="9"/>
      <c r="V1456" s="9"/>
      <c r="W1456" s="9"/>
    </row>
    <row r="1457">
      <c r="A1457" s="139"/>
      <c r="B1457" s="139"/>
      <c r="C1457" s="139"/>
      <c r="D1457" s="139"/>
      <c r="E1457" s="139"/>
      <c r="F1457" s="139"/>
      <c r="G1457" s="139"/>
      <c r="H1457" s="139"/>
      <c r="I1457" s="139"/>
      <c r="J1457" s="139"/>
      <c r="K1457" s="139"/>
      <c r="O1457" s="9"/>
      <c r="P1457" s="9"/>
      <c r="Q1457" s="9"/>
      <c r="R1457" s="9"/>
      <c r="S1457" s="104">
        <v>1455.0</v>
      </c>
      <c r="T1457" s="9"/>
      <c r="U1457" s="9"/>
      <c r="V1457" s="9"/>
      <c r="W1457" s="9"/>
    </row>
    <row r="1458">
      <c r="A1458" s="139"/>
      <c r="B1458" s="139"/>
      <c r="C1458" s="139"/>
      <c r="D1458" s="139"/>
      <c r="E1458" s="139"/>
      <c r="F1458" s="139"/>
      <c r="G1458" s="139"/>
      <c r="H1458" s="139"/>
      <c r="I1458" s="139"/>
      <c r="J1458" s="139"/>
      <c r="K1458" s="139"/>
      <c r="O1458" s="9"/>
      <c r="P1458" s="9"/>
      <c r="Q1458" s="9"/>
      <c r="R1458" s="9"/>
      <c r="S1458" s="104">
        <v>1456.0</v>
      </c>
      <c r="T1458" s="9"/>
      <c r="U1458" s="9"/>
      <c r="V1458" s="9"/>
      <c r="W1458" s="9"/>
    </row>
    <row r="1459">
      <c r="A1459" s="139"/>
      <c r="B1459" s="139"/>
      <c r="C1459" s="139"/>
      <c r="D1459" s="139"/>
      <c r="E1459" s="139"/>
      <c r="F1459" s="139"/>
      <c r="G1459" s="139"/>
      <c r="H1459" s="139"/>
      <c r="I1459" s="139"/>
      <c r="J1459" s="139"/>
      <c r="K1459" s="139"/>
      <c r="O1459" s="9"/>
      <c r="P1459" s="9"/>
      <c r="Q1459" s="9"/>
      <c r="R1459" s="9"/>
      <c r="S1459" s="104">
        <v>1457.0</v>
      </c>
      <c r="T1459" s="9"/>
      <c r="U1459" s="9"/>
      <c r="V1459" s="9"/>
      <c r="W1459" s="9"/>
    </row>
    <row r="1460">
      <c r="A1460" s="139"/>
      <c r="B1460" s="139"/>
      <c r="C1460" s="139"/>
      <c r="D1460" s="139"/>
      <c r="E1460" s="139"/>
      <c r="F1460" s="139"/>
      <c r="G1460" s="139"/>
      <c r="H1460" s="139"/>
      <c r="I1460" s="139"/>
      <c r="J1460" s="139"/>
      <c r="K1460" s="139"/>
      <c r="O1460" s="9"/>
      <c r="P1460" s="9"/>
      <c r="Q1460" s="9"/>
      <c r="R1460" s="9"/>
      <c r="S1460" s="104">
        <v>1458.0</v>
      </c>
      <c r="T1460" s="9"/>
      <c r="U1460" s="9"/>
      <c r="V1460" s="9"/>
      <c r="W1460" s="9"/>
    </row>
    <row r="1461">
      <c r="A1461" s="139"/>
      <c r="B1461" s="139"/>
      <c r="C1461" s="139"/>
      <c r="D1461" s="139"/>
      <c r="E1461" s="139"/>
      <c r="F1461" s="139"/>
      <c r="G1461" s="139"/>
      <c r="H1461" s="139"/>
      <c r="I1461" s="139"/>
      <c r="J1461" s="139"/>
      <c r="K1461" s="139"/>
      <c r="O1461" s="9"/>
      <c r="P1461" s="9"/>
      <c r="Q1461" s="9"/>
      <c r="R1461" s="9"/>
      <c r="S1461" s="104">
        <v>1459.0</v>
      </c>
      <c r="T1461" s="9"/>
      <c r="U1461" s="9"/>
      <c r="V1461" s="9"/>
      <c r="W1461" s="9"/>
    </row>
    <row r="1462">
      <c r="A1462" s="139"/>
      <c r="B1462" s="139"/>
      <c r="C1462" s="139"/>
      <c r="D1462" s="139"/>
      <c r="E1462" s="139"/>
      <c r="F1462" s="139"/>
      <c r="G1462" s="139"/>
      <c r="H1462" s="139"/>
      <c r="I1462" s="139"/>
      <c r="J1462" s="139"/>
      <c r="K1462" s="139"/>
      <c r="O1462" s="9"/>
      <c r="P1462" s="9"/>
      <c r="Q1462" s="9"/>
      <c r="R1462" s="9"/>
      <c r="S1462" s="104">
        <v>1460.0</v>
      </c>
      <c r="T1462" s="9"/>
      <c r="U1462" s="9"/>
      <c r="V1462" s="9"/>
      <c r="W1462" s="9"/>
    </row>
    <row r="1463">
      <c r="A1463" s="139"/>
      <c r="B1463" s="139"/>
      <c r="C1463" s="139"/>
      <c r="D1463" s="139"/>
      <c r="E1463" s="139"/>
      <c r="F1463" s="139"/>
      <c r="G1463" s="139"/>
      <c r="H1463" s="139"/>
      <c r="I1463" s="139"/>
      <c r="J1463" s="139"/>
      <c r="K1463" s="139"/>
      <c r="O1463" s="9"/>
      <c r="P1463" s="9"/>
      <c r="Q1463" s="9"/>
      <c r="R1463" s="9"/>
      <c r="S1463" s="104">
        <v>1461.0</v>
      </c>
      <c r="T1463" s="9"/>
      <c r="U1463" s="9"/>
      <c r="V1463" s="9"/>
      <c r="W1463" s="9"/>
    </row>
    <row r="1464">
      <c r="A1464" s="139"/>
      <c r="B1464" s="139"/>
      <c r="C1464" s="139"/>
      <c r="D1464" s="139"/>
      <c r="E1464" s="139"/>
      <c r="F1464" s="139"/>
      <c r="G1464" s="139"/>
      <c r="H1464" s="139"/>
      <c r="I1464" s="139"/>
      <c r="J1464" s="139"/>
      <c r="K1464" s="139"/>
      <c r="O1464" s="9"/>
      <c r="P1464" s="9"/>
      <c r="Q1464" s="9"/>
      <c r="R1464" s="9"/>
      <c r="S1464" s="104">
        <v>1462.0</v>
      </c>
      <c r="T1464" s="9"/>
      <c r="U1464" s="9"/>
      <c r="V1464" s="9"/>
      <c r="W1464" s="9"/>
    </row>
    <row r="1465">
      <c r="A1465" s="139"/>
      <c r="B1465" s="139"/>
      <c r="C1465" s="139"/>
      <c r="D1465" s="139"/>
      <c r="E1465" s="139"/>
      <c r="F1465" s="139"/>
      <c r="G1465" s="139"/>
      <c r="H1465" s="139"/>
      <c r="I1465" s="139"/>
      <c r="J1465" s="139"/>
      <c r="K1465" s="139"/>
      <c r="O1465" s="9"/>
      <c r="P1465" s="9"/>
      <c r="Q1465" s="9"/>
      <c r="R1465" s="9"/>
      <c r="S1465" s="104">
        <v>1463.0</v>
      </c>
      <c r="T1465" s="9"/>
      <c r="U1465" s="9"/>
      <c r="V1465" s="9"/>
      <c r="W1465" s="9"/>
    </row>
    <row r="1466">
      <c r="A1466" s="139"/>
      <c r="B1466" s="139"/>
      <c r="C1466" s="139"/>
      <c r="D1466" s="139"/>
      <c r="E1466" s="139"/>
      <c r="F1466" s="139"/>
      <c r="G1466" s="139"/>
      <c r="H1466" s="139"/>
      <c r="I1466" s="139"/>
      <c r="J1466" s="139"/>
      <c r="K1466" s="139"/>
      <c r="O1466" s="9"/>
      <c r="P1466" s="9"/>
      <c r="Q1466" s="9"/>
      <c r="R1466" s="9"/>
      <c r="S1466" s="104">
        <v>1464.0</v>
      </c>
      <c r="T1466" s="9"/>
      <c r="U1466" s="9"/>
      <c r="V1466" s="9"/>
      <c r="W1466" s="9"/>
    </row>
    <row r="1467">
      <c r="A1467" s="139"/>
      <c r="B1467" s="139"/>
      <c r="C1467" s="139"/>
      <c r="D1467" s="139"/>
      <c r="E1467" s="139"/>
      <c r="F1467" s="139"/>
      <c r="G1467" s="139"/>
      <c r="H1467" s="139"/>
      <c r="I1467" s="139"/>
      <c r="J1467" s="139"/>
      <c r="K1467" s="139"/>
      <c r="O1467" s="9"/>
      <c r="P1467" s="9"/>
      <c r="Q1467" s="9"/>
      <c r="R1467" s="9"/>
      <c r="S1467" s="104">
        <v>1465.0</v>
      </c>
      <c r="T1467" s="9"/>
      <c r="U1467" s="9"/>
      <c r="V1467" s="9"/>
      <c r="W1467" s="9"/>
    </row>
    <row r="1468">
      <c r="A1468" s="139"/>
      <c r="B1468" s="139"/>
      <c r="C1468" s="139"/>
      <c r="D1468" s="139"/>
      <c r="E1468" s="139"/>
      <c r="F1468" s="139"/>
      <c r="G1468" s="139"/>
      <c r="H1468" s="139"/>
      <c r="I1468" s="139"/>
      <c r="J1468" s="139"/>
      <c r="K1468" s="139"/>
      <c r="O1468" s="9"/>
      <c r="P1468" s="9"/>
      <c r="Q1468" s="9"/>
      <c r="R1468" s="9"/>
      <c r="S1468" s="104">
        <v>1466.0</v>
      </c>
      <c r="T1468" s="9"/>
      <c r="U1468" s="9"/>
      <c r="V1468" s="9"/>
      <c r="W1468" s="9"/>
    </row>
    <row r="1469">
      <c r="A1469" s="139"/>
      <c r="B1469" s="139"/>
      <c r="C1469" s="139"/>
      <c r="D1469" s="139"/>
      <c r="E1469" s="139"/>
      <c r="F1469" s="139"/>
      <c r="G1469" s="139"/>
      <c r="H1469" s="139"/>
      <c r="I1469" s="139"/>
      <c r="J1469" s="139"/>
      <c r="K1469" s="139"/>
      <c r="O1469" s="9"/>
      <c r="P1469" s="9"/>
      <c r="Q1469" s="9"/>
      <c r="R1469" s="9"/>
      <c r="S1469" s="104">
        <v>1467.0</v>
      </c>
      <c r="T1469" s="9"/>
      <c r="U1469" s="9"/>
      <c r="V1469" s="9"/>
      <c r="W1469" s="9"/>
    </row>
    <row r="1470">
      <c r="A1470" s="139"/>
      <c r="B1470" s="139"/>
      <c r="C1470" s="139"/>
      <c r="D1470" s="139"/>
      <c r="E1470" s="139"/>
      <c r="F1470" s="139"/>
      <c r="G1470" s="139"/>
      <c r="H1470" s="139"/>
      <c r="I1470" s="139"/>
      <c r="J1470" s="139"/>
      <c r="K1470" s="139"/>
      <c r="O1470" s="9"/>
      <c r="P1470" s="9"/>
      <c r="Q1470" s="9"/>
      <c r="R1470" s="9"/>
      <c r="S1470" s="104">
        <v>1468.0</v>
      </c>
      <c r="T1470" s="9"/>
      <c r="U1470" s="9"/>
      <c r="V1470" s="9"/>
      <c r="W1470" s="9"/>
    </row>
    <row r="1471">
      <c r="A1471" s="139"/>
      <c r="B1471" s="139"/>
      <c r="C1471" s="139"/>
      <c r="D1471" s="139"/>
      <c r="E1471" s="139"/>
      <c r="F1471" s="139"/>
      <c r="G1471" s="139"/>
      <c r="H1471" s="139"/>
      <c r="I1471" s="139"/>
      <c r="J1471" s="139"/>
      <c r="K1471" s="139"/>
      <c r="O1471" s="9"/>
      <c r="P1471" s="9"/>
      <c r="Q1471" s="9"/>
      <c r="R1471" s="9"/>
      <c r="S1471" s="104">
        <v>1469.0</v>
      </c>
      <c r="T1471" s="9"/>
      <c r="U1471" s="9"/>
      <c r="V1471" s="9"/>
      <c r="W1471" s="9"/>
    </row>
    <row r="1472">
      <c r="A1472" s="139"/>
      <c r="B1472" s="139"/>
      <c r="C1472" s="139"/>
      <c r="D1472" s="139"/>
      <c r="E1472" s="139"/>
      <c r="F1472" s="139"/>
      <c r="G1472" s="139"/>
      <c r="H1472" s="139"/>
      <c r="I1472" s="139"/>
      <c r="J1472" s="139"/>
      <c r="K1472" s="139"/>
      <c r="O1472" s="9"/>
      <c r="P1472" s="9"/>
      <c r="Q1472" s="9"/>
      <c r="R1472" s="9"/>
      <c r="S1472" s="104">
        <v>1470.0</v>
      </c>
      <c r="T1472" s="9"/>
      <c r="U1472" s="9"/>
      <c r="V1472" s="9"/>
      <c r="W1472" s="9"/>
    </row>
    <row r="1473">
      <c r="A1473" s="139"/>
      <c r="B1473" s="139"/>
      <c r="C1473" s="139"/>
      <c r="D1473" s="139"/>
      <c r="E1473" s="139"/>
      <c r="F1473" s="139"/>
      <c r="G1473" s="139"/>
      <c r="H1473" s="139"/>
      <c r="I1473" s="139"/>
      <c r="J1473" s="139"/>
      <c r="K1473" s="139"/>
      <c r="O1473" s="9"/>
      <c r="P1473" s="9"/>
      <c r="Q1473" s="9"/>
      <c r="R1473" s="9"/>
      <c r="S1473" s="104">
        <v>1471.0</v>
      </c>
      <c r="T1473" s="9"/>
      <c r="U1473" s="9"/>
      <c r="V1473" s="9"/>
      <c r="W1473" s="9"/>
    </row>
    <row r="1474">
      <c r="A1474" s="139"/>
      <c r="B1474" s="139"/>
      <c r="C1474" s="139"/>
      <c r="D1474" s="139"/>
      <c r="E1474" s="139"/>
      <c r="F1474" s="139"/>
      <c r="G1474" s="139"/>
      <c r="H1474" s="139"/>
      <c r="I1474" s="139"/>
      <c r="J1474" s="139"/>
      <c r="K1474" s="139"/>
      <c r="O1474" s="9"/>
      <c r="P1474" s="9"/>
      <c r="Q1474" s="9"/>
      <c r="R1474" s="9"/>
      <c r="S1474" s="104">
        <v>1472.0</v>
      </c>
      <c r="T1474" s="9"/>
      <c r="U1474" s="9"/>
      <c r="V1474" s="9"/>
      <c r="W1474" s="9"/>
    </row>
    <row r="1475">
      <c r="A1475" s="139"/>
      <c r="B1475" s="139"/>
      <c r="C1475" s="139"/>
      <c r="D1475" s="139"/>
      <c r="E1475" s="139"/>
      <c r="F1475" s="139"/>
      <c r="G1475" s="139"/>
      <c r="H1475" s="139"/>
      <c r="I1475" s="139"/>
      <c r="J1475" s="139"/>
      <c r="K1475" s="139"/>
      <c r="O1475" s="9"/>
      <c r="P1475" s="9"/>
      <c r="Q1475" s="9"/>
      <c r="R1475" s="9"/>
      <c r="S1475" s="104">
        <v>1473.0</v>
      </c>
      <c r="T1475" s="9"/>
      <c r="U1475" s="9"/>
      <c r="V1475" s="9"/>
      <c r="W1475" s="9"/>
    </row>
    <row r="1476">
      <c r="A1476" s="139"/>
      <c r="B1476" s="139"/>
      <c r="C1476" s="139"/>
      <c r="D1476" s="139"/>
      <c r="E1476" s="139"/>
      <c r="F1476" s="139"/>
      <c r="G1476" s="139"/>
      <c r="H1476" s="139"/>
      <c r="I1476" s="139"/>
      <c r="J1476" s="139"/>
      <c r="K1476" s="139"/>
      <c r="O1476" s="9"/>
      <c r="P1476" s="9"/>
      <c r="Q1476" s="9"/>
      <c r="R1476" s="9"/>
      <c r="S1476" s="104">
        <v>1474.0</v>
      </c>
      <c r="T1476" s="9"/>
      <c r="U1476" s="9"/>
      <c r="V1476" s="9"/>
      <c r="W1476" s="9"/>
    </row>
    <row r="1477">
      <c r="A1477" s="139"/>
      <c r="B1477" s="139"/>
      <c r="C1477" s="139"/>
      <c r="D1477" s="139"/>
      <c r="E1477" s="139"/>
      <c r="F1477" s="139"/>
      <c r="G1477" s="139"/>
      <c r="H1477" s="139"/>
      <c r="I1477" s="139"/>
      <c r="J1477" s="139"/>
      <c r="K1477" s="139"/>
      <c r="O1477" s="9"/>
      <c r="P1477" s="9"/>
      <c r="Q1477" s="9"/>
      <c r="R1477" s="9"/>
      <c r="S1477" s="104">
        <v>1475.0</v>
      </c>
      <c r="T1477" s="9"/>
      <c r="U1477" s="9"/>
      <c r="V1477" s="9"/>
      <c r="W1477" s="9"/>
    </row>
    <row r="1478">
      <c r="A1478" s="139"/>
      <c r="B1478" s="139"/>
      <c r="C1478" s="139"/>
      <c r="D1478" s="139"/>
      <c r="E1478" s="139"/>
      <c r="F1478" s="139"/>
      <c r="G1478" s="139"/>
      <c r="H1478" s="139"/>
      <c r="I1478" s="139"/>
      <c r="J1478" s="139"/>
      <c r="K1478" s="139"/>
      <c r="O1478" s="9"/>
      <c r="P1478" s="9"/>
      <c r="Q1478" s="9"/>
      <c r="R1478" s="9"/>
      <c r="S1478" s="104">
        <v>1476.0</v>
      </c>
      <c r="T1478" s="9"/>
      <c r="U1478" s="9"/>
      <c r="V1478" s="9"/>
      <c r="W1478" s="9"/>
    </row>
    <row r="1479">
      <c r="A1479" s="139"/>
      <c r="B1479" s="139"/>
      <c r="C1479" s="139"/>
      <c r="D1479" s="139"/>
      <c r="E1479" s="139"/>
      <c r="F1479" s="139"/>
      <c r="G1479" s="139"/>
      <c r="H1479" s="139"/>
      <c r="I1479" s="139"/>
      <c r="J1479" s="139"/>
      <c r="K1479" s="139"/>
      <c r="O1479" s="9"/>
      <c r="P1479" s="9"/>
      <c r="Q1479" s="9"/>
      <c r="R1479" s="9"/>
      <c r="S1479" s="104">
        <v>1477.0</v>
      </c>
      <c r="T1479" s="9"/>
      <c r="U1479" s="9"/>
      <c r="V1479" s="9"/>
      <c r="W1479" s="9"/>
    </row>
    <row r="1480">
      <c r="A1480" s="139"/>
      <c r="B1480" s="139"/>
      <c r="C1480" s="139"/>
      <c r="D1480" s="139"/>
      <c r="E1480" s="139"/>
      <c r="F1480" s="139"/>
      <c r="G1480" s="139"/>
      <c r="H1480" s="139"/>
      <c r="I1480" s="139"/>
      <c r="J1480" s="139"/>
      <c r="K1480" s="139"/>
      <c r="O1480" s="9"/>
      <c r="P1480" s="9"/>
      <c r="Q1480" s="9"/>
      <c r="R1480" s="9"/>
      <c r="S1480" s="104">
        <v>1478.0</v>
      </c>
      <c r="T1480" s="9"/>
      <c r="U1480" s="9"/>
      <c r="V1480" s="9"/>
      <c r="W1480" s="9"/>
    </row>
    <row r="1481">
      <c r="A1481" s="139"/>
      <c r="B1481" s="139"/>
      <c r="C1481" s="139"/>
      <c r="D1481" s="139"/>
      <c r="E1481" s="139"/>
      <c r="F1481" s="139"/>
      <c r="G1481" s="139"/>
      <c r="H1481" s="139"/>
      <c r="I1481" s="139"/>
      <c r="J1481" s="139"/>
      <c r="K1481" s="139"/>
      <c r="O1481" s="9"/>
      <c r="P1481" s="9"/>
      <c r="Q1481" s="9"/>
      <c r="R1481" s="9"/>
      <c r="S1481" s="104">
        <v>1479.0</v>
      </c>
      <c r="T1481" s="9"/>
      <c r="U1481" s="9"/>
      <c r="V1481" s="9"/>
      <c r="W1481" s="9"/>
    </row>
    <row r="1482">
      <c r="A1482" s="139"/>
      <c r="B1482" s="139"/>
      <c r="C1482" s="139"/>
      <c r="D1482" s="139"/>
      <c r="E1482" s="139"/>
      <c r="F1482" s="139"/>
      <c r="G1482" s="139"/>
      <c r="H1482" s="139"/>
      <c r="I1482" s="139"/>
      <c r="J1482" s="139"/>
      <c r="K1482" s="139"/>
      <c r="O1482" s="9"/>
      <c r="P1482" s="9"/>
      <c r="Q1482" s="9"/>
      <c r="R1482" s="9"/>
      <c r="S1482" s="104">
        <v>1480.0</v>
      </c>
      <c r="T1482" s="9"/>
      <c r="U1482" s="9"/>
      <c r="V1482" s="9"/>
      <c r="W1482" s="9"/>
    </row>
    <row r="1483">
      <c r="A1483" s="139"/>
      <c r="B1483" s="139"/>
      <c r="C1483" s="139"/>
      <c r="D1483" s="139"/>
      <c r="E1483" s="139"/>
      <c r="F1483" s="139"/>
      <c r="G1483" s="139"/>
      <c r="H1483" s="139"/>
      <c r="I1483" s="139"/>
      <c r="J1483" s="139"/>
      <c r="K1483" s="139"/>
      <c r="O1483" s="9"/>
      <c r="P1483" s="9"/>
      <c r="Q1483" s="9"/>
      <c r="R1483" s="9"/>
      <c r="S1483" s="104">
        <v>1481.0</v>
      </c>
      <c r="T1483" s="9"/>
      <c r="U1483" s="9"/>
      <c r="V1483" s="9"/>
      <c r="W1483" s="9"/>
    </row>
    <row r="1484">
      <c r="A1484" s="139"/>
      <c r="B1484" s="139"/>
      <c r="C1484" s="139"/>
      <c r="D1484" s="139"/>
      <c r="E1484" s="139"/>
      <c r="F1484" s="139"/>
      <c r="G1484" s="139"/>
      <c r="H1484" s="139"/>
      <c r="I1484" s="139"/>
      <c r="J1484" s="139"/>
      <c r="K1484" s="139"/>
      <c r="O1484" s="9"/>
      <c r="P1484" s="9"/>
      <c r="Q1484" s="9"/>
      <c r="R1484" s="9"/>
      <c r="S1484" s="104">
        <v>1482.0</v>
      </c>
      <c r="T1484" s="9"/>
      <c r="U1484" s="9"/>
      <c r="V1484" s="9"/>
      <c r="W1484" s="9"/>
    </row>
    <row r="1485">
      <c r="A1485" s="139"/>
      <c r="B1485" s="139"/>
      <c r="C1485" s="139"/>
      <c r="D1485" s="139"/>
      <c r="E1485" s="139"/>
      <c r="F1485" s="139"/>
      <c r="G1485" s="139"/>
      <c r="H1485" s="139"/>
      <c r="I1485" s="139"/>
      <c r="J1485" s="139"/>
      <c r="K1485" s="139"/>
      <c r="O1485" s="9"/>
      <c r="P1485" s="9"/>
      <c r="Q1485" s="9"/>
      <c r="R1485" s="9"/>
      <c r="S1485" s="104">
        <v>1483.0</v>
      </c>
      <c r="T1485" s="9"/>
      <c r="U1485" s="9"/>
      <c r="V1485" s="9"/>
      <c r="W1485" s="9"/>
    </row>
    <row r="1486">
      <c r="A1486" s="139"/>
      <c r="B1486" s="139"/>
      <c r="C1486" s="139"/>
      <c r="D1486" s="139"/>
      <c r="E1486" s="139"/>
      <c r="F1486" s="139"/>
      <c r="G1486" s="139"/>
      <c r="H1486" s="139"/>
      <c r="I1486" s="139"/>
      <c r="J1486" s="139"/>
      <c r="K1486" s="139"/>
      <c r="O1486" s="9"/>
      <c r="P1486" s="9"/>
      <c r="Q1486" s="9"/>
      <c r="R1486" s="9"/>
      <c r="S1486" s="104">
        <v>1484.0</v>
      </c>
      <c r="T1486" s="9"/>
      <c r="U1486" s="9"/>
      <c r="V1486" s="9"/>
      <c r="W1486" s="9"/>
    </row>
    <row r="1487">
      <c r="A1487" s="139"/>
      <c r="B1487" s="139"/>
      <c r="C1487" s="139"/>
      <c r="D1487" s="139"/>
      <c r="E1487" s="139"/>
      <c r="F1487" s="139"/>
      <c r="G1487" s="139"/>
      <c r="H1487" s="139"/>
      <c r="I1487" s="139"/>
      <c r="J1487" s="139"/>
      <c r="K1487" s="139"/>
      <c r="O1487" s="9"/>
      <c r="P1487" s="9"/>
      <c r="Q1487" s="9"/>
      <c r="R1487" s="9"/>
      <c r="S1487" s="104">
        <v>1485.0</v>
      </c>
      <c r="T1487" s="9"/>
      <c r="U1487" s="9"/>
      <c r="V1487" s="9"/>
      <c r="W1487" s="9"/>
    </row>
    <row r="1488">
      <c r="A1488" s="139"/>
      <c r="B1488" s="139"/>
      <c r="C1488" s="139"/>
      <c r="D1488" s="139"/>
      <c r="E1488" s="139"/>
      <c r="F1488" s="139"/>
      <c r="G1488" s="139"/>
      <c r="H1488" s="139"/>
      <c r="I1488" s="139"/>
      <c r="J1488" s="139"/>
      <c r="K1488" s="139"/>
      <c r="O1488" s="9"/>
      <c r="P1488" s="9"/>
      <c r="Q1488" s="9"/>
      <c r="R1488" s="9"/>
      <c r="S1488" s="104">
        <v>1486.0</v>
      </c>
      <c r="T1488" s="9"/>
      <c r="U1488" s="9"/>
      <c r="V1488" s="9"/>
      <c r="W1488" s="9"/>
    </row>
    <row r="1489">
      <c r="A1489" s="139"/>
      <c r="B1489" s="139"/>
      <c r="C1489" s="139"/>
      <c r="D1489" s="139"/>
      <c r="E1489" s="139"/>
      <c r="F1489" s="139"/>
      <c r="G1489" s="139"/>
      <c r="H1489" s="139"/>
      <c r="I1489" s="139"/>
      <c r="J1489" s="139"/>
      <c r="K1489" s="139"/>
      <c r="O1489" s="9"/>
      <c r="P1489" s="9"/>
      <c r="Q1489" s="9"/>
      <c r="R1489" s="9"/>
      <c r="S1489" s="104">
        <v>1487.0</v>
      </c>
      <c r="T1489" s="9"/>
      <c r="U1489" s="9"/>
      <c r="V1489" s="9"/>
      <c r="W1489" s="9"/>
    </row>
    <row r="1490">
      <c r="A1490" s="139"/>
      <c r="B1490" s="139"/>
      <c r="C1490" s="139"/>
      <c r="D1490" s="139"/>
      <c r="E1490" s="139"/>
      <c r="F1490" s="139"/>
      <c r="G1490" s="139"/>
      <c r="H1490" s="139"/>
      <c r="I1490" s="139"/>
      <c r="J1490" s="139"/>
      <c r="K1490" s="139"/>
      <c r="O1490" s="9"/>
      <c r="P1490" s="9"/>
      <c r="Q1490" s="9"/>
      <c r="R1490" s="9"/>
      <c r="S1490" s="104">
        <v>1488.0</v>
      </c>
      <c r="T1490" s="9"/>
      <c r="U1490" s="9"/>
      <c r="V1490" s="9"/>
      <c r="W1490" s="9"/>
    </row>
    <row r="1491">
      <c r="A1491" s="139"/>
      <c r="B1491" s="139"/>
      <c r="C1491" s="139"/>
      <c r="D1491" s="139"/>
      <c r="E1491" s="139"/>
      <c r="F1491" s="139"/>
      <c r="G1491" s="139"/>
      <c r="H1491" s="139"/>
      <c r="I1491" s="139"/>
      <c r="J1491" s="139"/>
      <c r="K1491" s="139"/>
      <c r="O1491" s="9"/>
      <c r="P1491" s="9"/>
      <c r="Q1491" s="9"/>
      <c r="R1491" s="9"/>
      <c r="S1491" s="104">
        <v>1489.0</v>
      </c>
      <c r="T1491" s="9"/>
      <c r="U1491" s="9"/>
      <c r="V1491" s="9"/>
      <c r="W1491" s="9"/>
    </row>
    <row r="1492">
      <c r="A1492" s="139"/>
      <c r="B1492" s="139"/>
      <c r="C1492" s="139"/>
      <c r="D1492" s="139"/>
      <c r="E1492" s="139"/>
      <c r="F1492" s="139"/>
      <c r="G1492" s="139"/>
      <c r="H1492" s="139"/>
      <c r="I1492" s="139"/>
      <c r="J1492" s="139"/>
      <c r="K1492" s="139"/>
      <c r="O1492" s="9"/>
      <c r="P1492" s="9"/>
      <c r="Q1492" s="9"/>
      <c r="R1492" s="9"/>
      <c r="S1492" s="104">
        <v>1490.0</v>
      </c>
      <c r="T1492" s="9"/>
      <c r="U1492" s="9"/>
      <c r="V1492" s="9"/>
      <c r="W1492" s="9"/>
    </row>
    <row r="1493">
      <c r="A1493" s="139"/>
      <c r="B1493" s="139"/>
      <c r="C1493" s="139"/>
      <c r="D1493" s="139"/>
      <c r="E1493" s="139"/>
      <c r="F1493" s="139"/>
      <c r="G1493" s="139"/>
      <c r="H1493" s="139"/>
      <c r="I1493" s="139"/>
      <c r="J1493" s="139"/>
      <c r="K1493" s="139"/>
      <c r="O1493" s="9"/>
      <c r="P1493" s="9"/>
      <c r="Q1493" s="9"/>
      <c r="R1493" s="9"/>
      <c r="S1493" s="104">
        <v>1491.0</v>
      </c>
      <c r="T1493" s="9"/>
      <c r="U1493" s="9"/>
      <c r="V1493" s="9"/>
      <c r="W1493" s="9"/>
    </row>
    <row r="1494">
      <c r="A1494" s="139"/>
      <c r="B1494" s="139"/>
      <c r="C1494" s="139"/>
      <c r="D1494" s="139"/>
      <c r="E1494" s="139"/>
      <c r="F1494" s="139"/>
      <c r="G1494" s="139"/>
      <c r="H1494" s="139"/>
      <c r="I1494" s="139"/>
      <c r="J1494" s="139"/>
      <c r="K1494" s="139"/>
      <c r="O1494" s="9"/>
      <c r="P1494" s="9"/>
      <c r="Q1494" s="9"/>
      <c r="R1494" s="9"/>
      <c r="S1494" s="104">
        <v>1492.0</v>
      </c>
      <c r="T1494" s="9"/>
      <c r="U1494" s="9"/>
      <c r="V1494" s="9"/>
      <c r="W1494" s="9"/>
    </row>
    <row r="1495">
      <c r="A1495" s="139"/>
      <c r="B1495" s="139"/>
      <c r="C1495" s="139"/>
      <c r="D1495" s="139"/>
      <c r="E1495" s="139"/>
      <c r="F1495" s="139"/>
      <c r="G1495" s="139"/>
      <c r="H1495" s="139"/>
      <c r="I1495" s="139"/>
      <c r="J1495" s="139"/>
      <c r="K1495" s="139"/>
      <c r="O1495" s="9"/>
      <c r="P1495" s="9"/>
      <c r="Q1495" s="9"/>
      <c r="R1495" s="9"/>
      <c r="S1495" s="104">
        <v>1493.0</v>
      </c>
      <c r="T1495" s="9"/>
      <c r="U1495" s="9"/>
      <c r="V1495" s="9"/>
      <c r="W1495" s="9"/>
    </row>
    <row r="1496">
      <c r="A1496" s="139"/>
      <c r="B1496" s="139"/>
      <c r="C1496" s="139"/>
      <c r="D1496" s="139"/>
      <c r="E1496" s="139"/>
      <c r="F1496" s="139"/>
      <c r="G1496" s="139"/>
      <c r="H1496" s="139"/>
      <c r="I1496" s="139"/>
      <c r="J1496" s="139"/>
      <c r="K1496" s="139"/>
      <c r="O1496" s="9"/>
      <c r="P1496" s="9"/>
      <c r="Q1496" s="9"/>
      <c r="R1496" s="9"/>
      <c r="S1496" s="104">
        <v>1494.0</v>
      </c>
      <c r="T1496" s="9"/>
      <c r="U1496" s="9"/>
      <c r="V1496" s="9"/>
      <c r="W1496" s="9"/>
    </row>
    <row r="1497">
      <c r="A1497" s="139"/>
      <c r="B1497" s="139"/>
      <c r="C1497" s="139"/>
      <c r="D1497" s="139"/>
      <c r="E1497" s="139"/>
      <c r="F1497" s="139"/>
      <c r="G1497" s="139"/>
      <c r="H1497" s="139"/>
      <c r="I1497" s="139"/>
      <c r="J1497" s="139"/>
      <c r="K1497" s="139"/>
      <c r="O1497" s="9"/>
      <c r="P1497" s="9"/>
      <c r="Q1497" s="9"/>
      <c r="R1497" s="9"/>
      <c r="S1497" s="104">
        <v>1495.0</v>
      </c>
      <c r="T1497" s="9"/>
      <c r="U1497" s="9"/>
      <c r="V1497" s="9"/>
      <c r="W1497" s="9"/>
    </row>
    <row r="1498">
      <c r="A1498" s="139"/>
      <c r="B1498" s="139"/>
      <c r="C1498" s="139"/>
      <c r="D1498" s="139"/>
      <c r="E1498" s="139"/>
      <c r="F1498" s="139"/>
      <c r="G1498" s="139"/>
      <c r="H1498" s="139"/>
      <c r="I1498" s="139"/>
      <c r="J1498" s="139"/>
      <c r="K1498" s="139"/>
      <c r="O1498" s="9"/>
      <c r="P1498" s="9"/>
      <c r="Q1498" s="9"/>
      <c r="R1498" s="9"/>
      <c r="S1498" s="104">
        <v>1496.0</v>
      </c>
      <c r="T1498" s="9"/>
      <c r="U1498" s="9"/>
      <c r="V1498" s="9"/>
      <c r="W1498" s="9"/>
    </row>
    <row r="1499">
      <c r="A1499" s="139"/>
      <c r="B1499" s="139"/>
      <c r="C1499" s="139"/>
      <c r="D1499" s="139"/>
      <c r="E1499" s="139"/>
      <c r="F1499" s="139"/>
      <c r="G1499" s="139"/>
      <c r="H1499" s="139"/>
      <c r="I1499" s="139"/>
      <c r="J1499" s="139"/>
      <c r="K1499" s="139"/>
      <c r="O1499" s="9"/>
      <c r="P1499" s="9"/>
      <c r="Q1499" s="9"/>
      <c r="R1499" s="9"/>
      <c r="S1499" s="104">
        <v>1497.0</v>
      </c>
      <c r="T1499" s="9"/>
      <c r="U1499" s="9"/>
      <c r="V1499" s="9"/>
      <c r="W1499" s="9"/>
    </row>
    <row r="1500">
      <c r="A1500" s="139"/>
      <c r="B1500" s="139"/>
      <c r="C1500" s="139"/>
      <c r="D1500" s="139"/>
      <c r="E1500" s="139"/>
      <c r="F1500" s="139"/>
      <c r="G1500" s="139"/>
      <c r="H1500" s="139"/>
      <c r="I1500" s="139"/>
      <c r="J1500" s="139"/>
      <c r="K1500" s="139"/>
      <c r="O1500" s="9"/>
      <c r="P1500" s="9"/>
      <c r="Q1500" s="9"/>
      <c r="R1500" s="9"/>
      <c r="S1500" s="104">
        <v>1498.0</v>
      </c>
      <c r="T1500" s="9"/>
      <c r="U1500" s="9"/>
      <c r="V1500" s="9"/>
      <c r="W1500" s="9"/>
    </row>
    <row r="1501">
      <c r="A1501" s="139"/>
      <c r="B1501" s="139"/>
      <c r="C1501" s="139"/>
      <c r="D1501" s="139"/>
      <c r="E1501" s="139"/>
      <c r="F1501" s="139"/>
      <c r="G1501" s="139"/>
      <c r="H1501" s="139"/>
      <c r="I1501" s="139"/>
      <c r="J1501" s="139"/>
      <c r="K1501" s="139"/>
      <c r="O1501" s="9"/>
      <c r="P1501" s="9"/>
      <c r="Q1501" s="9"/>
      <c r="R1501" s="9"/>
      <c r="S1501" s="104">
        <v>1499.0</v>
      </c>
      <c r="T1501" s="9"/>
      <c r="U1501" s="9"/>
      <c r="V1501" s="9"/>
      <c r="W1501" s="9"/>
    </row>
    <row r="1502">
      <c r="A1502" s="139"/>
      <c r="B1502" s="139"/>
      <c r="C1502" s="139"/>
      <c r="D1502" s="139"/>
      <c r="E1502" s="139"/>
      <c r="F1502" s="139"/>
      <c r="G1502" s="139"/>
      <c r="H1502" s="139"/>
      <c r="I1502" s="139"/>
      <c r="J1502" s="139"/>
      <c r="K1502" s="139"/>
      <c r="O1502" s="9"/>
      <c r="P1502" s="9"/>
      <c r="Q1502" s="9"/>
      <c r="R1502" s="9"/>
      <c r="S1502" s="104">
        <v>1500.0</v>
      </c>
      <c r="T1502" s="9"/>
      <c r="U1502" s="9"/>
      <c r="V1502" s="9"/>
      <c r="W1502" s="9"/>
    </row>
    <row r="1503">
      <c r="A1503" s="139"/>
      <c r="B1503" s="139"/>
      <c r="C1503" s="139"/>
      <c r="D1503" s="139"/>
      <c r="E1503" s="139"/>
      <c r="F1503" s="139"/>
      <c r="G1503" s="139"/>
      <c r="H1503" s="139"/>
      <c r="I1503" s="139"/>
      <c r="J1503" s="139"/>
      <c r="K1503" s="139"/>
      <c r="O1503" s="9"/>
      <c r="P1503" s="9"/>
      <c r="Q1503" s="9"/>
      <c r="R1503" s="9"/>
      <c r="S1503" s="104">
        <v>1501.0</v>
      </c>
      <c r="T1503" s="9"/>
      <c r="U1503" s="9"/>
      <c r="V1503" s="9"/>
      <c r="W1503" s="9"/>
    </row>
    <row r="1504">
      <c r="A1504" s="139"/>
      <c r="B1504" s="139"/>
      <c r="C1504" s="139"/>
      <c r="D1504" s="139"/>
      <c r="E1504" s="139"/>
      <c r="F1504" s="139"/>
      <c r="G1504" s="139"/>
      <c r="H1504" s="139"/>
      <c r="I1504" s="139"/>
      <c r="J1504" s="139"/>
      <c r="K1504" s="139"/>
      <c r="O1504" s="9"/>
      <c r="P1504" s="9"/>
      <c r="Q1504" s="9"/>
      <c r="R1504" s="9"/>
      <c r="S1504" s="104">
        <v>1502.0</v>
      </c>
      <c r="T1504" s="9"/>
      <c r="U1504" s="9"/>
      <c r="V1504" s="9"/>
      <c r="W1504" s="9"/>
    </row>
    <row r="1505">
      <c r="A1505" s="139"/>
      <c r="B1505" s="139"/>
      <c r="C1505" s="139"/>
      <c r="D1505" s="139"/>
      <c r="E1505" s="139"/>
      <c r="F1505" s="139"/>
      <c r="G1505" s="139"/>
      <c r="H1505" s="139"/>
      <c r="I1505" s="139"/>
      <c r="J1505" s="139"/>
      <c r="K1505" s="139"/>
      <c r="O1505" s="9"/>
      <c r="P1505" s="9"/>
      <c r="Q1505" s="9"/>
      <c r="R1505" s="9"/>
      <c r="S1505" s="104">
        <v>1503.0</v>
      </c>
      <c r="T1505" s="9"/>
      <c r="U1505" s="9"/>
      <c r="V1505" s="9"/>
      <c r="W1505" s="9"/>
    </row>
    <row r="1506">
      <c r="A1506" s="139"/>
      <c r="B1506" s="139"/>
      <c r="C1506" s="139"/>
      <c r="D1506" s="139"/>
      <c r="E1506" s="139"/>
      <c r="F1506" s="139"/>
      <c r="G1506" s="139"/>
      <c r="H1506" s="139"/>
      <c r="I1506" s="139"/>
      <c r="J1506" s="139"/>
      <c r="K1506" s="139"/>
      <c r="O1506" s="9"/>
      <c r="P1506" s="9"/>
      <c r="Q1506" s="9"/>
      <c r="R1506" s="9"/>
      <c r="S1506" s="104">
        <v>1504.0</v>
      </c>
      <c r="T1506" s="9"/>
      <c r="U1506" s="9"/>
      <c r="V1506" s="9"/>
      <c r="W1506" s="9"/>
    </row>
    <row r="1507">
      <c r="A1507" s="139"/>
      <c r="B1507" s="139"/>
      <c r="C1507" s="139"/>
      <c r="D1507" s="139"/>
      <c r="E1507" s="139"/>
      <c r="F1507" s="139"/>
      <c r="G1507" s="139"/>
      <c r="H1507" s="139"/>
      <c r="I1507" s="139"/>
      <c r="J1507" s="139"/>
      <c r="K1507" s="139"/>
      <c r="O1507" s="9"/>
      <c r="P1507" s="9"/>
      <c r="Q1507" s="9"/>
      <c r="R1507" s="9"/>
      <c r="S1507" s="104">
        <v>1505.0</v>
      </c>
      <c r="T1507" s="9"/>
      <c r="U1507" s="9"/>
      <c r="V1507" s="9"/>
      <c r="W1507" s="9"/>
    </row>
    <row r="1508">
      <c r="A1508" s="139"/>
      <c r="B1508" s="139"/>
      <c r="C1508" s="139"/>
      <c r="D1508" s="139"/>
      <c r="E1508" s="139"/>
      <c r="F1508" s="139"/>
      <c r="G1508" s="139"/>
      <c r="H1508" s="139"/>
      <c r="I1508" s="139"/>
      <c r="J1508" s="139"/>
      <c r="K1508" s="139"/>
      <c r="O1508" s="9"/>
      <c r="P1508" s="9"/>
      <c r="Q1508" s="9"/>
      <c r="R1508" s="9"/>
      <c r="S1508" s="104">
        <v>1506.0</v>
      </c>
      <c r="T1508" s="9"/>
      <c r="U1508" s="9"/>
      <c r="V1508" s="9"/>
      <c r="W1508" s="9"/>
    </row>
    <row r="1509">
      <c r="A1509" s="139"/>
      <c r="B1509" s="139"/>
      <c r="C1509" s="139"/>
      <c r="D1509" s="139"/>
      <c r="E1509" s="139"/>
      <c r="F1509" s="139"/>
      <c r="G1509" s="139"/>
      <c r="H1509" s="139"/>
      <c r="I1509" s="139"/>
      <c r="J1509" s="139"/>
      <c r="K1509" s="139"/>
      <c r="O1509" s="9"/>
      <c r="P1509" s="9"/>
      <c r="Q1509" s="9"/>
      <c r="R1509" s="9"/>
      <c r="S1509" s="104">
        <v>1507.0</v>
      </c>
      <c r="T1509" s="9"/>
      <c r="U1509" s="9"/>
      <c r="V1509" s="9"/>
      <c r="W1509" s="9"/>
    </row>
    <row r="1510">
      <c r="A1510" s="139"/>
      <c r="B1510" s="139"/>
      <c r="C1510" s="139"/>
      <c r="D1510" s="139"/>
      <c r="E1510" s="139"/>
      <c r="F1510" s="139"/>
      <c r="G1510" s="139"/>
      <c r="H1510" s="139"/>
      <c r="I1510" s="139"/>
      <c r="J1510" s="139"/>
      <c r="K1510" s="139"/>
      <c r="O1510" s="9"/>
      <c r="P1510" s="9"/>
      <c r="Q1510" s="9"/>
      <c r="R1510" s="9"/>
      <c r="S1510" s="104">
        <v>1508.0</v>
      </c>
      <c r="T1510" s="9"/>
      <c r="U1510" s="9"/>
      <c r="V1510" s="9"/>
      <c r="W1510" s="9"/>
    </row>
    <row r="1511">
      <c r="A1511" s="139"/>
      <c r="B1511" s="139"/>
      <c r="C1511" s="139"/>
      <c r="D1511" s="139"/>
      <c r="E1511" s="139"/>
      <c r="F1511" s="139"/>
      <c r="G1511" s="139"/>
      <c r="H1511" s="139"/>
      <c r="I1511" s="139"/>
      <c r="J1511" s="139"/>
      <c r="K1511" s="139"/>
      <c r="O1511" s="9"/>
      <c r="P1511" s="9"/>
      <c r="Q1511" s="9"/>
      <c r="R1511" s="9"/>
      <c r="S1511" s="104">
        <v>1509.0</v>
      </c>
      <c r="T1511" s="9"/>
      <c r="U1511" s="9"/>
      <c r="V1511" s="9"/>
      <c r="W1511" s="9"/>
    </row>
    <row r="1512">
      <c r="A1512" s="139"/>
      <c r="B1512" s="139"/>
      <c r="C1512" s="139"/>
      <c r="D1512" s="139"/>
      <c r="E1512" s="139"/>
      <c r="F1512" s="139"/>
      <c r="G1512" s="139"/>
      <c r="H1512" s="139"/>
      <c r="I1512" s="139"/>
      <c r="J1512" s="139"/>
      <c r="K1512" s="139"/>
      <c r="O1512" s="9"/>
      <c r="P1512" s="9"/>
      <c r="Q1512" s="9"/>
      <c r="R1512" s="9"/>
      <c r="S1512" s="104">
        <v>1510.0</v>
      </c>
      <c r="T1512" s="9"/>
      <c r="U1512" s="9"/>
      <c r="V1512" s="9"/>
      <c r="W1512" s="9"/>
    </row>
    <row r="1513">
      <c r="A1513" s="139"/>
      <c r="B1513" s="139"/>
      <c r="C1513" s="139"/>
      <c r="D1513" s="139"/>
      <c r="E1513" s="139"/>
      <c r="F1513" s="139"/>
      <c r="G1513" s="139"/>
      <c r="H1513" s="139"/>
      <c r="I1513" s="139"/>
      <c r="J1513" s="139"/>
      <c r="K1513" s="139"/>
      <c r="O1513" s="9"/>
      <c r="P1513" s="9"/>
      <c r="Q1513" s="9"/>
      <c r="R1513" s="9"/>
      <c r="S1513" s="104">
        <v>1511.0</v>
      </c>
      <c r="T1513" s="9"/>
      <c r="U1513" s="9"/>
      <c r="V1513" s="9"/>
      <c r="W1513" s="9"/>
    </row>
    <row r="1514">
      <c r="A1514" s="139"/>
      <c r="B1514" s="139"/>
      <c r="C1514" s="139"/>
      <c r="D1514" s="139"/>
      <c r="E1514" s="139"/>
      <c r="F1514" s="139"/>
      <c r="G1514" s="139"/>
      <c r="H1514" s="139"/>
      <c r="I1514" s="139"/>
      <c r="J1514" s="139"/>
      <c r="K1514" s="139"/>
      <c r="O1514" s="9"/>
      <c r="P1514" s="9"/>
      <c r="Q1514" s="9"/>
      <c r="R1514" s="9"/>
      <c r="S1514" s="104">
        <v>1512.0</v>
      </c>
      <c r="T1514" s="9"/>
      <c r="U1514" s="9"/>
      <c r="V1514" s="9"/>
      <c r="W1514" s="9"/>
    </row>
    <row r="1515">
      <c r="A1515" s="139"/>
      <c r="B1515" s="139"/>
      <c r="C1515" s="139"/>
      <c r="D1515" s="139"/>
      <c r="E1515" s="139"/>
      <c r="F1515" s="139"/>
      <c r="G1515" s="139"/>
      <c r="H1515" s="139"/>
      <c r="I1515" s="139"/>
      <c r="J1515" s="139"/>
      <c r="K1515" s="139"/>
      <c r="O1515" s="9"/>
      <c r="P1515" s="9"/>
      <c r="Q1515" s="9"/>
      <c r="R1515" s="9"/>
      <c r="S1515" s="104">
        <v>1513.0</v>
      </c>
      <c r="T1515" s="9"/>
      <c r="U1515" s="9"/>
      <c r="V1515" s="9"/>
      <c r="W1515" s="9"/>
    </row>
    <row r="1516">
      <c r="A1516" s="139"/>
      <c r="B1516" s="139"/>
      <c r="C1516" s="139"/>
      <c r="D1516" s="139"/>
      <c r="E1516" s="139"/>
      <c r="F1516" s="139"/>
      <c r="G1516" s="139"/>
      <c r="H1516" s="139"/>
      <c r="I1516" s="139"/>
      <c r="J1516" s="139"/>
      <c r="K1516" s="139"/>
      <c r="O1516" s="9"/>
      <c r="P1516" s="9"/>
      <c r="Q1516" s="9"/>
      <c r="R1516" s="9"/>
      <c r="S1516" s="104">
        <v>1514.0</v>
      </c>
      <c r="T1516" s="9"/>
      <c r="U1516" s="9"/>
      <c r="V1516" s="9"/>
      <c r="W1516" s="9"/>
    </row>
    <row r="1517">
      <c r="A1517" s="139"/>
      <c r="B1517" s="139"/>
      <c r="C1517" s="139"/>
      <c r="D1517" s="139"/>
      <c r="E1517" s="139"/>
      <c r="F1517" s="139"/>
      <c r="G1517" s="139"/>
      <c r="H1517" s="139"/>
      <c r="I1517" s="139"/>
      <c r="J1517" s="139"/>
      <c r="K1517" s="139"/>
      <c r="O1517" s="9"/>
      <c r="P1517" s="9"/>
      <c r="Q1517" s="9"/>
      <c r="R1517" s="9"/>
      <c r="S1517" s="104">
        <v>1515.0</v>
      </c>
      <c r="T1517" s="9"/>
      <c r="U1517" s="9"/>
      <c r="V1517" s="9"/>
      <c r="W1517" s="9"/>
    </row>
    <row r="1518">
      <c r="A1518" s="139"/>
      <c r="B1518" s="139"/>
      <c r="C1518" s="139"/>
      <c r="D1518" s="139"/>
      <c r="E1518" s="139"/>
      <c r="F1518" s="139"/>
      <c r="G1518" s="139"/>
      <c r="H1518" s="139"/>
      <c r="I1518" s="139"/>
      <c r="J1518" s="139"/>
      <c r="K1518" s="139"/>
      <c r="O1518" s="9"/>
      <c r="P1518" s="9"/>
      <c r="Q1518" s="9"/>
      <c r="R1518" s="9"/>
      <c r="S1518" s="104">
        <v>1516.0</v>
      </c>
      <c r="T1518" s="9"/>
      <c r="U1518" s="9"/>
      <c r="V1518" s="9"/>
      <c r="W1518" s="9"/>
    </row>
    <row r="1519">
      <c r="A1519" s="139"/>
      <c r="B1519" s="139"/>
      <c r="C1519" s="139"/>
      <c r="D1519" s="139"/>
      <c r="E1519" s="139"/>
      <c r="F1519" s="139"/>
      <c r="G1519" s="139"/>
      <c r="H1519" s="139"/>
      <c r="I1519" s="139"/>
      <c r="J1519" s="139"/>
      <c r="K1519" s="139"/>
      <c r="O1519" s="9"/>
      <c r="P1519" s="9"/>
      <c r="Q1519" s="9"/>
      <c r="R1519" s="9"/>
      <c r="S1519" s="104">
        <v>1517.0</v>
      </c>
      <c r="T1519" s="9"/>
      <c r="U1519" s="9"/>
      <c r="V1519" s="9"/>
      <c r="W1519" s="9"/>
    </row>
    <row r="1520">
      <c r="A1520" s="139"/>
      <c r="B1520" s="139"/>
      <c r="C1520" s="139"/>
      <c r="D1520" s="139"/>
      <c r="E1520" s="139"/>
      <c r="F1520" s="139"/>
      <c r="G1520" s="139"/>
      <c r="H1520" s="139"/>
      <c r="I1520" s="139"/>
      <c r="J1520" s="139"/>
      <c r="K1520" s="139"/>
      <c r="O1520" s="9"/>
      <c r="P1520" s="9"/>
      <c r="Q1520" s="9"/>
      <c r="R1520" s="9"/>
      <c r="S1520" s="104">
        <v>1518.0</v>
      </c>
      <c r="T1520" s="9"/>
      <c r="U1520" s="9"/>
      <c r="V1520" s="9"/>
      <c r="W1520" s="9"/>
    </row>
    <row r="1521">
      <c r="A1521" s="139"/>
      <c r="B1521" s="139"/>
      <c r="C1521" s="139"/>
      <c r="D1521" s="139"/>
      <c r="E1521" s="139"/>
      <c r="F1521" s="139"/>
      <c r="G1521" s="139"/>
      <c r="H1521" s="139"/>
      <c r="I1521" s="139"/>
      <c r="J1521" s="139"/>
      <c r="K1521" s="139"/>
      <c r="O1521" s="9"/>
      <c r="P1521" s="9"/>
      <c r="Q1521" s="9"/>
      <c r="R1521" s="9"/>
      <c r="S1521" s="104">
        <v>1519.0</v>
      </c>
      <c r="T1521" s="9"/>
      <c r="U1521" s="9"/>
      <c r="V1521" s="9"/>
      <c r="W1521" s="9"/>
    </row>
    <row r="1522">
      <c r="A1522" s="139"/>
      <c r="B1522" s="139"/>
      <c r="C1522" s="139"/>
      <c r="D1522" s="139"/>
      <c r="E1522" s="139"/>
      <c r="F1522" s="139"/>
      <c r="G1522" s="139"/>
      <c r="H1522" s="139"/>
      <c r="I1522" s="139"/>
      <c r="J1522" s="139"/>
      <c r="K1522" s="139"/>
      <c r="O1522" s="9"/>
      <c r="P1522" s="9"/>
      <c r="Q1522" s="9"/>
      <c r="R1522" s="9"/>
      <c r="S1522" s="104">
        <v>1520.0</v>
      </c>
      <c r="T1522" s="9"/>
      <c r="U1522" s="9"/>
      <c r="V1522" s="9"/>
      <c r="W1522" s="9"/>
    </row>
    <row r="1523">
      <c r="A1523" s="139"/>
      <c r="B1523" s="139"/>
      <c r="C1523" s="139"/>
      <c r="D1523" s="139"/>
      <c r="E1523" s="139"/>
      <c r="F1523" s="139"/>
      <c r="G1523" s="139"/>
      <c r="H1523" s="139"/>
      <c r="I1523" s="139"/>
      <c r="J1523" s="139"/>
      <c r="K1523" s="139"/>
      <c r="O1523" s="9"/>
      <c r="P1523" s="9"/>
      <c r="Q1523" s="9"/>
      <c r="R1523" s="9"/>
      <c r="S1523" s="104">
        <v>1521.0</v>
      </c>
      <c r="T1523" s="9"/>
      <c r="U1523" s="9"/>
      <c r="V1523" s="9"/>
      <c r="W1523" s="9"/>
    </row>
    <row r="1524">
      <c r="A1524" s="139"/>
      <c r="B1524" s="139"/>
      <c r="C1524" s="139"/>
      <c r="D1524" s="139"/>
      <c r="E1524" s="139"/>
      <c r="F1524" s="139"/>
      <c r="G1524" s="139"/>
      <c r="H1524" s="139"/>
      <c r="I1524" s="139"/>
      <c r="J1524" s="139"/>
      <c r="K1524" s="139"/>
      <c r="O1524" s="9"/>
      <c r="P1524" s="9"/>
      <c r="Q1524" s="9"/>
      <c r="R1524" s="9"/>
      <c r="S1524" s="104">
        <v>1522.0</v>
      </c>
      <c r="T1524" s="9"/>
      <c r="U1524" s="9"/>
      <c r="V1524" s="9"/>
      <c r="W1524" s="9"/>
    </row>
    <row r="1525">
      <c r="A1525" s="139"/>
      <c r="B1525" s="139"/>
      <c r="C1525" s="139"/>
      <c r="D1525" s="139"/>
      <c r="E1525" s="139"/>
      <c r="F1525" s="139"/>
      <c r="G1525" s="139"/>
      <c r="H1525" s="139"/>
      <c r="I1525" s="139"/>
      <c r="J1525" s="139"/>
      <c r="K1525" s="139"/>
      <c r="O1525" s="9"/>
      <c r="P1525" s="9"/>
      <c r="Q1525" s="9"/>
      <c r="R1525" s="9"/>
      <c r="S1525" s="104">
        <v>1523.0</v>
      </c>
      <c r="T1525" s="9"/>
      <c r="U1525" s="9"/>
      <c r="V1525" s="9"/>
      <c r="W1525" s="9"/>
    </row>
    <row r="1526">
      <c r="A1526" s="139"/>
      <c r="B1526" s="139"/>
      <c r="C1526" s="139"/>
      <c r="D1526" s="139"/>
      <c r="E1526" s="139"/>
      <c r="F1526" s="139"/>
      <c r="G1526" s="139"/>
      <c r="H1526" s="139"/>
      <c r="I1526" s="139"/>
      <c r="J1526" s="139"/>
      <c r="K1526" s="139"/>
      <c r="O1526" s="9"/>
      <c r="P1526" s="9"/>
      <c r="Q1526" s="9"/>
      <c r="R1526" s="9"/>
      <c r="S1526" s="104">
        <v>1524.0</v>
      </c>
      <c r="T1526" s="9"/>
      <c r="U1526" s="9"/>
      <c r="V1526" s="9"/>
      <c r="W1526" s="9"/>
    </row>
    <row r="1527">
      <c r="A1527" s="139"/>
      <c r="B1527" s="139"/>
      <c r="C1527" s="139"/>
      <c r="D1527" s="139"/>
      <c r="E1527" s="139"/>
      <c r="F1527" s="139"/>
      <c r="G1527" s="139"/>
      <c r="H1527" s="139"/>
      <c r="I1527" s="139"/>
      <c r="J1527" s="139"/>
      <c r="K1527" s="139"/>
      <c r="O1527" s="9"/>
      <c r="P1527" s="9"/>
      <c r="Q1527" s="9"/>
      <c r="R1527" s="9"/>
      <c r="S1527" s="104">
        <v>1525.0</v>
      </c>
      <c r="T1527" s="9"/>
      <c r="U1527" s="9"/>
      <c r="V1527" s="9"/>
      <c r="W1527" s="9"/>
    </row>
    <row r="1528">
      <c r="A1528" s="139"/>
      <c r="B1528" s="139"/>
      <c r="C1528" s="139"/>
      <c r="D1528" s="139"/>
      <c r="E1528" s="139"/>
      <c r="F1528" s="139"/>
      <c r="G1528" s="139"/>
      <c r="H1528" s="139"/>
      <c r="I1528" s="139"/>
      <c r="J1528" s="139"/>
      <c r="K1528" s="139"/>
      <c r="O1528" s="9"/>
      <c r="P1528" s="9"/>
      <c r="Q1528" s="9"/>
      <c r="R1528" s="9"/>
      <c r="S1528" s="104">
        <v>1526.0</v>
      </c>
      <c r="T1528" s="9"/>
      <c r="U1528" s="9"/>
      <c r="V1528" s="9"/>
      <c r="W1528" s="9"/>
    </row>
    <row r="1529">
      <c r="A1529" s="139"/>
      <c r="B1529" s="139"/>
      <c r="C1529" s="139"/>
      <c r="D1529" s="139"/>
      <c r="E1529" s="139"/>
      <c r="F1529" s="139"/>
      <c r="G1529" s="139"/>
      <c r="H1529" s="139"/>
      <c r="I1529" s="139"/>
      <c r="J1529" s="139"/>
      <c r="K1529" s="139"/>
      <c r="O1529" s="9"/>
      <c r="P1529" s="9"/>
      <c r="Q1529" s="9"/>
      <c r="R1529" s="9"/>
      <c r="S1529" s="104">
        <v>1527.0</v>
      </c>
      <c r="T1529" s="9"/>
      <c r="U1529" s="9"/>
      <c r="V1529" s="9"/>
      <c r="W1529" s="9"/>
    </row>
    <row r="1530">
      <c r="A1530" s="139"/>
      <c r="B1530" s="139"/>
      <c r="C1530" s="139"/>
      <c r="D1530" s="139"/>
      <c r="E1530" s="139"/>
      <c r="F1530" s="139"/>
      <c r="G1530" s="139"/>
      <c r="H1530" s="139"/>
      <c r="I1530" s="139"/>
      <c r="J1530" s="139"/>
      <c r="K1530" s="139"/>
      <c r="O1530" s="9"/>
      <c r="P1530" s="9"/>
      <c r="Q1530" s="9"/>
      <c r="R1530" s="9"/>
      <c r="S1530" s="104">
        <v>1528.0</v>
      </c>
      <c r="T1530" s="9"/>
      <c r="U1530" s="9"/>
      <c r="V1530" s="9"/>
      <c r="W1530" s="9"/>
    </row>
    <row r="1531">
      <c r="A1531" s="139"/>
      <c r="B1531" s="139"/>
      <c r="C1531" s="139"/>
      <c r="D1531" s="139"/>
      <c r="E1531" s="139"/>
      <c r="F1531" s="139"/>
      <c r="G1531" s="139"/>
      <c r="H1531" s="139"/>
      <c r="I1531" s="139"/>
      <c r="J1531" s="139"/>
      <c r="K1531" s="139"/>
      <c r="O1531" s="9"/>
      <c r="P1531" s="9"/>
      <c r="Q1531" s="9"/>
      <c r="R1531" s="9"/>
      <c r="S1531" s="104">
        <v>1529.0</v>
      </c>
      <c r="T1531" s="9"/>
      <c r="U1531" s="9"/>
      <c r="V1531" s="9"/>
      <c r="W1531" s="9"/>
    </row>
    <row r="1532">
      <c r="A1532" s="139"/>
      <c r="B1532" s="139"/>
      <c r="C1532" s="139"/>
      <c r="D1532" s="139"/>
      <c r="E1532" s="139"/>
      <c r="F1532" s="139"/>
      <c r="G1532" s="139"/>
      <c r="H1532" s="139"/>
      <c r="I1532" s="139"/>
      <c r="J1532" s="139"/>
      <c r="K1532" s="139"/>
      <c r="O1532" s="9"/>
      <c r="P1532" s="9"/>
      <c r="Q1532" s="9"/>
      <c r="R1532" s="9"/>
      <c r="S1532" s="104">
        <v>1530.0</v>
      </c>
      <c r="T1532" s="9"/>
      <c r="U1532" s="9"/>
      <c r="V1532" s="9"/>
      <c r="W1532" s="9"/>
    </row>
    <row r="1533">
      <c r="A1533" s="139"/>
      <c r="B1533" s="139"/>
      <c r="C1533" s="139"/>
      <c r="D1533" s="139"/>
      <c r="E1533" s="139"/>
      <c r="F1533" s="139"/>
      <c r="G1533" s="139"/>
      <c r="H1533" s="139"/>
      <c r="I1533" s="139"/>
      <c r="J1533" s="139"/>
      <c r="K1533" s="139"/>
      <c r="O1533" s="9"/>
      <c r="P1533" s="9"/>
      <c r="Q1533" s="9"/>
      <c r="R1533" s="9"/>
      <c r="S1533" s="104">
        <v>1531.0</v>
      </c>
      <c r="T1533" s="9"/>
      <c r="U1533" s="9"/>
      <c r="V1533" s="9"/>
      <c r="W1533" s="9"/>
    </row>
    <row r="1534">
      <c r="A1534" s="139"/>
      <c r="B1534" s="139"/>
      <c r="C1534" s="139"/>
      <c r="D1534" s="139"/>
      <c r="E1534" s="139"/>
      <c r="F1534" s="139"/>
      <c r="G1534" s="139"/>
      <c r="H1534" s="139"/>
      <c r="I1534" s="139"/>
      <c r="J1534" s="139"/>
      <c r="K1534" s="139"/>
      <c r="O1534" s="9"/>
      <c r="P1534" s="9"/>
      <c r="Q1534" s="9"/>
      <c r="R1534" s="9"/>
      <c r="S1534" s="104">
        <v>1532.0</v>
      </c>
      <c r="T1534" s="9"/>
      <c r="U1534" s="9"/>
      <c r="V1534" s="9"/>
      <c r="W1534" s="9"/>
    </row>
    <row r="1535">
      <c r="A1535" s="139"/>
      <c r="B1535" s="139"/>
      <c r="C1535" s="139"/>
      <c r="D1535" s="139"/>
      <c r="E1535" s="139"/>
      <c r="F1535" s="139"/>
      <c r="G1535" s="139"/>
      <c r="H1535" s="139"/>
      <c r="I1535" s="139"/>
      <c r="J1535" s="139"/>
      <c r="K1535" s="139"/>
      <c r="O1535" s="9"/>
      <c r="P1535" s="9"/>
      <c r="Q1535" s="9"/>
      <c r="R1535" s="9"/>
      <c r="S1535" s="104">
        <v>1533.0</v>
      </c>
      <c r="T1535" s="9"/>
      <c r="U1535" s="9"/>
      <c r="V1535" s="9"/>
      <c r="W1535" s="9"/>
    </row>
    <row r="1536">
      <c r="A1536" s="139"/>
      <c r="B1536" s="139"/>
      <c r="C1536" s="139"/>
      <c r="D1536" s="139"/>
      <c r="E1536" s="139"/>
      <c r="F1536" s="139"/>
      <c r="G1536" s="139"/>
      <c r="H1536" s="139"/>
      <c r="I1536" s="139"/>
      <c r="J1536" s="139"/>
      <c r="K1536" s="139"/>
      <c r="O1536" s="9"/>
      <c r="P1536" s="9"/>
      <c r="Q1536" s="9"/>
      <c r="R1536" s="9"/>
      <c r="S1536" s="104">
        <v>1534.0</v>
      </c>
      <c r="T1536" s="9"/>
      <c r="U1536" s="9"/>
      <c r="V1536" s="9"/>
      <c r="W1536" s="9"/>
    </row>
    <row r="1537">
      <c r="A1537" s="139"/>
      <c r="B1537" s="139"/>
      <c r="C1537" s="139"/>
      <c r="D1537" s="139"/>
      <c r="E1537" s="139"/>
      <c r="F1537" s="139"/>
      <c r="G1537" s="139"/>
      <c r="H1537" s="139"/>
      <c r="I1537" s="139"/>
      <c r="J1537" s="139"/>
      <c r="K1537" s="139"/>
      <c r="O1537" s="9"/>
      <c r="P1537" s="9"/>
      <c r="Q1537" s="9"/>
      <c r="R1537" s="9"/>
      <c r="S1537" s="104">
        <v>1535.0</v>
      </c>
      <c r="T1537" s="9"/>
      <c r="U1537" s="9"/>
      <c r="V1537" s="9"/>
      <c r="W1537" s="9"/>
    </row>
    <row r="1538">
      <c r="A1538" s="139"/>
      <c r="B1538" s="139"/>
      <c r="C1538" s="139"/>
      <c r="D1538" s="139"/>
      <c r="E1538" s="139"/>
      <c r="F1538" s="139"/>
      <c r="G1538" s="139"/>
      <c r="H1538" s="139"/>
      <c r="I1538" s="139"/>
      <c r="J1538" s="139"/>
      <c r="K1538" s="139"/>
      <c r="O1538" s="9"/>
      <c r="P1538" s="9"/>
      <c r="Q1538" s="9"/>
      <c r="R1538" s="9"/>
      <c r="S1538" s="104">
        <v>1536.0</v>
      </c>
      <c r="T1538" s="9"/>
      <c r="U1538" s="9"/>
      <c r="V1538" s="9"/>
      <c r="W1538" s="9"/>
    </row>
    <row r="1539">
      <c r="A1539" s="139"/>
      <c r="B1539" s="139"/>
      <c r="C1539" s="139"/>
      <c r="D1539" s="139"/>
      <c r="E1539" s="139"/>
      <c r="F1539" s="139"/>
      <c r="G1539" s="139"/>
      <c r="H1539" s="139"/>
      <c r="I1539" s="139"/>
      <c r="J1539" s="139"/>
      <c r="K1539" s="139"/>
      <c r="O1539" s="9"/>
      <c r="P1539" s="9"/>
      <c r="Q1539" s="9"/>
      <c r="R1539" s="9"/>
      <c r="S1539" s="104">
        <v>1537.0</v>
      </c>
      <c r="T1539" s="9"/>
      <c r="U1539" s="9"/>
      <c r="V1539" s="9"/>
      <c r="W1539" s="9"/>
    </row>
    <row r="1540">
      <c r="A1540" s="139"/>
      <c r="B1540" s="139"/>
      <c r="C1540" s="139"/>
      <c r="D1540" s="139"/>
      <c r="E1540" s="139"/>
      <c r="F1540" s="139"/>
      <c r="G1540" s="139"/>
      <c r="H1540" s="139"/>
      <c r="I1540" s="139"/>
      <c r="J1540" s="139"/>
      <c r="K1540" s="139"/>
      <c r="O1540" s="9"/>
      <c r="P1540" s="9"/>
      <c r="Q1540" s="9"/>
      <c r="R1540" s="9"/>
      <c r="S1540" s="104">
        <v>1538.0</v>
      </c>
      <c r="T1540" s="9"/>
      <c r="U1540" s="9"/>
      <c r="V1540" s="9"/>
      <c r="W1540" s="9"/>
    </row>
    <row r="1541">
      <c r="A1541" s="139"/>
      <c r="B1541" s="139"/>
      <c r="C1541" s="139"/>
      <c r="D1541" s="139"/>
      <c r="E1541" s="139"/>
      <c r="F1541" s="139"/>
      <c r="G1541" s="139"/>
      <c r="H1541" s="139"/>
      <c r="I1541" s="139"/>
      <c r="J1541" s="139"/>
      <c r="K1541" s="139"/>
      <c r="O1541" s="9"/>
      <c r="P1541" s="9"/>
      <c r="Q1541" s="9"/>
      <c r="R1541" s="9"/>
      <c r="S1541" s="104">
        <v>1539.0</v>
      </c>
      <c r="T1541" s="9"/>
      <c r="U1541" s="9"/>
      <c r="V1541" s="9"/>
      <c r="W1541" s="9"/>
    </row>
    <row r="1542">
      <c r="A1542" s="139"/>
      <c r="B1542" s="139"/>
      <c r="C1542" s="139"/>
      <c r="D1542" s="139"/>
      <c r="E1542" s="139"/>
      <c r="F1542" s="139"/>
      <c r="G1542" s="139"/>
      <c r="H1542" s="139"/>
      <c r="I1542" s="139"/>
      <c r="J1542" s="139"/>
      <c r="K1542" s="139"/>
      <c r="O1542" s="9"/>
      <c r="P1542" s="9"/>
      <c r="Q1542" s="9"/>
      <c r="R1542" s="9"/>
      <c r="S1542" s="104">
        <v>1540.0</v>
      </c>
      <c r="T1542" s="9"/>
      <c r="U1542" s="9"/>
      <c r="V1542" s="9"/>
      <c r="W1542" s="9"/>
    </row>
    <row r="1543">
      <c r="A1543" s="139"/>
      <c r="B1543" s="139"/>
      <c r="C1543" s="139"/>
      <c r="D1543" s="139"/>
      <c r="E1543" s="139"/>
      <c r="F1543" s="139"/>
      <c r="G1543" s="139"/>
      <c r="H1543" s="139"/>
      <c r="I1543" s="139"/>
      <c r="J1543" s="139"/>
      <c r="K1543" s="139"/>
      <c r="O1543" s="9"/>
      <c r="P1543" s="9"/>
      <c r="Q1543" s="9"/>
      <c r="R1543" s="9"/>
      <c r="S1543" s="104">
        <v>1541.0</v>
      </c>
      <c r="T1543" s="9"/>
      <c r="U1543" s="9"/>
      <c r="V1543" s="9"/>
      <c r="W1543" s="9"/>
    </row>
    <row r="1544">
      <c r="A1544" s="139"/>
      <c r="B1544" s="139"/>
      <c r="C1544" s="139"/>
      <c r="D1544" s="139"/>
      <c r="E1544" s="139"/>
      <c r="F1544" s="139"/>
      <c r="G1544" s="139"/>
      <c r="H1544" s="139"/>
      <c r="I1544" s="139"/>
      <c r="J1544" s="139"/>
      <c r="K1544" s="139"/>
      <c r="O1544" s="9"/>
      <c r="P1544" s="9"/>
      <c r="Q1544" s="9"/>
      <c r="R1544" s="9"/>
      <c r="S1544" s="104">
        <v>1542.0</v>
      </c>
      <c r="T1544" s="9"/>
      <c r="U1544" s="9"/>
      <c r="V1544" s="9"/>
      <c r="W1544" s="9"/>
    </row>
    <row r="1545">
      <c r="A1545" s="139"/>
      <c r="B1545" s="139"/>
      <c r="C1545" s="139"/>
      <c r="D1545" s="139"/>
      <c r="E1545" s="139"/>
      <c r="F1545" s="139"/>
      <c r="G1545" s="139"/>
      <c r="H1545" s="139"/>
      <c r="I1545" s="139"/>
      <c r="J1545" s="139"/>
      <c r="K1545" s="139"/>
      <c r="O1545" s="9"/>
      <c r="P1545" s="9"/>
      <c r="Q1545" s="9"/>
      <c r="R1545" s="9"/>
      <c r="S1545" s="104">
        <v>1543.0</v>
      </c>
      <c r="T1545" s="9"/>
      <c r="U1545" s="9"/>
      <c r="V1545" s="9"/>
      <c r="W1545" s="9"/>
    </row>
    <row r="1546">
      <c r="A1546" s="139"/>
      <c r="B1546" s="139"/>
      <c r="C1546" s="139"/>
      <c r="D1546" s="139"/>
      <c r="E1546" s="139"/>
      <c r="F1546" s="139"/>
      <c r="G1546" s="139"/>
      <c r="H1546" s="139"/>
      <c r="I1546" s="139"/>
      <c r="J1546" s="139"/>
      <c r="K1546" s="139"/>
      <c r="O1546" s="9"/>
      <c r="P1546" s="9"/>
      <c r="Q1546" s="9"/>
      <c r="R1546" s="9"/>
      <c r="S1546" s="104">
        <v>1544.0</v>
      </c>
      <c r="T1546" s="9"/>
      <c r="U1546" s="9"/>
      <c r="V1546" s="9"/>
      <c r="W1546" s="9"/>
    </row>
    <row r="1547">
      <c r="A1547" s="139"/>
      <c r="B1547" s="139"/>
      <c r="C1547" s="139"/>
      <c r="D1547" s="139"/>
      <c r="E1547" s="139"/>
      <c r="F1547" s="139"/>
      <c r="G1547" s="139"/>
      <c r="H1547" s="139"/>
      <c r="I1547" s="139"/>
      <c r="J1547" s="139"/>
      <c r="K1547" s="139"/>
      <c r="O1547" s="9"/>
      <c r="P1547" s="9"/>
      <c r="Q1547" s="9"/>
      <c r="R1547" s="9"/>
      <c r="S1547" s="104">
        <v>1545.0</v>
      </c>
      <c r="T1547" s="9"/>
      <c r="U1547" s="9"/>
      <c r="V1547" s="9"/>
      <c r="W1547" s="9"/>
    </row>
    <row r="1548">
      <c r="A1548" s="139"/>
      <c r="B1548" s="139"/>
      <c r="C1548" s="139"/>
      <c r="D1548" s="139"/>
      <c r="E1548" s="139"/>
      <c r="F1548" s="139"/>
      <c r="G1548" s="139"/>
      <c r="H1548" s="139"/>
      <c r="I1548" s="139"/>
      <c r="J1548" s="139"/>
      <c r="K1548" s="139"/>
      <c r="O1548" s="9"/>
      <c r="P1548" s="9"/>
      <c r="Q1548" s="9"/>
      <c r="R1548" s="9"/>
      <c r="S1548" s="104">
        <v>1546.0</v>
      </c>
      <c r="T1548" s="9"/>
      <c r="U1548" s="9"/>
      <c r="V1548" s="9"/>
      <c r="W1548" s="9"/>
    </row>
    <row r="1549">
      <c r="A1549" s="139"/>
      <c r="B1549" s="139"/>
      <c r="C1549" s="139"/>
      <c r="D1549" s="139"/>
      <c r="E1549" s="139"/>
      <c r="F1549" s="139"/>
      <c r="G1549" s="139"/>
      <c r="H1549" s="139"/>
      <c r="I1549" s="139"/>
      <c r="J1549" s="139"/>
      <c r="K1549" s="139"/>
      <c r="O1549" s="9"/>
      <c r="P1549" s="9"/>
      <c r="Q1549" s="9"/>
      <c r="R1549" s="9"/>
      <c r="S1549" s="104">
        <v>1547.0</v>
      </c>
      <c r="T1549" s="9"/>
      <c r="U1549" s="9"/>
      <c r="V1549" s="9"/>
      <c r="W1549" s="9"/>
    </row>
    <row r="1550">
      <c r="A1550" s="139"/>
      <c r="B1550" s="139"/>
      <c r="C1550" s="139"/>
      <c r="D1550" s="139"/>
      <c r="E1550" s="139"/>
      <c r="F1550" s="139"/>
      <c r="G1550" s="139"/>
      <c r="H1550" s="139"/>
      <c r="I1550" s="139"/>
      <c r="J1550" s="139"/>
      <c r="K1550" s="139"/>
      <c r="O1550" s="9"/>
      <c r="P1550" s="9"/>
      <c r="Q1550" s="9"/>
      <c r="R1550" s="9"/>
      <c r="S1550" s="104">
        <v>1548.0</v>
      </c>
      <c r="T1550" s="9"/>
      <c r="U1550" s="9"/>
      <c r="V1550" s="9"/>
      <c r="W1550" s="9"/>
    </row>
    <row r="1551">
      <c r="A1551" s="139"/>
      <c r="B1551" s="139"/>
      <c r="C1551" s="139"/>
      <c r="D1551" s="139"/>
      <c r="E1551" s="139"/>
      <c r="F1551" s="139"/>
      <c r="G1551" s="139"/>
      <c r="H1551" s="139"/>
      <c r="I1551" s="139"/>
      <c r="J1551" s="139"/>
      <c r="K1551" s="139"/>
      <c r="O1551" s="9"/>
      <c r="P1551" s="9"/>
      <c r="Q1551" s="9"/>
      <c r="R1551" s="9"/>
      <c r="S1551" s="104">
        <v>1549.0</v>
      </c>
      <c r="T1551" s="9"/>
      <c r="U1551" s="9"/>
      <c r="V1551" s="9"/>
      <c r="W1551" s="9"/>
    </row>
    <row r="1552">
      <c r="A1552" s="139"/>
      <c r="B1552" s="139"/>
      <c r="C1552" s="139"/>
      <c r="D1552" s="139"/>
      <c r="E1552" s="139"/>
      <c r="F1552" s="139"/>
      <c r="G1552" s="139"/>
      <c r="H1552" s="139"/>
      <c r="I1552" s="139"/>
      <c r="J1552" s="139"/>
      <c r="K1552" s="139"/>
      <c r="O1552" s="9"/>
      <c r="P1552" s="9"/>
      <c r="Q1552" s="9"/>
      <c r="R1552" s="9"/>
      <c r="S1552" s="104">
        <v>1550.0</v>
      </c>
      <c r="T1552" s="9"/>
      <c r="U1552" s="9"/>
      <c r="V1552" s="9"/>
      <c r="W1552" s="9"/>
    </row>
    <row r="1553">
      <c r="A1553" s="139"/>
      <c r="B1553" s="139"/>
      <c r="C1553" s="139"/>
      <c r="D1553" s="139"/>
      <c r="E1553" s="139"/>
      <c r="F1553" s="139"/>
      <c r="G1553" s="139"/>
      <c r="H1553" s="139"/>
      <c r="I1553" s="139"/>
      <c r="J1553" s="139"/>
      <c r="K1553" s="139"/>
      <c r="O1553" s="9"/>
      <c r="P1553" s="9"/>
      <c r="Q1553" s="9"/>
      <c r="R1553" s="9"/>
      <c r="S1553" s="104">
        <v>1551.0</v>
      </c>
      <c r="T1553" s="9"/>
      <c r="U1553" s="9"/>
      <c r="V1553" s="9"/>
      <c r="W1553" s="9"/>
    </row>
    <row r="1554">
      <c r="A1554" s="139"/>
      <c r="B1554" s="139"/>
      <c r="C1554" s="139"/>
      <c r="D1554" s="139"/>
      <c r="E1554" s="139"/>
      <c r="F1554" s="139"/>
      <c r="G1554" s="139"/>
      <c r="H1554" s="139"/>
      <c r="I1554" s="139"/>
      <c r="J1554" s="139"/>
      <c r="K1554" s="139"/>
      <c r="O1554" s="9"/>
      <c r="P1554" s="9"/>
      <c r="Q1554" s="9"/>
      <c r="R1554" s="9"/>
      <c r="S1554" s="104">
        <v>1552.0</v>
      </c>
      <c r="T1554" s="9"/>
      <c r="U1554" s="9"/>
      <c r="V1554" s="9"/>
      <c r="W1554" s="9"/>
    </row>
    <row r="1555">
      <c r="A1555" s="139"/>
      <c r="B1555" s="139"/>
      <c r="C1555" s="139"/>
      <c r="D1555" s="139"/>
      <c r="E1555" s="139"/>
      <c r="F1555" s="139"/>
      <c r="G1555" s="139"/>
      <c r="H1555" s="139"/>
      <c r="I1555" s="139"/>
      <c r="J1555" s="139"/>
      <c r="K1555" s="139"/>
      <c r="O1555" s="9"/>
      <c r="P1555" s="9"/>
      <c r="Q1555" s="9"/>
      <c r="R1555" s="9"/>
      <c r="S1555" s="104">
        <v>1553.0</v>
      </c>
      <c r="T1555" s="9"/>
      <c r="U1555" s="9"/>
      <c r="V1555" s="9"/>
      <c r="W1555" s="9"/>
    </row>
    <row r="1556">
      <c r="A1556" s="139"/>
      <c r="B1556" s="139"/>
      <c r="C1556" s="139"/>
      <c r="D1556" s="139"/>
      <c r="E1556" s="139"/>
      <c r="F1556" s="139"/>
      <c r="G1556" s="139"/>
      <c r="H1556" s="139"/>
      <c r="I1556" s="139"/>
      <c r="J1556" s="139"/>
      <c r="K1556" s="139"/>
      <c r="O1556" s="9"/>
      <c r="P1556" s="9"/>
      <c r="Q1556" s="9"/>
      <c r="R1556" s="9"/>
      <c r="S1556" s="104">
        <v>1554.0</v>
      </c>
      <c r="T1556" s="9"/>
      <c r="U1556" s="9"/>
      <c r="V1556" s="9"/>
      <c r="W1556" s="9"/>
    </row>
    <row r="1557">
      <c r="A1557" s="139"/>
      <c r="B1557" s="139"/>
      <c r="C1557" s="139"/>
      <c r="D1557" s="139"/>
      <c r="E1557" s="139"/>
      <c r="F1557" s="139"/>
      <c r="G1557" s="139"/>
      <c r="H1557" s="139"/>
      <c r="I1557" s="139"/>
      <c r="J1557" s="139"/>
      <c r="K1557" s="139"/>
      <c r="O1557" s="9"/>
      <c r="P1557" s="9"/>
      <c r="Q1557" s="9"/>
      <c r="R1557" s="9"/>
      <c r="S1557" s="104">
        <v>1555.0</v>
      </c>
      <c r="T1557" s="9"/>
      <c r="U1557" s="9"/>
      <c r="V1557" s="9"/>
      <c r="W1557" s="9"/>
    </row>
    <row r="1558">
      <c r="A1558" s="139"/>
      <c r="B1558" s="139"/>
      <c r="C1558" s="139"/>
      <c r="D1558" s="139"/>
      <c r="E1558" s="139"/>
      <c r="F1558" s="139"/>
      <c r="G1558" s="139"/>
      <c r="H1558" s="139"/>
      <c r="I1558" s="139"/>
      <c r="J1558" s="139"/>
      <c r="K1558" s="139"/>
      <c r="O1558" s="9"/>
      <c r="P1558" s="9"/>
      <c r="Q1558" s="9"/>
      <c r="R1558" s="9"/>
      <c r="S1558" s="104">
        <v>1556.0</v>
      </c>
      <c r="T1558" s="9"/>
      <c r="U1558" s="9"/>
      <c r="V1558" s="9"/>
      <c r="W1558" s="9"/>
    </row>
    <row r="1559">
      <c r="A1559" s="139"/>
      <c r="B1559" s="139"/>
      <c r="C1559" s="139"/>
      <c r="D1559" s="139"/>
      <c r="E1559" s="139"/>
      <c r="F1559" s="139"/>
      <c r="G1559" s="139"/>
      <c r="H1559" s="139"/>
      <c r="I1559" s="139"/>
      <c r="J1559" s="139"/>
      <c r="K1559" s="139"/>
      <c r="O1559" s="9"/>
      <c r="P1559" s="9"/>
      <c r="Q1559" s="9"/>
      <c r="R1559" s="9"/>
      <c r="S1559" s="104">
        <v>1557.0</v>
      </c>
      <c r="T1559" s="9"/>
      <c r="U1559" s="9"/>
      <c r="V1559" s="9"/>
      <c r="W1559" s="9"/>
    </row>
    <row r="1560">
      <c r="A1560" s="139"/>
      <c r="B1560" s="139"/>
      <c r="C1560" s="139"/>
      <c r="D1560" s="139"/>
      <c r="E1560" s="139"/>
      <c r="F1560" s="139"/>
      <c r="G1560" s="139"/>
      <c r="H1560" s="139"/>
      <c r="I1560" s="139"/>
      <c r="J1560" s="139"/>
      <c r="K1560" s="139"/>
      <c r="O1560" s="9"/>
      <c r="P1560" s="9"/>
      <c r="Q1560" s="9"/>
      <c r="R1560" s="9"/>
      <c r="S1560" s="104">
        <v>1558.0</v>
      </c>
      <c r="T1560" s="9"/>
      <c r="U1560" s="9"/>
      <c r="V1560" s="9"/>
      <c r="W1560" s="9"/>
    </row>
    <row r="1561">
      <c r="A1561" s="139"/>
      <c r="B1561" s="139"/>
      <c r="C1561" s="139"/>
      <c r="D1561" s="139"/>
      <c r="E1561" s="139"/>
      <c r="F1561" s="139"/>
      <c r="G1561" s="139"/>
      <c r="H1561" s="139"/>
      <c r="I1561" s="139"/>
      <c r="J1561" s="139"/>
      <c r="K1561" s="139"/>
      <c r="O1561" s="9"/>
      <c r="P1561" s="9"/>
      <c r="Q1561" s="9"/>
      <c r="R1561" s="9"/>
      <c r="S1561" s="104">
        <v>1559.0</v>
      </c>
      <c r="T1561" s="9"/>
      <c r="U1561" s="9"/>
      <c r="V1561" s="9"/>
      <c r="W1561" s="9"/>
    </row>
    <row r="1562">
      <c r="A1562" s="139"/>
      <c r="B1562" s="139"/>
      <c r="C1562" s="139"/>
      <c r="D1562" s="139"/>
      <c r="E1562" s="139"/>
      <c r="F1562" s="139"/>
      <c r="G1562" s="139"/>
      <c r="H1562" s="139"/>
      <c r="I1562" s="139"/>
      <c r="J1562" s="139"/>
      <c r="K1562" s="139"/>
      <c r="O1562" s="9"/>
      <c r="P1562" s="9"/>
      <c r="Q1562" s="9"/>
      <c r="R1562" s="9"/>
      <c r="S1562" s="104">
        <v>1560.0</v>
      </c>
      <c r="T1562" s="9"/>
      <c r="U1562" s="9"/>
      <c r="V1562" s="9"/>
      <c r="W1562" s="9"/>
    </row>
    <row r="1563">
      <c r="A1563" s="139"/>
      <c r="B1563" s="139"/>
      <c r="C1563" s="139"/>
      <c r="D1563" s="139"/>
      <c r="E1563" s="139"/>
      <c r="F1563" s="139"/>
      <c r="G1563" s="139"/>
      <c r="H1563" s="139"/>
      <c r="I1563" s="139"/>
      <c r="J1563" s="139"/>
      <c r="K1563" s="139"/>
      <c r="O1563" s="9"/>
      <c r="P1563" s="9"/>
      <c r="Q1563" s="9"/>
      <c r="R1563" s="9"/>
      <c r="S1563" s="104">
        <v>1561.0</v>
      </c>
      <c r="T1563" s="9"/>
      <c r="U1563" s="9"/>
      <c r="V1563" s="9"/>
      <c r="W1563" s="9"/>
    </row>
    <row r="1564">
      <c r="A1564" s="139"/>
      <c r="B1564" s="139"/>
      <c r="C1564" s="139"/>
      <c r="D1564" s="139"/>
      <c r="E1564" s="139"/>
      <c r="F1564" s="139"/>
      <c r="G1564" s="139"/>
      <c r="H1564" s="139"/>
      <c r="I1564" s="139"/>
      <c r="J1564" s="139"/>
      <c r="K1564" s="139"/>
      <c r="O1564" s="9"/>
      <c r="P1564" s="9"/>
      <c r="Q1564" s="9"/>
      <c r="R1564" s="9"/>
      <c r="S1564" s="104">
        <v>1562.0</v>
      </c>
      <c r="T1564" s="9"/>
      <c r="U1564" s="9"/>
      <c r="V1564" s="9"/>
      <c r="W1564" s="9"/>
    </row>
    <row r="1565">
      <c r="A1565" s="139"/>
      <c r="B1565" s="139"/>
      <c r="C1565" s="139"/>
      <c r="D1565" s="139"/>
      <c r="E1565" s="139"/>
      <c r="F1565" s="139"/>
      <c r="G1565" s="139"/>
      <c r="H1565" s="139"/>
      <c r="I1565" s="139"/>
      <c r="J1565" s="139"/>
      <c r="K1565" s="139"/>
      <c r="O1565" s="9"/>
      <c r="P1565" s="9"/>
      <c r="Q1565" s="9"/>
      <c r="R1565" s="9"/>
      <c r="S1565" s="104">
        <v>1563.0</v>
      </c>
      <c r="T1565" s="9"/>
      <c r="U1565" s="9"/>
      <c r="V1565" s="9"/>
      <c r="W1565" s="9"/>
    </row>
    <row r="1566">
      <c r="A1566" s="139"/>
      <c r="B1566" s="139"/>
      <c r="C1566" s="139"/>
      <c r="D1566" s="139"/>
      <c r="E1566" s="139"/>
      <c r="F1566" s="139"/>
      <c r="G1566" s="139"/>
      <c r="H1566" s="139"/>
      <c r="I1566" s="139"/>
      <c r="J1566" s="139"/>
      <c r="K1566" s="139"/>
      <c r="O1566" s="9"/>
      <c r="P1566" s="9"/>
      <c r="Q1566" s="9"/>
      <c r="R1566" s="9"/>
      <c r="S1566" s="104">
        <v>1564.0</v>
      </c>
      <c r="T1566" s="9"/>
      <c r="U1566" s="9"/>
      <c r="V1566" s="9"/>
      <c r="W1566" s="9"/>
    </row>
    <row r="1567">
      <c r="A1567" s="139"/>
      <c r="B1567" s="139"/>
      <c r="C1567" s="139"/>
      <c r="D1567" s="139"/>
      <c r="E1567" s="139"/>
      <c r="F1567" s="139"/>
      <c r="G1567" s="139"/>
      <c r="H1567" s="139"/>
      <c r="I1567" s="139"/>
      <c r="J1567" s="139"/>
      <c r="K1567" s="139"/>
      <c r="O1567" s="9"/>
      <c r="P1567" s="9"/>
      <c r="Q1567" s="9"/>
      <c r="R1567" s="9"/>
      <c r="S1567" s="104">
        <v>1565.0</v>
      </c>
      <c r="T1567" s="9"/>
      <c r="U1567" s="9"/>
      <c r="V1567" s="9"/>
      <c r="W1567" s="9"/>
    </row>
    <row r="1568">
      <c r="A1568" s="139"/>
      <c r="B1568" s="139"/>
      <c r="C1568" s="139"/>
      <c r="D1568" s="139"/>
      <c r="E1568" s="139"/>
      <c r="F1568" s="139"/>
      <c r="G1568" s="139"/>
      <c r="H1568" s="139"/>
      <c r="I1568" s="139"/>
      <c r="J1568" s="139"/>
      <c r="K1568" s="139"/>
      <c r="O1568" s="9"/>
      <c r="P1568" s="9"/>
      <c r="Q1568" s="9"/>
      <c r="R1568" s="9"/>
      <c r="S1568" s="104">
        <v>1566.0</v>
      </c>
      <c r="T1568" s="9"/>
      <c r="U1568" s="9"/>
      <c r="V1568" s="9"/>
      <c r="W1568" s="9"/>
    </row>
    <row r="1569">
      <c r="A1569" s="139"/>
      <c r="B1569" s="139"/>
      <c r="C1569" s="139"/>
      <c r="D1569" s="139"/>
      <c r="E1569" s="139"/>
      <c r="F1569" s="139"/>
      <c r="G1569" s="139"/>
      <c r="H1569" s="139"/>
      <c r="I1569" s="139"/>
      <c r="J1569" s="139"/>
      <c r="K1569" s="139"/>
      <c r="O1569" s="9"/>
      <c r="P1569" s="9"/>
      <c r="Q1569" s="9"/>
      <c r="R1569" s="9"/>
      <c r="S1569" s="104">
        <v>1567.0</v>
      </c>
      <c r="T1569" s="9"/>
      <c r="U1569" s="9"/>
      <c r="V1569" s="9"/>
      <c r="W1569" s="9"/>
    </row>
    <row r="1570">
      <c r="A1570" s="139"/>
      <c r="B1570" s="139"/>
      <c r="C1570" s="139"/>
      <c r="D1570" s="139"/>
      <c r="E1570" s="139"/>
      <c r="F1570" s="139"/>
      <c r="G1570" s="139"/>
      <c r="H1570" s="139"/>
      <c r="I1570" s="139"/>
      <c r="J1570" s="139"/>
      <c r="K1570" s="139"/>
      <c r="O1570" s="9"/>
      <c r="P1570" s="9"/>
      <c r="Q1570" s="9"/>
      <c r="R1570" s="9"/>
      <c r="S1570" s="104">
        <v>1568.0</v>
      </c>
      <c r="T1570" s="9"/>
      <c r="U1570" s="9"/>
      <c r="V1570" s="9"/>
      <c r="W1570" s="9"/>
    </row>
    <row r="1571">
      <c r="A1571" s="139"/>
      <c r="B1571" s="139"/>
      <c r="C1571" s="139"/>
      <c r="D1571" s="139"/>
      <c r="E1571" s="139"/>
      <c r="F1571" s="139"/>
      <c r="G1571" s="139"/>
      <c r="H1571" s="139"/>
      <c r="I1571" s="139"/>
      <c r="J1571" s="139"/>
      <c r="K1571" s="139"/>
      <c r="O1571" s="9"/>
      <c r="P1571" s="9"/>
      <c r="Q1571" s="9"/>
      <c r="R1571" s="9"/>
      <c r="S1571" s="104">
        <v>1569.0</v>
      </c>
      <c r="T1571" s="9"/>
      <c r="U1571" s="9"/>
      <c r="V1571" s="9"/>
      <c r="W1571" s="9"/>
    </row>
    <row r="1572">
      <c r="A1572" s="139"/>
      <c r="B1572" s="139"/>
      <c r="C1572" s="139"/>
      <c r="D1572" s="139"/>
      <c r="E1572" s="139"/>
      <c r="F1572" s="139"/>
      <c r="G1572" s="139"/>
      <c r="H1572" s="139"/>
      <c r="I1572" s="139"/>
      <c r="J1572" s="139"/>
      <c r="K1572" s="139"/>
      <c r="O1572" s="9"/>
      <c r="P1572" s="9"/>
      <c r="Q1572" s="9"/>
      <c r="R1572" s="9"/>
      <c r="S1572" s="104">
        <v>1570.0</v>
      </c>
      <c r="T1572" s="9"/>
      <c r="U1572" s="9"/>
      <c r="V1572" s="9"/>
      <c r="W1572" s="9"/>
    </row>
    <row r="1573">
      <c r="A1573" s="139"/>
      <c r="B1573" s="139"/>
      <c r="C1573" s="139"/>
      <c r="D1573" s="139"/>
      <c r="E1573" s="139"/>
      <c r="F1573" s="139"/>
      <c r="G1573" s="139"/>
      <c r="H1573" s="139"/>
      <c r="I1573" s="139"/>
      <c r="J1573" s="139"/>
      <c r="K1573" s="139"/>
      <c r="O1573" s="9"/>
      <c r="P1573" s="9"/>
      <c r="Q1573" s="9"/>
      <c r="R1573" s="9"/>
      <c r="S1573" s="104">
        <v>1571.0</v>
      </c>
      <c r="T1573" s="9"/>
      <c r="U1573" s="9"/>
      <c r="V1573" s="9"/>
      <c r="W1573" s="9"/>
    </row>
    <row r="1574">
      <c r="A1574" s="139"/>
      <c r="B1574" s="139"/>
      <c r="C1574" s="139"/>
      <c r="D1574" s="139"/>
      <c r="E1574" s="139"/>
      <c r="F1574" s="139"/>
      <c r="G1574" s="139"/>
      <c r="H1574" s="139"/>
      <c r="I1574" s="139"/>
      <c r="J1574" s="139"/>
      <c r="K1574" s="139"/>
      <c r="O1574" s="9"/>
      <c r="P1574" s="9"/>
      <c r="Q1574" s="9"/>
      <c r="R1574" s="9"/>
      <c r="S1574" s="104">
        <v>1572.0</v>
      </c>
      <c r="T1574" s="9"/>
      <c r="U1574" s="9"/>
      <c r="V1574" s="9"/>
      <c r="W1574" s="9"/>
    </row>
    <row r="1575">
      <c r="A1575" s="139"/>
      <c r="B1575" s="139"/>
      <c r="C1575" s="139"/>
      <c r="D1575" s="139"/>
      <c r="E1575" s="139"/>
      <c r="F1575" s="139"/>
      <c r="G1575" s="139"/>
      <c r="H1575" s="139"/>
      <c r="I1575" s="139"/>
      <c r="J1575" s="139"/>
      <c r="K1575" s="139"/>
      <c r="O1575" s="9"/>
      <c r="P1575" s="9"/>
      <c r="Q1575" s="9"/>
      <c r="R1575" s="9"/>
      <c r="S1575" s="104">
        <v>1573.0</v>
      </c>
      <c r="T1575" s="9"/>
      <c r="U1575" s="9"/>
      <c r="V1575" s="9"/>
      <c r="W1575" s="9"/>
    </row>
    <row r="1576">
      <c r="A1576" s="139"/>
      <c r="B1576" s="139"/>
      <c r="C1576" s="139"/>
      <c r="D1576" s="139"/>
      <c r="E1576" s="139"/>
      <c r="F1576" s="139"/>
      <c r="G1576" s="139"/>
      <c r="H1576" s="139"/>
      <c r="I1576" s="139"/>
      <c r="J1576" s="139"/>
      <c r="K1576" s="139"/>
      <c r="O1576" s="9"/>
      <c r="P1576" s="9"/>
      <c r="Q1576" s="9"/>
      <c r="R1576" s="9"/>
      <c r="S1576" s="104">
        <v>1574.0</v>
      </c>
      <c r="T1576" s="9"/>
      <c r="U1576" s="9"/>
      <c r="V1576" s="9"/>
      <c r="W1576" s="9"/>
    </row>
    <row r="1577">
      <c r="A1577" s="139"/>
      <c r="B1577" s="139"/>
      <c r="C1577" s="139"/>
      <c r="D1577" s="139"/>
      <c r="E1577" s="139"/>
      <c r="F1577" s="139"/>
      <c r="G1577" s="139"/>
      <c r="H1577" s="139"/>
      <c r="I1577" s="139"/>
      <c r="J1577" s="139"/>
      <c r="K1577" s="139"/>
      <c r="O1577" s="9"/>
      <c r="P1577" s="9"/>
      <c r="Q1577" s="9"/>
      <c r="R1577" s="9"/>
      <c r="S1577" s="104">
        <v>1575.0</v>
      </c>
      <c r="T1577" s="9"/>
      <c r="U1577" s="9"/>
      <c r="V1577" s="9"/>
      <c r="W1577" s="9"/>
    </row>
    <row r="1578">
      <c r="A1578" s="139"/>
      <c r="B1578" s="139"/>
      <c r="C1578" s="139"/>
      <c r="D1578" s="139"/>
      <c r="E1578" s="139"/>
      <c r="F1578" s="139"/>
      <c r="G1578" s="139"/>
      <c r="H1578" s="139"/>
      <c r="I1578" s="139"/>
      <c r="J1578" s="139"/>
      <c r="K1578" s="139"/>
      <c r="O1578" s="9"/>
      <c r="P1578" s="9"/>
      <c r="Q1578" s="9"/>
      <c r="R1578" s="9"/>
      <c r="S1578" s="104">
        <v>1576.0</v>
      </c>
      <c r="T1578" s="9"/>
      <c r="U1578" s="9"/>
      <c r="V1578" s="9"/>
      <c r="W1578" s="9"/>
    </row>
    <row r="1579">
      <c r="A1579" s="139"/>
      <c r="B1579" s="139"/>
      <c r="C1579" s="139"/>
      <c r="D1579" s="139"/>
      <c r="E1579" s="139"/>
      <c r="F1579" s="139"/>
      <c r="G1579" s="139"/>
      <c r="H1579" s="139"/>
      <c r="I1579" s="139"/>
      <c r="J1579" s="139"/>
      <c r="K1579" s="139"/>
      <c r="O1579" s="9"/>
      <c r="P1579" s="9"/>
      <c r="Q1579" s="9"/>
      <c r="R1579" s="9"/>
      <c r="S1579" s="104">
        <v>1577.0</v>
      </c>
      <c r="T1579" s="9"/>
      <c r="U1579" s="9"/>
      <c r="V1579" s="9"/>
      <c r="W1579" s="9"/>
    </row>
    <row r="1580">
      <c r="A1580" s="139"/>
      <c r="B1580" s="139"/>
      <c r="C1580" s="139"/>
      <c r="D1580" s="139"/>
      <c r="E1580" s="139"/>
      <c r="F1580" s="139"/>
      <c r="G1580" s="139"/>
      <c r="H1580" s="139"/>
      <c r="I1580" s="139"/>
      <c r="J1580" s="139"/>
      <c r="K1580" s="139"/>
      <c r="O1580" s="9"/>
      <c r="P1580" s="9"/>
      <c r="Q1580" s="9"/>
      <c r="R1580" s="9"/>
      <c r="S1580" s="104">
        <v>1578.0</v>
      </c>
      <c r="T1580" s="9"/>
      <c r="U1580" s="9"/>
      <c r="V1580" s="9"/>
      <c r="W1580" s="9"/>
    </row>
    <row r="1581">
      <c r="A1581" s="139"/>
      <c r="B1581" s="139"/>
      <c r="C1581" s="139"/>
      <c r="D1581" s="139"/>
      <c r="E1581" s="139"/>
      <c r="F1581" s="139"/>
      <c r="G1581" s="139"/>
      <c r="H1581" s="139"/>
      <c r="I1581" s="139"/>
      <c r="J1581" s="139"/>
      <c r="K1581" s="139"/>
      <c r="O1581" s="9"/>
      <c r="P1581" s="9"/>
      <c r="Q1581" s="9"/>
      <c r="R1581" s="9"/>
      <c r="S1581" s="104">
        <v>1579.0</v>
      </c>
      <c r="T1581" s="9"/>
      <c r="U1581" s="9"/>
      <c r="V1581" s="9"/>
      <c r="W1581" s="9"/>
    </row>
    <row r="1582">
      <c r="A1582" s="139"/>
      <c r="B1582" s="139"/>
      <c r="C1582" s="139"/>
      <c r="D1582" s="139"/>
      <c r="E1582" s="139"/>
      <c r="F1582" s="139"/>
      <c r="G1582" s="139"/>
      <c r="H1582" s="139"/>
      <c r="I1582" s="139"/>
      <c r="J1582" s="139"/>
      <c r="K1582" s="139"/>
      <c r="O1582" s="9"/>
      <c r="P1582" s="9"/>
      <c r="Q1582" s="9"/>
      <c r="R1582" s="9"/>
      <c r="S1582" s="104">
        <v>1580.0</v>
      </c>
      <c r="T1582" s="9"/>
      <c r="U1582" s="9"/>
      <c r="V1582" s="9"/>
      <c r="W1582" s="9"/>
    </row>
    <row r="1583">
      <c r="A1583" s="139"/>
      <c r="B1583" s="139"/>
      <c r="C1583" s="139"/>
      <c r="D1583" s="139"/>
      <c r="E1583" s="139"/>
      <c r="F1583" s="139"/>
      <c r="G1583" s="139"/>
      <c r="H1583" s="139"/>
      <c r="I1583" s="139"/>
      <c r="J1583" s="139"/>
      <c r="K1583" s="139"/>
      <c r="O1583" s="9"/>
      <c r="P1583" s="9"/>
      <c r="Q1583" s="9"/>
      <c r="R1583" s="9"/>
      <c r="S1583" s="104">
        <v>1581.0</v>
      </c>
      <c r="T1583" s="9"/>
      <c r="U1583" s="9"/>
      <c r="V1583" s="9"/>
      <c r="W1583" s="9"/>
    </row>
    <row r="1584">
      <c r="A1584" s="139"/>
      <c r="B1584" s="139"/>
      <c r="C1584" s="139"/>
      <c r="D1584" s="139"/>
      <c r="E1584" s="139"/>
      <c r="F1584" s="139"/>
      <c r="G1584" s="139"/>
      <c r="H1584" s="139"/>
      <c r="I1584" s="139"/>
      <c r="J1584" s="139"/>
      <c r="K1584" s="139"/>
      <c r="O1584" s="9"/>
      <c r="P1584" s="9"/>
      <c r="Q1584" s="9"/>
      <c r="R1584" s="9"/>
      <c r="S1584" s="104">
        <v>1582.0</v>
      </c>
      <c r="T1584" s="9"/>
      <c r="U1584" s="9"/>
      <c r="V1584" s="9"/>
      <c r="W1584" s="9"/>
    </row>
    <row r="1585">
      <c r="A1585" s="139"/>
      <c r="B1585" s="139"/>
      <c r="C1585" s="139"/>
      <c r="D1585" s="139"/>
      <c r="E1585" s="139"/>
      <c r="F1585" s="139"/>
      <c r="G1585" s="139"/>
      <c r="H1585" s="139"/>
      <c r="I1585" s="139"/>
      <c r="J1585" s="139"/>
      <c r="K1585" s="139"/>
      <c r="O1585" s="9"/>
      <c r="P1585" s="9"/>
      <c r="Q1585" s="9"/>
      <c r="R1585" s="9"/>
      <c r="S1585" s="104">
        <v>1583.0</v>
      </c>
      <c r="T1585" s="9"/>
      <c r="U1585" s="9"/>
      <c r="V1585" s="9"/>
      <c r="W1585" s="9"/>
    </row>
    <row r="1586">
      <c r="A1586" s="139"/>
      <c r="B1586" s="139"/>
      <c r="C1586" s="139"/>
      <c r="D1586" s="139"/>
      <c r="E1586" s="139"/>
      <c r="F1586" s="139"/>
      <c r="G1586" s="139"/>
      <c r="H1586" s="139"/>
      <c r="I1586" s="139"/>
      <c r="J1586" s="139"/>
      <c r="K1586" s="139"/>
      <c r="O1586" s="9"/>
      <c r="P1586" s="9"/>
      <c r="Q1586" s="9"/>
      <c r="R1586" s="9"/>
      <c r="S1586" s="104">
        <v>1584.0</v>
      </c>
      <c r="T1586" s="9"/>
      <c r="U1586" s="9"/>
      <c r="V1586" s="9"/>
      <c r="W1586" s="9"/>
    </row>
    <row r="1587">
      <c r="A1587" s="139"/>
      <c r="B1587" s="139"/>
      <c r="C1587" s="139"/>
      <c r="D1587" s="139"/>
      <c r="E1587" s="139"/>
      <c r="F1587" s="139"/>
      <c r="G1587" s="139"/>
      <c r="H1587" s="139"/>
      <c r="I1587" s="139"/>
      <c r="J1587" s="139"/>
      <c r="K1587" s="139"/>
      <c r="O1587" s="9"/>
      <c r="P1587" s="9"/>
      <c r="Q1587" s="9"/>
      <c r="R1587" s="9"/>
      <c r="S1587" s="104">
        <v>1585.0</v>
      </c>
      <c r="T1587" s="9"/>
      <c r="U1587" s="9"/>
      <c r="V1587" s="9"/>
      <c r="W1587" s="9"/>
    </row>
    <row r="1588">
      <c r="A1588" s="139"/>
      <c r="B1588" s="139"/>
      <c r="C1588" s="139"/>
      <c r="D1588" s="139"/>
      <c r="E1588" s="139"/>
      <c r="F1588" s="139"/>
      <c r="G1588" s="139"/>
      <c r="H1588" s="139"/>
      <c r="I1588" s="139"/>
      <c r="J1588" s="139"/>
      <c r="K1588" s="139"/>
      <c r="O1588" s="9"/>
      <c r="P1588" s="9"/>
      <c r="Q1588" s="9"/>
      <c r="R1588" s="9"/>
      <c r="S1588" s="104">
        <v>1586.0</v>
      </c>
      <c r="T1588" s="9"/>
      <c r="U1588" s="9"/>
      <c r="V1588" s="9"/>
      <c r="W1588" s="9"/>
    </row>
    <row r="1589">
      <c r="A1589" s="139"/>
      <c r="B1589" s="139"/>
      <c r="C1589" s="139"/>
      <c r="D1589" s="139"/>
      <c r="E1589" s="139"/>
      <c r="F1589" s="139"/>
      <c r="G1589" s="139"/>
      <c r="H1589" s="139"/>
      <c r="I1589" s="139"/>
      <c r="J1589" s="139"/>
      <c r="K1589" s="139"/>
      <c r="O1589" s="9"/>
      <c r="P1589" s="9"/>
      <c r="Q1589" s="9"/>
      <c r="R1589" s="9"/>
      <c r="S1589" s="104">
        <v>1587.0</v>
      </c>
      <c r="T1589" s="9"/>
      <c r="U1589" s="9"/>
      <c r="V1589" s="9"/>
      <c r="W1589" s="9"/>
    </row>
    <row r="1590">
      <c r="A1590" s="139"/>
      <c r="B1590" s="139"/>
      <c r="C1590" s="139"/>
      <c r="D1590" s="139"/>
      <c r="E1590" s="139"/>
      <c r="F1590" s="139"/>
      <c r="G1590" s="139"/>
      <c r="H1590" s="139"/>
      <c r="I1590" s="139"/>
      <c r="J1590" s="139"/>
      <c r="K1590" s="139"/>
      <c r="O1590" s="9"/>
      <c r="P1590" s="9"/>
      <c r="Q1590" s="9"/>
      <c r="R1590" s="9"/>
      <c r="S1590" s="104">
        <v>1588.0</v>
      </c>
      <c r="T1590" s="9"/>
      <c r="U1590" s="9"/>
      <c r="V1590" s="9"/>
      <c r="W1590" s="9"/>
    </row>
    <row r="1591">
      <c r="A1591" s="139"/>
      <c r="B1591" s="139"/>
      <c r="C1591" s="139"/>
      <c r="D1591" s="139"/>
      <c r="E1591" s="139"/>
      <c r="F1591" s="139"/>
      <c r="G1591" s="139"/>
      <c r="H1591" s="139"/>
      <c r="I1591" s="139"/>
      <c r="J1591" s="139"/>
      <c r="K1591" s="139"/>
      <c r="O1591" s="9"/>
      <c r="P1591" s="9"/>
      <c r="Q1591" s="9"/>
      <c r="R1591" s="9"/>
      <c r="S1591" s="104">
        <v>1589.0</v>
      </c>
      <c r="T1591" s="9"/>
      <c r="U1591" s="9"/>
      <c r="V1591" s="9"/>
      <c r="W1591" s="9"/>
    </row>
    <row r="1592">
      <c r="A1592" s="139"/>
      <c r="B1592" s="139"/>
      <c r="C1592" s="139"/>
      <c r="D1592" s="139"/>
      <c r="E1592" s="139"/>
      <c r="F1592" s="139"/>
      <c r="G1592" s="139"/>
      <c r="H1592" s="139"/>
      <c r="I1592" s="139"/>
      <c r="J1592" s="139"/>
      <c r="K1592" s="139"/>
      <c r="O1592" s="9"/>
      <c r="P1592" s="9"/>
      <c r="Q1592" s="9"/>
      <c r="R1592" s="9"/>
      <c r="S1592" s="104">
        <v>1590.0</v>
      </c>
      <c r="T1592" s="9"/>
      <c r="U1592" s="9"/>
      <c r="V1592" s="9"/>
      <c r="W1592" s="9"/>
    </row>
    <row r="1593">
      <c r="A1593" s="139"/>
      <c r="B1593" s="139"/>
      <c r="C1593" s="139"/>
      <c r="D1593" s="139"/>
      <c r="E1593" s="139"/>
      <c r="F1593" s="139"/>
      <c r="G1593" s="139"/>
      <c r="H1593" s="139"/>
      <c r="I1593" s="139"/>
      <c r="J1593" s="139"/>
      <c r="K1593" s="139"/>
      <c r="O1593" s="9"/>
      <c r="P1593" s="9"/>
      <c r="Q1593" s="9"/>
      <c r="R1593" s="9"/>
      <c r="S1593" s="104">
        <v>1591.0</v>
      </c>
      <c r="T1593" s="9"/>
      <c r="U1593" s="9"/>
      <c r="V1593" s="9"/>
      <c r="W1593" s="9"/>
    </row>
    <row r="1594">
      <c r="A1594" s="139"/>
      <c r="B1594" s="139"/>
      <c r="C1594" s="139"/>
      <c r="D1594" s="139"/>
      <c r="E1594" s="139"/>
      <c r="F1594" s="139"/>
      <c r="G1594" s="139"/>
      <c r="H1594" s="139"/>
      <c r="I1594" s="139"/>
      <c r="J1594" s="139"/>
      <c r="K1594" s="139"/>
      <c r="O1594" s="9"/>
      <c r="P1594" s="9"/>
      <c r="Q1594" s="9"/>
      <c r="R1594" s="9"/>
      <c r="S1594" s="104">
        <v>1592.0</v>
      </c>
      <c r="T1594" s="9"/>
      <c r="U1594" s="9"/>
      <c r="V1594" s="9"/>
      <c r="W1594" s="9"/>
    </row>
    <row r="1595">
      <c r="A1595" s="139"/>
      <c r="B1595" s="139"/>
      <c r="C1595" s="139"/>
      <c r="D1595" s="139"/>
      <c r="E1595" s="139"/>
      <c r="F1595" s="139"/>
      <c r="G1595" s="139"/>
      <c r="H1595" s="139"/>
      <c r="I1595" s="139"/>
      <c r="J1595" s="139"/>
      <c r="K1595" s="139"/>
      <c r="O1595" s="9"/>
      <c r="P1595" s="9"/>
      <c r="Q1595" s="9"/>
      <c r="R1595" s="9"/>
      <c r="S1595" s="104">
        <v>1593.0</v>
      </c>
      <c r="T1595" s="9"/>
      <c r="U1595" s="9"/>
      <c r="V1595" s="9"/>
      <c r="W1595" s="9"/>
    </row>
    <row r="1596">
      <c r="A1596" s="139"/>
      <c r="B1596" s="139"/>
      <c r="C1596" s="139"/>
      <c r="D1596" s="139"/>
      <c r="E1596" s="139"/>
      <c r="F1596" s="139"/>
      <c r="G1596" s="139"/>
      <c r="H1596" s="139"/>
      <c r="I1596" s="139"/>
      <c r="J1596" s="139"/>
      <c r="K1596" s="139"/>
      <c r="O1596" s="9"/>
      <c r="P1596" s="9"/>
      <c r="Q1596" s="9"/>
      <c r="R1596" s="9"/>
      <c r="S1596" s="104">
        <v>1594.0</v>
      </c>
      <c r="T1596" s="9"/>
      <c r="U1596" s="9"/>
      <c r="V1596" s="9"/>
      <c r="W1596" s="9"/>
    </row>
    <row r="1597">
      <c r="A1597" s="139"/>
      <c r="B1597" s="139"/>
      <c r="C1597" s="139"/>
      <c r="D1597" s="139"/>
      <c r="E1597" s="139"/>
      <c r="F1597" s="139"/>
      <c r="G1597" s="139"/>
      <c r="H1597" s="139"/>
      <c r="I1597" s="139"/>
      <c r="J1597" s="139"/>
      <c r="K1597" s="139"/>
      <c r="O1597" s="9"/>
      <c r="P1597" s="9"/>
      <c r="Q1597" s="9"/>
      <c r="R1597" s="9"/>
      <c r="S1597" s="104">
        <v>1595.0</v>
      </c>
      <c r="T1597" s="9"/>
      <c r="U1597" s="9"/>
      <c r="V1597" s="9"/>
      <c r="W1597" s="9"/>
    </row>
    <row r="1598">
      <c r="A1598" s="139"/>
      <c r="B1598" s="139"/>
      <c r="C1598" s="139"/>
      <c r="D1598" s="139"/>
      <c r="E1598" s="139"/>
      <c r="F1598" s="139"/>
      <c r="G1598" s="139"/>
      <c r="H1598" s="139"/>
      <c r="I1598" s="139"/>
      <c r="J1598" s="139"/>
      <c r="K1598" s="139"/>
      <c r="O1598" s="9"/>
      <c r="P1598" s="9"/>
      <c r="Q1598" s="9"/>
      <c r="R1598" s="9"/>
      <c r="S1598" s="104">
        <v>1596.0</v>
      </c>
      <c r="T1598" s="9"/>
      <c r="U1598" s="9"/>
      <c r="V1598" s="9"/>
      <c r="W1598" s="9"/>
    </row>
    <row r="1599">
      <c r="A1599" s="139"/>
      <c r="B1599" s="139"/>
      <c r="C1599" s="139"/>
      <c r="D1599" s="139"/>
      <c r="E1599" s="139"/>
      <c r="F1599" s="139"/>
      <c r="G1599" s="139"/>
      <c r="H1599" s="139"/>
      <c r="I1599" s="139"/>
      <c r="J1599" s="139"/>
      <c r="K1599" s="139"/>
      <c r="O1599" s="9"/>
      <c r="P1599" s="9"/>
      <c r="Q1599" s="9"/>
      <c r="R1599" s="9"/>
      <c r="S1599" s="104">
        <v>1597.0</v>
      </c>
      <c r="T1599" s="9"/>
      <c r="U1599" s="9"/>
      <c r="V1599" s="9"/>
      <c r="W1599" s="9"/>
    </row>
    <row r="1600">
      <c r="A1600" s="139"/>
      <c r="B1600" s="139"/>
      <c r="C1600" s="139"/>
      <c r="D1600" s="139"/>
      <c r="E1600" s="139"/>
      <c r="F1600" s="139"/>
      <c r="G1600" s="139"/>
      <c r="H1600" s="139"/>
      <c r="I1600" s="139"/>
      <c r="J1600" s="139"/>
      <c r="K1600" s="139"/>
      <c r="O1600" s="9"/>
      <c r="P1600" s="9"/>
      <c r="Q1600" s="9"/>
      <c r="R1600" s="9"/>
      <c r="S1600" s="104">
        <v>1598.0</v>
      </c>
      <c r="T1600" s="9"/>
      <c r="U1600" s="9"/>
      <c r="V1600" s="9"/>
      <c r="W1600" s="9"/>
    </row>
    <row r="1601">
      <c r="A1601" s="139"/>
      <c r="B1601" s="139"/>
      <c r="C1601" s="139"/>
      <c r="D1601" s="139"/>
      <c r="E1601" s="139"/>
      <c r="F1601" s="139"/>
      <c r="G1601" s="139"/>
      <c r="H1601" s="139"/>
      <c r="I1601" s="139"/>
      <c r="J1601" s="139"/>
      <c r="K1601" s="139"/>
      <c r="O1601" s="9"/>
      <c r="P1601" s="9"/>
      <c r="Q1601" s="9"/>
      <c r="R1601" s="9"/>
      <c r="S1601" s="104">
        <v>1599.0</v>
      </c>
      <c r="T1601" s="9"/>
      <c r="U1601" s="9"/>
      <c r="V1601" s="9"/>
      <c r="W1601" s="9"/>
    </row>
    <row r="1602">
      <c r="A1602" s="139"/>
      <c r="B1602" s="139"/>
      <c r="C1602" s="139"/>
      <c r="D1602" s="139"/>
      <c r="E1602" s="139"/>
      <c r="F1602" s="139"/>
      <c r="G1602" s="139"/>
      <c r="H1602" s="139"/>
      <c r="I1602" s="139"/>
      <c r="J1602" s="139"/>
      <c r="K1602" s="139"/>
      <c r="O1602" s="9"/>
      <c r="P1602" s="9"/>
      <c r="Q1602" s="9"/>
      <c r="R1602" s="9"/>
      <c r="S1602" s="104">
        <v>1600.0</v>
      </c>
      <c r="T1602" s="9"/>
      <c r="U1602" s="9"/>
      <c r="V1602" s="9"/>
      <c r="W1602" s="9"/>
    </row>
    <row r="1603">
      <c r="A1603" s="139"/>
      <c r="B1603" s="139"/>
      <c r="C1603" s="139"/>
      <c r="D1603" s="139"/>
      <c r="E1603" s="139"/>
      <c r="F1603" s="139"/>
      <c r="G1603" s="139"/>
      <c r="H1603" s="139"/>
      <c r="I1603" s="139"/>
      <c r="J1603" s="139"/>
      <c r="K1603" s="139"/>
      <c r="O1603" s="9"/>
      <c r="P1603" s="9"/>
      <c r="Q1603" s="9"/>
      <c r="R1603" s="9"/>
      <c r="S1603" s="104">
        <v>1601.0</v>
      </c>
      <c r="T1603" s="9"/>
      <c r="U1603" s="9"/>
      <c r="V1603" s="9"/>
      <c r="W1603" s="9"/>
    </row>
    <row r="1604">
      <c r="A1604" s="139"/>
      <c r="B1604" s="139"/>
      <c r="C1604" s="139"/>
      <c r="D1604" s="139"/>
      <c r="E1604" s="139"/>
      <c r="F1604" s="139"/>
      <c r="G1604" s="139"/>
      <c r="H1604" s="139"/>
      <c r="I1604" s="139"/>
      <c r="J1604" s="139"/>
      <c r="K1604" s="139"/>
      <c r="O1604" s="9"/>
      <c r="P1604" s="9"/>
      <c r="Q1604" s="9"/>
      <c r="R1604" s="9"/>
      <c r="S1604" s="104">
        <v>1602.0</v>
      </c>
      <c r="T1604" s="9"/>
      <c r="U1604" s="9"/>
      <c r="V1604" s="9"/>
      <c r="W1604" s="9"/>
    </row>
    <row r="1605">
      <c r="A1605" s="139"/>
      <c r="B1605" s="139"/>
      <c r="C1605" s="139"/>
      <c r="D1605" s="139"/>
      <c r="E1605" s="139"/>
      <c r="F1605" s="139"/>
      <c r="G1605" s="139"/>
      <c r="H1605" s="139"/>
      <c r="I1605" s="139"/>
      <c r="J1605" s="139"/>
      <c r="K1605" s="139"/>
      <c r="O1605" s="9"/>
      <c r="P1605" s="9"/>
      <c r="Q1605" s="9"/>
      <c r="R1605" s="9"/>
      <c r="S1605" s="104">
        <v>1603.0</v>
      </c>
      <c r="T1605" s="9"/>
      <c r="U1605" s="9"/>
      <c r="V1605" s="9"/>
      <c r="W1605" s="9"/>
    </row>
    <row r="1606">
      <c r="A1606" s="139"/>
      <c r="B1606" s="139"/>
      <c r="C1606" s="139"/>
      <c r="D1606" s="139"/>
      <c r="E1606" s="139"/>
      <c r="F1606" s="139"/>
      <c r="G1606" s="139"/>
      <c r="H1606" s="139"/>
      <c r="I1606" s="139"/>
      <c r="J1606" s="139"/>
      <c r="K1606" s="139"/>
      <c r="O1606" s="9"/>
      <c r="P1606" s="9"/>
      <c r="Q1606" s="9"/>
      <c r="R1606" s="9"/>
      <c r="S1606" s="104">
        <v>1604.0</v>
      </c>
      <c r="T1606" s="9"/>
      <c r="U1606" s="9"/>
      <c r="V1606" s="9"/>
      <c r="W1606" s="9"/>
    </row>
    <row r="1607">
      <c r="A1607" s="139"/>
      <c r="B1607" s="139"/>
      <c r="C1607" s="139"/>
      <c r="D1607" s="139"/>
      <c r="E1607" s="139"/>
      <c r="F1607" s="139"/>
      <c r="G1607" s="139"/>
      <c r="H1607" s="139"/>
      <c r="I1607" s="139"/>
      <c r="J1607" s="139"/>
      <c r="K1607" s="139"/>
      <c r="O1607" s="9"/>
      <c r="P1607" s="9"/>
      <c r="Q1607" s="9"/>
      <c r="R1607" s="9"/>
      <c r="S1607" s="104">
        <v>1605.0</v>
      </c>
      <c r="T1607" s="9"/>
      <c r="U1607" s="9"/>
      <c r="V1607" s="9"/>
      <c r="W1607" s="9"/>
    </row>
    <row r="1608">
      <c r="A1608" s="139"/>
      <c r="B1608" s="139"/>
      <c r="C1608" s="139"/>
      <c r="D1608" s="139"/>
      <c r="E1608" s="139"/>
      <c r="F1608" s="139"/>
      <c r="G1608" s="139"/>
      <c r="H1608" s="139"/>
      <c r="I1608" s="139"/>
      <c r="J1608" s="139"/>
      <c r="K1608" s="139"/>
      <c r="O1608" s="9"/>
      <c r="P1608" s="9"/>
      <c r="Q1608" s="9"/>
      <c r="R1608" s="9"/>
      <c r="S1608" s="104">
        <v>1606.0</v>
      </c>
      <c r="T1608" s="9"/>
      <c r="U1608" s="9"/>
      <c r="V1608" s="9"/>
      <c r="W1608" s="9"/>
    </row>
    <row r="1609">
      <c r="A1609" s="139"/>
      <c r="B1609" s="139"/>
      <c r="C1609" s="139"/>
      <c r="D1609" s="139"/>
      <c r="E1609" s="139"/>
      <c r="F1609" s="139"/>
      <c r="G1609" s="139"/>
      <c r="H1609" s="139"/>
      <c r="I1609" s="139"/>
      <c r="J1609" s="139"/>
      <c r="K1609" s="139"/>
      <c r="O1609" s="9"/>
      <c r="P1609" s="9"/>
      <c r="Q1609" s="9"/>
      <c r="R1609" s="9"/>
      <c r="S1609" s="104">
        <v>1607.0</v>
      </c>
      <c r="T1609" s="9"/>
      <c r="U1609" s="9"/>
      <c r="V1609" s="9"/>
      <c r="W1609" s="9"/>
    </row>
    <row r="1610">
      <c r="A1610" s="139"/>
      <c r="B1610" s="139"/>
      <c r="C1610" s="139"/>
      <c r="D1610" s="139"/>
      <c r="E1610" s="139"/>
      <c r="F1610" s="139"/>
      <c r="G1610" s="139"/>
      <c r="H1610" s="139"/>
      <c r="I1610" s="139"/>
      <c r="J1610" s="139"/>
      <c r="K1610" s="139"/>
      <c r="O1610" s="9"/>
      <c r="P1610" s="9"/>
      <c r="Q1610" s="9"/>
      <c r="R1610" s="9"/>
      <c r="S1610" s="104">
        <v>1608.0</v>
      </c>
      <c r="T1610" s="9"/>
      <c r="U1610" s="9"/>
      <c r="V1610" s="9"/>
      <c r="W1610" s="9"/>
    </row>
    <row r="1611">
      <c r="A1611" s="139"/>
      <c r="B1611" s="139"/>
      <c r="C1611" s="139"/>
      <c r="D1611" s="139"/>
      <c r="E1611" s="139"/>
      <c r="F1611" s="139"/>
      <c r="G1611" s="139"/>
      <c r="H1611" s="139"/>
      <c r="I1611" s="139"/>
      <c r="J1611" s="139"/>
      <c r="K1611" s="139"/>
      <c r="O1611" s="9"/>
      <c r="P1611" s="9"/>
      <c r="Q1611" s="9"/>
      <c r="R1611" s="9"/>
      <c r="S1611" s="104">
        <v>1609.0</v>
      </c>
      <c r="T1611" s="9"/>
      <c r="U1611" s="9"/>
      <c r="V1611" s="9"/>
      <c r="W1611" s="9"/>
    </row>
    <row r="1612">
      <c r="A1612" s="139"/>
      <c r="B1612" s="139"/>
      <c r="C1612" s="139"/>
      <c r="D1612" s="139"/>
      <c r="E1612" s="139"/>
      <c r="F1612" s="139"/>
      <c r="G1612" s="139"/>
      <c r="H1612" s="139"/>
      <c r="I1612" s="139"/>
      <c r="J1612" s="139"/>
      <c r="K1612" s="139"/>
      <c r="O1612" s="9"/>
      <c r="P1612" s="9"/>
      <c r="Q1612" s="9"/>
      <c r="R1612" s="9"/>
      <c r="S1612" s="104">
        <v>1610.0</v>
      </c>
      <c r="T1612" s="9"/>
      <c r="U1612" s="9"/>
      <c r="V1612" s="9"/>
      <c r="W1612" s="9"/>
    </row>
    <row r="1613">
      <c r="A1613" s="139"/>
      <c r="B1613" s="139"/>
      <c r="C1613" s="139"/>
      <c r="D1613" s="139"/>
      <c r="E1613" s="139"/>
      <c r="F1613" s="139"/>
      <c r="G1613" s="139"/>
      <c r="H1613" s="139"/>
      <c r="I1613" s="139"/>
      <c r="J1613" s="139"/>
      <c r="K1613" s="139"/>
      <c r="O1613" s="9"/>
      <c r="P1613" s="9"/>
      <c r="Q1613" s="9"/>
      <c r="R1613" s="9"/>
      <c r="S1613" s="104">
        <v>1611.0</v>
      </c>
      <c r="T1613" s="9"/>
      <c r="U1613" s="9"/>
      <c r="V1613" s="9"/>
      <c r="W1613" s="9"/>
    </row>
    <row r="1614">
      <c r="A1614" s="139"/>
      <c r="B1614" s="139"/>
      <c r="C1614" s="139"/>
      <c r="D1614" s="139"/>
      <c r="E1614" s="139"/>
      <c r="F1614" s="139"/>
      <c r="G1614" s="139"/>
      <c r="H1614" s="139"/>
      <c r="I1614" s="139"/>
      <c r="J1614" s="139"/>
      <c r="K1614" s="139"/>
      <c r="O1614" s="9"/>
      <c r="P1614" s="9"/>
      <c r="Q1614" s="9"/>
      <c r="R1614" s="9"/>
      <c r="S1614" s="104">
        <v>1612.0</v>
      </c>
      <c r="T1614" s="9"/>
      <c r="U1614" s="9"/>
      <c r="V1614" s="9"/>
      <c r="W1614" s="9"/>
    </row>
    <row r="1615">
      <c r="A1615" s="139"/>
      <c r="B1615" s="139"/>
      <c r="C1615" s="139"/>
      <c r="D1615" s="139"/>
      <c r="E1615" s="139"/>
      <c r="F1615" s="139"/>
      <c r="G1615" s="139"/>
      <c r="H1615" s="139"/>
      <c r="I1615" s="139"/>
      <c r="J1615" s="139"/>
      <c r="K1615" s="139"/>
      <c r="O1615" s="9"/>
      <c r="P1615" s="9"/>
      <c r="Q1615" s="9"/>
      <c r="R1615" s="9"/>
      <c r="S1615" s="104">
        <v>1613.0</v>
      </c>
      <c r="T1615" s="9"/>
      <c r="U1615" s="9"/>
      <c r="V1615" s="9"/>
      <c r="W1615" s="9"/>
    </row>
    <row r="1616">
      <c r="A1616" s="139"/>
      <c r="B1616" s="139"/>
      <c r="C1616" s="139"/>
      <c r="D1616" s="139"/>
      <c r="E1616" s="139"/>
      <c r="F1616" s="139"/>
      <c r="G1616" s="139"/>
      <c r="H1616" s="139"/>
      <c r="I1616" s="139"/>
      <c r="J1616" s="139"/>
      <c r="K1616" s="139"/>
      <c r="O1616" s="9"/>
      <c r="P1616" s="9"/>
      <c r="Q1616" s="9"/>
      <c r="R1616" s="9"/>
      <c r="S1616" s="104">
        <v>1614.0</v>
      </c>
      <c r="T1616" s="9"/>
      <c r="U1616" s="9"/>
      <c r="V1616" s="9"/>
      <c r="W1616" s="9"/>
    </row>
    <row r="1617">
      <c r="A1617" s="139"/>
      <c r="B1617" s="139"/>
      <c r="C1617" s="139"/>
      <c r="D1617" s="139"/>
      <c r="E1617" s="139"/>
      <c r="F1617" s="139"/>
      <c r="G1617" s="139"/>
      <c r="H1617" s="139"/>
      <c r="I1617" s="139"/>
      <c r="J1617" s="139"/>
      <c r="K1617" s="139"/>
      <c r="O1617" s="9"/>
      <c r="P1617" s="9"/>
      <c r="Q1617" s="9"/>
      <c r="R1617" s="9"/>
      <c r="S1617" s="104">
        <v>1615.0</v>
      </c>
      <c r="T1617" s="9"/>
      <c r="U1617" s="9"/>
      <c r="V1617" s="9"/>
      <c r="W1617" s="9"/>
    </row>
    <row r="1618">
      <c r="A1618" s="139"/>
      <c r="B1618" s="139"/>
      <c r="C1618" s="139"/>
      <c r="D1618" s="139"/>
      <c r="E1618" s="139"/>
      <c r="F1618" s="139"/>
      <c r="G1618" s="139"/>
      <c r="H1618" s="139"/>
      <c r="I1618" s="139"/>
      <c r="J1618" s="139"/>
      <c r="K1618" s="139"/>
      <c r="O1618" s="9"/>
      <c r="P1618" s="9"/>
      <c r="Q1618" s="9"/>
      <c r="R1618" s="9"/>
      <c r="S1618" s="104">
        <v>1616.0</v>
      </c>
      <c r="T1618" s="9"/>
      <c r="U1618" s="9"/>
      <c r="V1618" s="9"/>
      <c r="W1618" s="9"/>
    </row>
    <row r="1619">
      <c r="A1619" s="139"/>
      <c r="B1619" s="139"/>
      <c r="C1619" s="139"/>
      <c r="D1619" s="139"/>
      <c r="E1619" s="139"/>
      <c r="F1619" s="139"/>
      <c r="G1619" s="139"/>
      <c r="H1619" s="139"/>
      <c r="I1619" s="139"/>
      <c r="J1619" s="139"/>
      <c r="K1619" s="139"/>
      <c r="O1619" s="9"/>
      <c r="P1619" s="9"/>
      <c r="Q1619" s="9"/>
      <c r="R1619" s="9"/>
      <c r="S1619" s="104">
        <v>1617.0</v>
      </c>
      <c r="T1619" s="9"/>
      <c r="U1619" s="9"/>
      <c r="V1619" s="9"/>
      <c r="W1619" s="9"/>
    </row>
    <row r="1620">
      <c r="A1620" s="139"/>
      <c r="B1620" s="139"/>
      <c r="C1620" s="139"/>
      <c r="D1620" s="139"/>
      <c r="E1620" s="139"/>
      <c r="F1620" s="139"/>
      <c r="G1620" s="139"/>
      <c r="H1620" s="139"/>
      <c r="I1620" s="139"/>
      <c r="J1620" s="139"/>
      <c r="K1620" s="139"/>
      <c r="O1620" s="9"/>
      <c r="P1620" s="9"/>
      <c r="Q1620" s="9"/>
      <c r="R1620" s="9"/>
      <c r="S1620" s="104">
        <v>1618.0</v>
      </c>
      <c r="T1620" s="9"/>
      <c r="U1620" s="9"/>
      <c r="V1620" s="9"/>
      <c r="W1620" s="9"/>
    </row>
    <row r="1621">
      <c r="A1621" s="139"/>
      <c r="B1621" s="139"/>
      <c r="C1621" s="139"/>
      <c r="D1621" s="139"/>
      <c r="E1621" s="139"/>
      <c r="F1621" s="139"/>
      <c r="G1621" s="139"/>
      <c r="H1621" s="139"/>
      <c r="I1621" s="139"/>
      <c r="J1621" s="139"/>
      <c r="K1621" s="139"/>
      <c r="O1621" s="9"/>
      <c r="P1621" s="9"/>
      <c r="Q1621" s="9"/>
      <c r="R1621" s="9"/>
      <c r="S1621" s="104">
        <v>1619.0</v>
      </c>
      <c r="T1621" s="9"/>
      <c r="U1621" s="9"/>
      <c r="V1621" s="9"/>
      <c r="W1621" s="9"/>
    </row>
    <row r="1622">
      <c r="A1622" s="139"/>
      <c r="B1622" s="139"/>
      <c r="C1622" s="139"/>
      <c r="D1622" s="139"/>
      <c r="E1622" s="139"/>
      <c r="F1622" s="139"/>
      <c r="G1622" s="139"/>
      <c r="H1622" s="139"/>
      <c r="I1622" s="139"/>
      <c r="J1622" s="139"/>
      <c r="K1622" s="139"/>
      <c r="O1622" s="9"/>
      <c r="P1622" s="9"/>
      <c r="Q1622" s="9"/>
      <c r="R1622" s="9"/>
      <c r="S1622" s="104">
        <v>1620.0</v>
      </c>
      <c r="T1622" s="9"/>
      <c r="U1622" s="9"/>
      <c r="V1622" s="9"/>
      <c r="W1622" s="9"/>
    </row>
    <row r="1623">
      <c r="A1623" s="139"/>
      <c r="B1623" s="139"/>
      <c r="C1623" s="139"/>
      <c r="D1623" s="139"/>
      <c r="E1623" s="139"/>
      <c r="F1623" s="139"/>
      <c r="G1623" s="139"/>
      <c r="H1623" s="139"/>
      <c r="I1623" s="139"/>
      <c r="J1623" s="139"/>
      <c r="K1623" s="139"/>
      <c r="O1623" s="9"/>
      <c r="P1623" s="9"/>
      <c r="Q1623" s="9"/>
      <c r="R1623" s="9"/>
      <c r="S1623" s="104">
        <v>1621.0</v>
      </c>
      <c r="T1623" s="9"/>
      <c r="U1623" s="9"/>
      <c r="V1623" s="9"/>
      <c r="W1623" s="9"/>
    </row>
    <row r="1624">
      <c r="A1624" s="139"/>
      <c r="B1624" s="139"/>
      <c r="C1624" s="139"/>
      <c r="D1624" s="139"/>
      <c r="E1624" s="139"/>
      <c r="F1624" s="139"/>
      <c r="G1624" s="139"/>
      <c r="H1624" s="139"/>
      <c r="I1624" s="139"/>
      <c r="J1624" s="139"/>
      <c r="K1624" s="139"/>
      <c r="O1624" s="9"/>
      <c r="P1624" s="9"/>
      <c r="Q1624" s="9"/>
      <c r="R1624" s="9"/>
      <c r="S1624" s="104">
        <v>1622.0</v>
      </c>
      <c r="T1624" s="9"/>
      <c r="U1624" s="9"/>
      <c r="V1624" s="9"/>
      <c r="W1624" s="9"/>
    </row>
    <row r="1625">
      <c r="A1625" s="139"/>
      <c r="B1625" s="139"/>
      <c r="C1625" s="139"/>
      <c r="D1625" s="139"/>
      <c r="E1625" s="139"/>
      <c r="F1625" s="139"/>
      <c r="G1625" s="139"/>
      <c r="H1625" s="139"/>
      <c r="I1625" s="139"/>
      <c r="J1625" s="139"/>
      <c r="K1625" s="139"/>
      <c r="O1625" s="9"/>
      <c r="P1625" s="9"/>
      <c r="Q1625" s="9"/>
      <c r="R1625" s="9"/>
      <c r="S1625" s="104">
        <v>1623.0</v>
      </c>
      <c r="T1625" s="9"/>
      <c r="U1625" s="9"/>
      <c r="V1625" s="9"/>
      <c r="W1625" s="9"/>
    </row>
    <row r="1626">
      <c r="A1626" s="139"/>
      <c r="B1626" s="139"/>
      <c r="C1626" s="139"/>
      <c r="D1626" s="139"/>
      <c r="E1626" s="139"/>
      <c r="F1626" s="139"/>
      <c r="G1626" s="139"/>
      <c r="H1626" s="139"/>
      <c r="I1626" s="139"/>
      <c r="J1626" s="139"/>
      <c r="K1626" s="139"/>
      <c r="O1626" s="9"/>
      <c r="P1626" s="9"/>
      <c r="Q1626" s="9"/>
      <c r="R1626" s="9"/>
      <c r="S1626" s="104">
        <v>1624.0</v>
      </c>
      <c r="T1626" s="9"/>
      <c r="U1626" s="9"/>
      <c r="V1626" s="9"/>
      <c r="W1626" s="9"/>
    </row>
    <row r="1627">
      <c r="A1627" s="139"/>
      <c r="B1627" s="139"/>
      <c r="C1627" s="139"/>
      <c r="D1627" s="139"/>
      <c r="E1627" s="139"/>
      <c r="F1627" s="139"/>
      <c r="G1627" s="139"/>
      <c r="H1627" s="139"/>
      <c r="I1627" s="139"/>
      <c r="J1627" s="139"/>
      <c r="K1627" s="139"/>
      <c r="O1627" s="9"/>
      <c r="P1627" s="9"/>
      <c r="Q1627" s="9"/>
      <c r="R1627" s="9"/>
      <c r="S1627" s="104">
        <v>1625.0</v>
      </c>
      <c r="T1627" s="9"/>
      <c r="U1627" s="9"/>
      <c r="V1627" s="9"/>
      <c r="W1627" s="9"/>
    </row>
    <row r="1628">
      <c r="A1628" s="139"/>
      <c r="B1628" s="139"/>
      <c r="C1628" s="139"/>
      <c r="D1628" s="139"/>
      <c r="E1628" s="139"/>
      <c r="F1628" s="139"/>
      <c r="G1628" s="139"/>
      <c r="H1628" s="139"/>
      <c r="I1628" s="139"/>
      <c r="J1628" s="139"/>
      <c r="K1628" s="139"/>
      <c r="O1628" s="9"/>
      <c r="P1628" s="9"/>
      <c r="Q1628" s="9"/>
      <c r="R1628" s="9"/>
      <c r="S1628" s="104">
        <v>1626.0</v>
      </c>
      <c r="T1628" s="9"/>
      <c r="U1628" s="9"/>
      <c r="V1628" s="9"/>
      <c r="W1628" s="9"/>
    </row>
    <row r="1629">
      <c r="A1629" s="139"/>
      <c r="B1629" s="139"/>
      <c r="C1629" s="139"/>
      <c r="D1629" s="139"/>
      <c r="E1629" s="139"/>
      <c r="F1629" s="139"/>
      <c r="G1629" s="139"/>
      <c r="H1629" s="139"/>
      <c r="I1629" s="139"/>
      <c r="J1629" s="139"/>
      <c r="K1629" s="139"/>
      <c r="O1629" s="9"/>
      <c r="P1629" s="9"/>
      <c r="Q1629" s="9"/>
      <c r="R1629" s="9"/>
      <c r="S1629" s="104">
        <v>1627.0</v>
      </c>
      <c r="T1629" s="9"/>
      <c r="U1629" s="9"/>
      <c r="V1629" s="9"/>
      <c r="W1629" s="9"/>
    </row>
    <row r="1630">
      <c r="A1630" s="139"/>
      <c r="B1630" s="139"/>
      <c r="C1630" s="139"/>
      <c r="D1630" s="139"/>
      <c r="E1630" s="139"/>
      <c r="F1630" s="139"/>
      <c r="G1630" s="139"/>
      <c r="H1630" s="139"/>
      <c r="I1630" s="139"/>
      <c r="J1630" s="139"/>
      <c r="K1630" s="139"/>
      <c r="O1630" s="9"/>
      <c r="P1630" s="9"/>
      <c r="Q1630" s="9"/>
      <c r="R1630" s="9"/>
      <c r="S1630" s="104">
        <v>1628.0</v>
      </c>
      <c r="T1630" s="9"/>
      <c r="U1630" s="9"/>
      <c r="V1630" s="9"/>
      <c r="W1630" s="9"/>
    </row>
    <row r="1631">
      <c r="A1631" s="139"/>
      <c r="B1631" s="139"/>
      <c r="C1631" s="139"/>
      <c r="D1631" s="139"/>
      <c r="E1631" s="139"/>
      <c r="F1631" s="139"/>
      <c r="G1631" s="139"/>
      <c r="H1631" s="139"/>
      <c r="I1631" s="139"/>
      <c r="J1631" s="139"/>
      <c r="K1631" s="139"/>
      <c r="O1631" s="9"/>
      <c r="P1631" s="9"/>
      <c r="Q1631" s="9"/>
      <c r="R1631" s="9"/>
      <c r="S1631" s="104">
        <v>1629.0</v>
      </c>
      <c r="T1631" s="9"/>
      <c r="U1631" s="9"/>
      <c r="V1631" s="9"/>
      <c r="W1631" s="9"/>
    </row>
    <row r="1632">
      <c r="A1632" s="139"/>
      <c r="B1632" s="139"/>
      <c r="C1632" s="139"/>
      <c r="D1632" s="139"/>
      <c r="E1632" s="139"/>
      <c r="F1632" s="139"/>
      <c r="G1632" s="139"/>
      <c r="H1632" s="139"/>
      <c r="I1632" s="139"/>
      <c r="J1632" s="139"/>
      <c r="K1632" s="139"/>
      <c r="O1632" s="9"/>
      <c r="P1632" s="9"/>
      <c r="Q1632" s="9"/>
      <c r="R1632" s="9"/>
      <c r="S1632" s="104">
        <v>1630.0</v>
      </c>
      <c r="T1632" s="9"/>
      <c r="U1632" s="9"/>
      <c r="V1632" s="9"/>
      <c r="W1632" s="9"/>
    </row>
    <row r="1633">
      <c r="A1633" s="139"/>
      <c r="B1633" s="139"/>
      <c r="C1633" s="139"/>
      <c r="D1633" s="139"/>
      <c r="E1633" s="139"/>
      <c r="F1633" s="139"/>
      <c r="G1633" s="139"/>
      <c r="H1633" s="139"/>
      <c r="I1633" s="139"/>
      <c r="J1633" s="139"/>
      <c r="K1633" s="139"/>
      <c r="O1633" s="9"/>
      <c r="P1633" s="9"/>
      <c r="Q1633" s="9"/>
      <c r="R1633" s="9"/>
      <c r="S1633" s="104">
        <v>1631.0</v>
      </c>
      <c r="T1633" s="9"/>
      <c r="U1633" s="9"/>
      <c r="V1633" s="9"/>
      <c r="W1633" s="9"/>
    </row>
    <row r="1634">
      <c r="A1634" s="139"/>
      <c r="B1634" s="139"/>
      <c r="C1634" s="139"/>
      <c r="D1634" s="139"/>
      <c r="E1634" s="139"/>
      <c r="F1634" s="139"/>
      <c r="G1634" s="139"/>
      <c r="H1634" s="139"/>
      <c r="I1634" s="139"/>
      <c r="J1634" s="139"/>
      <c r="K1634" s="139"/>
      <c r="O1634" s="9"/>
      <c r="P1634" s="9"/>
      <c r="Q1634" s="9"/>
      <c r="R1634" s="9"/>
      <c r="S1634" s="104">
        <v>1632.0</v>
      </c>
      <c r="T1634" s="9"/>
      <c r="U1634" s="9"/>
      <c r="V1634" s="9"/>
      <c r="W1634" s="9"/>
    </row>
    <row r="1635">
      <c r="A1635" s="139"/>
      <c r="B1635" s="139"/>
      <c r="C1635" s="139"/>
      <c r="D1635" s="139"/>
      <c r="E1635" s="139"/>
      <c r="F1635" s="139"/>
      <c r="G1635" s="139"/>
      <c r="H1635" s="139"/>
      <c r="I1635" s="139"/>
      <c r="J1635" s="139"/>
      <c r="K1635" s="139"/>
      <c r="O1635" s="9"/>
      <c r="P1635" s="9"/>
      <c r="Q1635" s="9"/>
      <c r="R1635" s="9"/>
      <c r="S1635" s="104">
        <v>1633.0</v>
      </c>
      <c r="T1635" s="9"/>
      <c r="U1635" s="9"/>
      <c r="V1635" s="9"/>
      <c r="W1635" s="9"/>
    </row>
    <row r="1636">
      <c r="A1636" s="139"/>
      <c r="B1636" s="139"/>
      <c r="C1636" s="139"/>
      <c r="D1636" s="139"/>
      <c r="E1636" s="139"/>
      <c r="F1636" s="139"/>
      <c r="G1636" s="139"/>
      <c r="H1636" s="139"/>
      <c r="I1636" s="139"/>
      <c r="J1636" s="139"/>
      <c r="K1636" s="139"/>
      <c r="O1636" s="9"/>
      <c r="P1636" s="9"/>
      <c r="Q1636" s="9"/>
      <c r="R1636" s="9"/>
      <c r="S1636" s="104">
        <v>1634.0</v>
      </c>
      <c r="T1636" s="9"/>
      <c r="U1636" s="9"/>
      <c r="V1636" s="9"/>
      <c r="W1636" s="9"/>
    </row>
    <row r="1637">
      <c r="A1637" s="139"/>
      <c r="B1637" s="139"/>
      <c r="C1637" s="139"/>
      <c r="D1637" s="139"/>
      <c r="E1637" s="139"/>
      <c r="F1637" s="139"/>
      <c r="G1637" s="139"/>
      <c r="H1637" s="139"/>
      <c r="I1637" s="139"/>
      <c r="J1637" s="139"/>
      <c r="K1637" s="139"/>
      <c r="O1637" s="9"/>
      <c r="P1637" s="9"/>
      <c r="Q1637" s="9"/>
      <c r="R1637" s="9"/>
      <c r="S1637" s="104">
        <v>1635.0</v>
      </c>
      <c r="T1637" s="9"/>
      <c r="U1637" s="9"/>
      <c r="V1637" s="9"/>
      <c r="W1637" s="9"/>
    </row>
    <row r="1638">
      <c r="A1638" s="139"/>
      <c r="B1638" s="139"/>
      <c r="C1638" s="139"/>
      <c r="D1638" s="139"/>
      <c r="E1638" s="139"/>
      <c r="F1638" s="139"/>
      <c r="G1638" s="139"/>
      <c r="H1638" s="139"/>
      <c r="I1638" s="139"/>
      <c r="J1638" s="139"/>
      <c r="K1638" s="139"/>
      <c r="O1638" s="9"/>
      <c r="P1638" s="9"/>
      <c r="Q1638" s="9"/>
      <c r="R1638" s="9"/>
      <c r="S1638" s="104">
        <v>1636.0</v>
      </c>
      <c r="T1638" s="9"/>
      <c r="U1638" s="9"/>
      <c r="V1638" s="9"/>
      <c r="W1638" s="9"/>
    </row>
    <row r="1639">
      <c r="A1639" s="139"/>
      <c r="B1639" s="139"/>
      <c r="C1639" s="139"/>
      <c r="D1639" s="139"/>
      <c r="E1639" s="139"/>
      <c r="F1639" s="139"/>
      <c r="G1639" s="139"/>
      <c r="H1639" s="139"/>
      <c r="I1639" s="139"/>
      <c r="J1639" s="139"/>
      <c r="K1639" s="139"/>
      <c r="O1639" s="9"/>
      <c r="P1639" s="9"/>
      <c r="Q1639" s="9"/>
      <c r="R1639" s="9"/>
      <c r="S1639" s="104">
        <v>1637.0</v>
      </c>
      <c r="T1639" s="9"/>
      <c r="U1639" s="9"/>
      <c r="V1639" s="9"/>
      <c r="W1639" s="9"/>
    </row>
    <row r="1640">
      <c r="A1640" s="139"/>
      <c r="B1640" s="139"/>
      <c r="C1640" s="139"/>
      <c r="D1640" s="139"/>
      <c r="E1640" s="139"/>
      <c r="F1640" s="139"/>
      <c r="G1640" s="139"/>
      <c r="H1640" s="139"/>
      <c r="I1640" s="139"/>
      <c r="J1640" s="139"/>
      <c r="K1640" s="139"/>
      <c r="O1640" s="9"/>
      <c r="P1640" s="9"/>
      <c r="Q1640" s="9"/>
      <c r="R1640" s="9"/>
      <c r="S1640" s="104">
        <v>1638.0</v>
      </c>
      <c r="T1640" s="9"/>
      <c r="U1640" s="9"/>
      <c r="V1640" s="9"/>
      <c r="W1640" s="9"/>
    </row>
    <row r="1641">
      <c r="A1641" s="139"/>
      <c r="B1641" s="139"/>
      <c r="C1641" s="139"/>
      <c r="D1641" s="139"/>
      <c r="E1641" s="139"/>
      <c r="F1641" s="139"/>
      <c r="G1641" s="139"/>
      <c r="H1641" s="139"/>
      <c r="I1641" s="139"/>
      <c r="J1641" s="139"/>
      <c r="K1641" s="139"/>
      <c r="O1641" s="9"/>
      <c r="P1641" s="9"/>
      <c r="Q1641" s="9"/>
      <c r="R1641" s="9"/>
      <c r="S1641" s="104">
        <v>1639.0</v>
      </c>
      <c r="T1641" s="9"/>
      <c r="U1641" s="9"/>
      <c r="V1641" s="9"/>
      <c r="W1641" s="9"/>
    </row>
    <row r="1642">
      <c r="A1642" s="139"/>
      <c r="B1642" s="139"/>
      <c r="C1642" s="139"/>
      <c r="D1642" s="139"/>
      <c r="E1642" s="139"/>
      <c r="F1642" s="139"/>
      <c r="G1642" s="139"/>
      <c r="H1642" s="139"/>
      <c r="I1642" s="139"/>
      <c r="J1642" s="139"/>
      <c r="K1642" s="139"/>
      <c r="O1642" s="9"/>
      <c r="P1642" s="9"/>
      <c r="Q1642" s="9"/>
      <c r="R1642" s="9"/>
      <c r="S1642" s="104">
        <v>1640.0</v>
      </c>
      <c r="T1642" s="9"/>
      <c r="U1642" s="9"/>
      <c r="V1642" s="9"/>
      <c r="W1642" s="9"/>
    </row>
    <row r="1643">
      <c r="A1643" s="139"/>
      <c r="B1643" s="139"/>
      <c r="C1643" s="139"/>
      <c r="D1643" s="139"/>
      <c r="E1643" s="139"/>
      <c r="F1643" s="139"/>
      <c r="G1643" s="139"/>
      <c r="H1643" s="139"/>
      <c r="I1643" s="139"/>
      <c r="J1643" s="139"/>
      <c r="K1643" s="139"/>
      <c r="O1643" s="9"/>
      <c r="P1643" s="9"/>
      <c r="Q1643" s="9"/>
      <c r="R1643" s="9"/>
      <c r="S1643" s="104">
        <v>1641.0</v>
      </c>
      <c r="T1643" s="9"/>
      <c r="U1643" s="9"/>
      <c r="V1643" s="9"/>
      <c r="W1643" s="9"/>
    </row>
    <row r="1644">
      <c r="A1644" s="139"/>
      <c r="B1644" s="139"/>
      <c r="C1644" s="139"/>
      <c r="D1644" s="139"/>
      <c r="E1644" s="139"/>
      <c r="F1644" s="139"/>
      <c r="G1644" s="139"/>
      <c r="H1644" s="139"/>
      <c r="I1644" s="139"/>
      <c r="J1644" s="139"/>
      <c r="K1644" s="139"/>
      <c r="O1644" s="9"/>
      <c r="P1644" s="9"/>
      <c r="Q1644" s="9"/>
      <c r="R1644" s="9"/>
      <c r="S1644" s="104">
        <v>1642.0</v>
      </c>
      <c r="T1644" s="9"/>
      <c r="U1644" s="9"/>
      <c r="V1644" s="9"/>
      <c r="W1644" s="9"/>
    </row>
    <row r="1645">
      <c r="A1645" s="139"/>
      <c r="B1645" s="139"/>
      <c r="C1645" s="139"/>
      <c r="D1645" s="139"/>
      <c r="E1645" s="139"/>
      <c r="F1645" s="139"/>
      <c r="G1645" s="139"/>
      <c r="H1645" s="139"/>
      <c r="I1645" s="139"/>
      <c r="J1645" s="139"/>
      <c r="K1645" s="139"/>
      <c r="O1645" s="9"/>
      <c r="P1645" s="9"/>
      <c r="Q1645" s="9"/>
      <c r="R1645" s="9"/>
      <c r="S1645" s="104">
        <v>1643.0</v>
      </c>
      <c r="T1645" s="9"/>
      <c r="U1645" s="9"/>
      <c r="V1645" s="9"/>
      <c r="W1645" s="9"/>
    </row>
    <row r="1646">
      <c r="A1646" s="139"/>
      <c r="B1646" s="139"/>
      <c r="C1646" s="139"/>
      <c r="D1646" s="139"/>
      <c r="E1646" s="139"/>
      <c r="F1646" s="139"/>
      <c r="G1646" s="139"/>
      <c r="H1646" s="139"/>
      <c r="I1646" s="139"/>
      <c r="J1646" s="139"/>
      <c r="K1646" s="139"/>
      <c r="O1646" s="9"/>
      <c r="P1646" s="9"/>
      <c r="Q1646" s="9"/>
      <c r="R1646" s="9"/>
      <c r="S1646" s="104">
        <v>1644.0</v>
      </c>
      <c r="T1646" s="9"/>
      <c r="U1646" s="9"/>
      <c r="V1646" s="9"/>
      <c r="W1646" s="9"/>
    </row>
    <row r="1647">
      <c r="A1647" s="139"/>
      <c r="B1647" s="139"/>
      <c r="C1647" s="139"/>
      <c r="D1647" s="139"/>
      <c r="E1647" s="139"/>
      <c r="F1647" s="139"/>
      <c r="G1647" s="139"/>
      <c r="H1647" s="139"/>
      <c r="I1647" s="139"/>
      <c r="J1647" s="139"/>
      <c r="K1647" s="139"/>
      <c r="O1647" s="9"/>
      <c r="P1647" s="9"/>
      <c r="Q1647" s="9"/>
      <c r="R1647" s="9"/>
      <c r="S1647" s="104">
        <v>1645.0</v>
      </c>
      <c r="T1647" s="9"/>
      <c r="U1647" s="9"/>
      <c r="V1647" s="9"/>
      <c r="W1647" s="9"/>
    </row>
    <row r="1648">
      <c r="A1648" s="139"/>
      <c r="B1648" s="139"/>
      <c r="C1648" s="139"/>
      <c r="D1648" s="139"/>
      <c r="E1648" s="139"/>
      <c r="F1648" s="139"/>
      <c r="G1648" s="139"/>
      <c r="H1648" s="139"/>
      <c r="I1648" s="139"/>
      <c r="J1648" s="139"/>
      <c r="K1648" s="139"/>
      <c r="O1648" s="9"/>
      <c r="P1648" s="9"/>
      <c r="Q1648" s="9"/>
      <c r="R1648" s="9"/>
      <c r="S1648" s="104">
        <v>1646.0</v>
      </c>
      <c r="T1648" s="9"/>
      <c r="U1648" s="9"/>
      <c r="V1648" s="9"/>
      <c r="W1648" s="9"/>
    </row>
    <row r="1649">
      <c r="A1649" s="139"/>
      <c r="B1649" s="139"/>
      <c r="C1649" s="139"/>
      <c r="D1649" s="139"/>
      <c r="E1649" s="139"/>
      <c r="F1649" s="139"/>
      <c r="G1649" s="139"/>
      <c r="H1649" s="139"/>
      <c r="I1649" s="139"/>
      <c r="J1649" s="139"/>
      <c r="K1649" s="139"/>
      <c r="O1649" s="9"/>
      <c r="P1649" s="9"/>
      <c r="Q1649" s="9"/>
      <c r="R1649" s="9"/>
      <c r="S1649" s="104">
        <v>1647.0</v>
      </c>
      <c r="T1649" s="9"/>
      <c r="U1649" s="9"/>
      <c r="V1649" s="9"/>
      <c r="W1649" s="9"/>
    </row>
    <row r="1650">
      <c r="A1650" s="139"/>
      <c r="B1650" s="139"/>
      <c r="C1650" s="139"/>
      <c r="D1650" s="139"/>
      <c r="E1650" s="139"/>
      <c r="F1650" s="139"/>
      <c r="G1650" s="139"/>
      <c r="H1650" s="139"/>
      <c r="I1650" s="139"/>
      <c r="J1650" s="139"/>
      <c r="K1650" s="139"/>
      <c r="O1650" s="9"/>
      <c r="P1650" s="9"/>
      <c r="Q1650" s="9"/>
      <c r="R1650" s="9"/>
      <c r="S1650" s="104">
        <v>1648.0</v>
      </c>
      <c r="T1650" s="9"/>
      <c r="U1650" s="9"/>
      <c r="V1650" s="9"/>
      <c r="W1650" s="9"/>
    </row>
    <row r="1651">
      <c r="A1651" s="139"/>
      <c r="B1651" s="139"/>
      <c r="C1651" s="139"/>
      <c r="D1651" s="139"/>
      <c r="E1651" s="139"/>
      <c r="F1651" s="139"/>
      <c r="G1651" s="139"/>
      <c r="H1651" s="139"/>
      <c r="I1651" s="139"/>
      <c r="J1651" s="139"/>
      <c r="K1651" s="139"/>
      <c r="O1651" s="9"/>
      <c r="P1651" s="9"/>
      <c r="Q1651" s="9"/>
      <c r="R1651" s="9"/>
      <c r="S1651" s="104">
        <v>1649.0</v>
      </c>
      <c r="T1651" s="9"/>
      <c r="U1651" s="9"/>
      <c r="V1651" s="9"/>
      <c r="W1651" s="9"/>
    </row>
    <row r="1652">
      <c r="A1652" s="139"/>
      <c r="B1652" s="139"/>
      <c r="C1652" s="139"/>
      <c r="D1652" s="139"/>
      <c r="E1652" s="139"/>
      <c r="F1652" s="139"/>
      <c r="G1652" s="139"/>
      <c r="H1652" s="139"/>
      <c r="I1652" s="139"/>
      <c r="J1652" s="139"/>
      <c r="K1652" s="139"/>
      <c r="O1652" s="9"/>
      <c r="P1652" s="9"/>
      <c r="Q1652" s="9"/>
      <c r="R1652" s="9"/>
      <c r="S1652" s="104">
        <v>1650.0</v>
      </c>
      <c r="T1652" s="9"/>
      <c r="U1652" s="9"/>
      <c r="V1652" s="9"/>
      <c r="W1652" s="9"/>
    </row>
    <row r="1653">
      <c r="A1653" s="139"/>
      <c r="B1653" s="139"/>
      <c r="C1653" s="139"/>
      <c r="D1653" s="139"/>
      <c r="E1653" s="139"/>
      <c r="F1653" s="139"/>
      <c r="G1653" s="139"/>
      <c r="H1653" s="139"/>
      <c r="I1653" s="139"/>
      <c r="J1653" s="139"/>
      <c r="K1653" s="139"/>
      <c r="O1653" s="9"/>
      <c r="P1653" s="9"/>
      <c r="Q1653" s="9"/>
      <c r="R1653" s="9"/>
      <c r="S1653" s="104">
        <v>1651.0</v>
      </c>
      <c r="T1653" s="9"/>
      <c r="U1653" s="9"/>
      <c r="V1653" s="9"/>
      <c r="W1653" s="9"/>
    </row>
    <row r="1654">
      <c r="A1654" s="139"/>
      <c r="B1654" s="139"/>
      <c r="C1654" s="139"/>
      <c r="D1654" s="139"/>
      <c r="E1654" s="139"/>
      <c r="F1654" s="139"/>
      <c r="G1654" s="139"/>
      <c r="H1654" s="139"/>
      <c r="I1654" s="139"/>
      <c r="J1654" s="139"/>
      <c r="K1654" s="139"/>
      <c r="O1654" s="9"/>
      <c r="P1654" s="9"/>
      <c r="Q1654" s="9"/>
      <c r="R1654" s="9"/>
      <c r="S1654" s="104">
        <v>1652.0</v>
      </c>
      <c r="T1654" s="9"/>
      <c r="U1654" s="9"/>
      <c r="V1654" s="9"/>
      <c r="W1654" s="9"/>
    </row>
    <row r="1655">
      <c r="A1655" s="139"/>
      <c r="B1655" s="139"/>
      <c r="C1655" s="139"/>
      <c r="D1655" s="139"/>
      <c r="E1655" s="139"/>
      <c r="F1655" s="139"/>
      <c r="G1655" s="139"/>
      <c r="H1655" s="139"/>
      <c r="I1655" s="139"/>
      <c r="J1655" s="139"/>
      <c r="K1655" s="139"/>
      <c r="O1655" s="9"/>
      <c r="P1655" s="9"/>
      <c r="Q1655" s="9"/>
      <c r="R1655" s="9"/>
      <c r="S1655" s="104">
        <v>1653.0</v>
      </c>
      <c r="T1655" s="9"/>
      <c r="U1655" s="9"/>
      <c r="V1655" s="9"/>
      <c r="W1655" s="9"/>
    </row>
    <row r="1656">
      <c r="A1656" s="139"/>
      <c r="B1656" s="139"/>
      <c r="C1656" s="139"/>
      <c r="D1656" s="139"/>
      <c r="E1656" s="139"/>
      <c r="F1656" s="139"/>
      <c r="G1656" s="139"/>
      <c r="H1656" s="139"/>
      <c r="I1656" s="139"/>
      <c r="J1656" s="139"/>
      <c r="K1656" s="139"/>
      <c r="O1656" s="9"/>
      <c r="P1656" s="9"/>
      <c r="Q1656" s="9"/>
      <c r="R1656" s="9"/>
      <c r="S1656" s="104">
        <v>1654.0</v>
      </c>
      <c r="T1656" s="9"/>
      <c r="U1656" s="9"/>
      <c r="V1656" s="9"/>
      <c r="W1656" s="9"/>
    </row>
    <row r="1657">
      <c r="A1657" s="139"/>
      <c r="B1657" s="139"/>
      <c r="C1657" s="139"/>
      <c r="D1657" s="139"/>
      <c r="E1657" s="139"/>
      <c r="F1657" s="139"/>
      <c r="G1657" s="139"/>
      <c r="H1657" s="139"/>
      <c r="I1657" s="139"/>
      <c r="J1657" s="139"/>
      <c r="K1657" s="139"/>
      <c r="O1657" s="9"/>
      <c r="P1657" s="9"/>
      <c r="Q1657" s="9"/>
      <c r="R1657" s="9"/>
      <c r="S1657" s="104">
        <v>1655.0</v>
      </c>
      <c r="T1657" s="9"/>
      <c r="U1657" s="9"/>
      <c r="V1657" s="9"/>
      <c r="W1657" s="9"/>
    </row>
    <row r="1658">
      <c r="A1658" s="139"/>
      <c r="B1658" s="139"/>
      <c r="C1658" s="139"/>
      <c r="D1658" s="139"/>
      <c r="E1658" s="139"/>
      <c r="F1658" s="139"/>
      <c r="G1658" s="139"/>
      <c r="H1658" s="139"/>
      <c r="I1658" s="139"/>
      <c r="J1658" s="139"/>
      <c r="K1658" s="139"/>
      <c r="O1658" s="9"/>
      <c r="P1658" s="9"/>
      <c r="Q1658" s="9"/>
      <c r="R1658" s="9"/>
      <c r="S1658" s="104">
        <v>1656.0</v>
      </c>
      <c r="T1658" s="9"/>
      <c r="U1658" s="9"/>
      <c r="V1658" s="9"/>
      <c r="W1658" s="9"/>
    </row>
    <row r="1659">
      <c r="A1659" s="139"/>
      <c r="B1659" s="139"/>
      <c r="C1659" s="139"/>
      <c r="D1659" s="139"/>
      <c r="E1659" s="139"/>
      <c r="F1659" s="139"/>
      <c r="G1659" s="139"/>
      <c r="H1659" s="139"/>
      <c r="I1659" s="139"/>
      <c r="J1659" s="139"/>
      <c r="K1659" s="139"/>
      <c r="O1659" s="9"/>
      <c r="P1659" s="9"/>
      <c r="Q1659" s="9"/>
      <c r="R1659" s="9"/>
      <c r="S1659" s="104">
        <v>1657.0</v>
      </c>
      <c r="T1659" s="9"/>
      <c r="U1659" s="9"/>
      <c r="V1659" s="9"/>
      <c r="W1659" s="9"/>
    </row>
    <row r="1660">
      <c r="A1660" s="139"/>
      <c r="B1660" s="139"/>
      <c r="C1660" s="139"/>
      <c r="D1660" s="139"/>
      <c r="E1660" s="139"/>
      <c r="F1660" s="139"/>
      <c r="G1660" s="139"/>
      <c r="H1660" s="139"/>
      <c r="I1660" s="139"/>
      <c r="J1660" s="139"/>
      <c r="K1660" s="139"/>
      <c r="O1660" s="9"/>
      <c r="P1660" s="9"/>
      <c r="Q1660" s="9"/>
      <c r="R1660" s="9"/>
      <c r="S1660" s="104">
        <v>1658.0</v>
      </c>
      <c r="T1660" s="9"/>
      <c r="U1660" s="9"/>
      <c r="V1660" s="9"/>
      <c r="W1660" s="9"/>
    </row>
    <row r="1661">
      <c r="A1661" s="139"/>
      <c r="B1661" s="139"/>
      <c r="C1661" s="139"/>
      <c r="D1661" s="139"/>
      <c r="E1661" s="139"/>
      <c r="F1661" s="139"/>
      <c r="G1661" s="139"/>
      <c r="H1661" s="139"/>
      <c r="I1661" s="139"/>
      <c r="J1661" s="139"/>
      <c r="K1661" s="139"/>
      <c r="O1661" s="9"/>
      <c r="P1661" s="9"/>
      <c r="Q1661" s="9"/>
      <c r="R1661" s="9"/>
      <c r="S1661" s="104">
        <v>1659.0</v>
      </c>
      <c r="T1661" s="9"/>
      <c r="U1661" s="9"/>
      <c r="V1661" s="9"/>
      <c r="W1661" s="9"/>
    </row>
    <row r="1662">
      <c r="A1662" s="139"/>
      <c r="B1662" s="139"/>
      <c r="C1662" s="139"/>
      <c r="D1662" s="139"/>
      <c r="E1662" s="139"/>
      <c r="F1662" s="139"/>
      <c r="G1662" s="139"/>
      <c r="H1662" s="139"/>
      <c r="I1662" s="139"/>
      <c r="J1662" s="139"/>
      <c r="K1662" s="139"/>
      <c r="O1662" s="9"/>
      <c r="P1662" s="9"/>
      <c r="Q1662" s="9"/>
      <c r="R1662" s="9"/>
      <c r="S1662" s="104">
        <v>1660.0</v>
      </c>
      <c r="T1662" s="9"/>
      <c r="U1662" s="9"/>
      <c r="V1662" s="9"/>
      <c r="W1662" s="9"/>
    </row>
    <row r="1663">
      <c r="A1663" s="139"/>
      <c r="B1663" s="139"/>
      <c r="C1663" s="139"/>
      <c r="D1663" s="139"/>
      <c r="E1663" s="139"/>
      <c r="F1663" s="139"/>
      <c r="G1663" s="139"/>
      <c r="H1663" s="139"/>
      <c r="I1663" s="139"/>
      <c r="J1663" s="139"/>
      <c r="K1663" s="139"/>
      <c r="O1663" s="9"/>
      <c r="P1663" s="9"/>
      <c r="Q1663" s="9"/>
      <c r="R1663" s="9"/>
      <c r="S1663" s="104">
        <v>1661.0</v>
      </c>
      <c r="T1663" s="9"/>
      <c r="U1663" s="9"/>
      <c r="V1663" s="9"/>
      <c r="W1663" s="9"/>
    </row>
    <row r="1664">
      <c r="A1664" s="139"/>
      <c r="B1664" s="139"/>
      <c r="C1664" s="139"/>
      <c r="D1664" s="139"/>
      <c r="E1664" s="139"/>
      <c r="F1664" s="139"/>
      <c r="G1664" s="139"/>
      <c r="H1664" s="139"/>
      <c r="I1664" s="139"/>
      <c r="J1664" s="139"/>
      <c r="K1664" s="139"/>
      <c r="O1664" s="9"/>
      <c r="P1664" s="9"/>
      <c r="Q1664" s="9"/>
      <c r="R1664" s="9"/>
      <c r="S1664" s="104">
        <v>1662.0</v>
      </c>
      <c r="T1664" s="9"/>
      <c r="U1664" s="9"/>
      <c r="V1664" s="9"/>
      <c r="W1664" s="9"/>
    </row>
    <row r="1665">
      <c r="A1665" s="139"/>
      <c r="B1665" s="139"/>
      <c r="C1665" s="139"/>
      <c r="D1665" s="139"/>
      <c r="E1665" s="139"/>
      <c r="F1665" s="139"/>
      <c r="G1665" s="139"/>
      <c r="H1665" s="139"/>
      <c r="I1665" s="139"/>
      <c r="J1665" s="139"/>
      <c r="K1665" s="139"/>
      <c r="O1665" s="9"/>
      <c r="P1665" s="9"/>
      <c r="Q1665" s="9"/>
      <c r="R1665" s="9"/>
      <c r="S1665" s="104">
        <v>1663.0</v>
      </c>
      <c r="T1665" s="9"/>
      <c r="U1665" s="9"/>
      <c r="V1665" s="9"/>
      <c r="W1665" s="9"/>
    </row>
    <row r="1666">
      <c r="A1666" s="139"/>
      <c r="B1666" s="139"/>
      <c r="C1666" s="139"/>
      <c r="D1666" s="139"/>
      <c r="E1666" s="139"/>
      <c r="F1666" s="139"/>
      <c r="G1666" s="139"/>
      <c r="H1666" s="139"/>
      <c r="I1666" s="139"/>
      <c r="J1666" s="139"/>
      <c r="K1666" s="139"/>
      <c r="O1666" s="9"/>
      <c r="P1666" s="9"/>
      <c r="Q1666" s="9"/>
      <c r="R1666" s="9"/>
      <c r="S1666" s="104">
        <v>1664.0</v>
      </c>
      <c r="T1666" s="9"/>
      <c r="U1666" s="9"/>
      <c r="V1666" s="9"/>
      <c r="W1666" s="9"/>
    </row>
    <row r="1667">
      <c r="A1667" s="139"/>
      <c r="B1667" s="139"/>
      <c r="C1667" s="139"/>
      <c r="D1667" s="139"/>
      <c r="E1667" s="139"/>
      <c r="F1667" s="139"/>
      <c r="G1667" s="139"/>
      <c r="H1667" s="139"/>
      <c r="I1667" s="139"/>
      <c r="J1667" s="139"/>
      <c r="K1667" s="139"/>
      <c r="O1667" s="9"/>
      <c r="P1667" s="9"/>
      <c r="Q1667" s="9"/>
      <c r="R1667" s="9"/>
      <c r="S1667" s="104">
        <v>1665.0</v>
      </c>
      <c r="T1667" s="9"/>
      <c r="U1667" s="9"/>
      <c r="V1667" s="9"/>
      <c r="W1667" s="9"/>
    </row>
    <row r="1668">
      <c r="A1668" s="139"/>
      <c r="B1668" s="139"/>
      <c r="C1668" s="139"/>
      <c r="D1668" s="139"/>
      <c r="E1668" s="139"/>
      <c r="F1668" s="139"/>
      <c r="G1668" s="139"/>
      <c r="H1668" s="139"/>
      <c r="I1668" s="139"/>
      <c r="J1668" s="139"/>
      <c r="K1668" s="139"/>
      <c r="O1668" s="9"/>
      <c r="P1668" s="9"/>
      <c r="Q1668" s="9"/>
      <c r="R1668" s="9"/>
      <c r="S1668" s="104">
        <v>1666.0</v>
      </c>
      <c r="T1668" s="9"/>
      <c r="U1668" s="9"/>
      <c r="V1668" s="9"/>
      <c r="W1668" s="9"/>
    </row>
    <row r="1669">
      <c r="A1669" s="139"/>
      <c r="B1669" s="139"/>
      <c r="C1669" s="139"/>
      <c r="D1669" s="139"/>
      <c r="E1669" s="139"/>
      <c r="F1669" s="139"/>
      <c r="G1669" s="139"/>
      <c r="H1669" s="139"/>
      <c r="I1669" s="139"/>
      <c r="J1669" s="139"/>
      <c r="K1669" s="139"/>
      <c r="O1669" s="9"/>
      <c r="P1669" s="9"/>
      <c r="Q1669" s="9"/>
      <c r="R1669" s="9"/>
      <c r="S1669" s="104">
        <v>1667.0</v>
      </c>
      <c r="T1669" s="9"/>
      <c r="U1669" s="9"/>
      <c r="V1669" s="9"/>
      <c r="W1669" s="9"/>
    </row>
    <row r="1670">
      <c r="A1670" s="139"/>
      <c r="B1670" s="139"/>
      <c r="C1670" s="139"/>
      <c r="D1670" s="139"/>
      <c r="E1670" s="139"/>
      <c r="F1670" s="139"/>
      <c r="G1670" s="139"/>
      <c r="H1670" s="139"/>
      <c r="I1670" s="139"/>
      <c r="J1670" s="139"/>
      <c r="K1670" s="139"/>
      <c r="O1670" s="9"/>
      <c r="P1670" s="9"/>
      <c r="Q1670" s="9"/>
      <c r="R1670" s="9"/>
      <c r="S1670" s="104">
        <v>1668.0</v>
      </c>
      <c r="T1670" s="9"/>
      <c r="U1670" s="9"/>
      <c r="V1670" s="9"/>
      <c r="W1670" s="9"/>
    </row>
    <row r="1671">
      <c r="A1671" s="139"/>
      <c r="B1671" s="139"/>
      <c r="C1671" s="139"/>
      <c r="D1671" s="139"/>
      <c r="E1671" s="139"/>
      <c r="F1671" s="139"/>
      <c r="G1671" s="139"/>
      <c r="H1671" s="139"/>
      <c r="I1671" s="139"/>
      <c r="J1671" s="139"/>
      <c r="K1671" s="139"/>
      <c r="O1671" s="9"/>
      <c r="P1671" s="9"/>
      <c r="Q1671" s="9"/>
      <c r="R1671" s="9"/>
      <c r="S1671" s="104">
        <v>1669.0</v>
      </c>
      <c r="T1671" s="9"/>
      <c r="U1671" s="9"/>
      <c r="V1671" s="9"/>
      <c r="W1671" s="9"/>
    </row>
    <row r="1672">
      <c r="A1672" s="139"/>
      <c r="B1672" s="139"/>
      <c r="C1672" s="139"/>
      <c r="D1672" s="139"/>
      <c r="E1672" s="139"/>
      <c r="F1672" s="139"/>
      <c r="G1672" s="139"/>
      <c r="H1672" s="139"/>
      <c r="I1672" s="139"/>
      <c r="J1672" s="139"/>
      <c r="K1672" s="139"/>
      <c r="O1672" s="9"/>
      <c r="P1672" s="9"/>
      <c r="Q1672" s="9"/>
      <c r="R1672" s="9"/>
      <c r="S1672" s="104">
        <v>1670.0</v>
      </c>
      <c r="T1672" s="9"/>
      <c r="U1672" s="9"/>
      <c r="V1672" s="9"/>
      <c r="W1672" s="9"/>
    </row>
    <row r="1673">
      <c r="A1673" s="139"/>
      <c r="B1673" s="139"/>
      <c r="C1673" s="139"/>
      <c r="D1673" s="139"/>
      <c r="E1673" s="139"/>
      <c r="F1673" s="139"/>
      <c r="G1673" s="139"/>
      <c r="H1673" s="139"/>
      <c r="I1673" s="139"/>
      <c r="J1673" s="139"/>
      <c r="K1673" s="139"/>
      <c r="O1673" s="9"/>
      <c r="P1673" s="9"/>
      <c r="Q1673" s="9"/>
      <c r="R1673" s="9"/>
      <c r="S1673" s="104">
        <v>1671.0</v>
      </c>
      <c r="T1673" s="9"/>
      <c r="U1673" s="9"/>
      <c r="V1673" s="9"/>
      <c r="W1673" s="9"/>
    </row>
    <row r="1674">
      <c r="A1674" s="139"/>
      <c r="B1674" s="139"/>
      <c r="C1674" s="139"/>
      <c r="D1674" s="139"/>
      <c r="E1674" s="139"/>
      <c r="F1674" s="139"/>
      <c r="G1674" s="139"/>
      <c r="H1674" s="139"/>
      <c r="I1674" s="139"/>
      <c r="J1674" s="139"/>
      <c r="K1674" s="139"/>
      <c r="O1674" s="9"/>
      <c r="P1674" s="9"/>
      <c r="Q1674" s="9"/>
      <c r="R1674" s="9"/>
      <c r="S1674" s="104">
        <v>1672.0</v>
      </c>
      <c r="T1674" s="9"/>
      <c r="U1674" s="9"/>
      <c r="V1674" s="9"/>
      <c r="W1674" s="9"/>
    </row>
    <row r="1675">
      <c r="A1675" s="139"/>
      <c r="B1675" s="139"/>
      <c r="C1675" s="139"/>
      <c r="D1675" s="139"/>
      <c r="E1675" s="139"/>
      <c r="F1675" s="139"/>
      <c r="G1675" s="139"/>
      <c r="H1675" s="139"/>
      <c r="I1675" s="139"/>
      <c r="J1675" s="139"/>
      <c r="K1675" s="139"/>
      <c r="O1675" s="9"/>
      <c r="P1675" s="9"/>
      <c r="Q1675" s="9"/>
      <c r="R1675" s="9"/>
      <c r="S1675" s="104">
        <v>1673.0</v>
      </c>
      <c r="T1675" s="9"/>
      <c r="U1675" s="9"/>
      <c r="V1675" s="9"/>
      <c r="W1675" s="9"/>
    </row>
    <row r="1676">
      <c r="A1676" s="139"/>
      <c r="B1676" s="139"/>
      <c r="C1676" s="139"/>
      <c r="D1676" s="139"/>
      <c r="E1676" s="139"/>
      <c r="F1676" s="139"/>
      <c r="G1676" s="139"/>
      <c r="H1676" s="139"/>
      <c r="I1676" s="139"/>
      <c r="J1676" s="139"/>
      <c r="K1676" s="139"/>
      <c r="O1676" s="9"/>
      <c r="P1676" s="9"/>
      <c r="Q1676" s="9"/>
      <c r="R1676" s="9"/>
      <c r="S1676" s="104">
        <v>1674.0</v>
      </c>
      <c r="T1676" s="9"/>
      <c r="U1676" s="9"/>
      <c r="V1676" s="9"/>
      <c r="W1676" s="9"/>
    </row>
    <row r="1677">
      <c r="A1677" s="139"/>
      <c r="B1677" s="139"/>
      <c r="C1677" s="139"/>
      <c r="D1677" s="139"/>
      <c r="E1677" s="139"/>
      <c r="F1677" s="139"/>
      <c r="G1677" s="139"/>
      <c r="H1677" s="139"/>
      <c r="I1677" s="139"/>
      <c r="J1677" s="139"/>
      <c r="K1677" s="139"/>
      <c r="O1677" s="9"/>
      <c r="P1677" s="9"/>
      <c r="Q1677" s="9"/>
      <c r="R1677" s="9"/>
      <c r="S1677" s="104">
        <v>1675.0</v>
      </c>
      <c r="T1677" s="9"/>
      <c r="U1677" s="9"/>
      <c r="V1677" s="9"/>
      <c r="W1677" s="9"/>
    </row>
    <row r="1678">
      <c r="A1678" s="139"/>
      <c r="B1678" s="139"/>
      <c r="C1678" s="139"/>
      <c r="D1678" s="139"/>
      <c r="E1678" s="139"/>
      <c r="F1678" s="139"/>
      <c r="G1678" s="139"/>
      <c r="H1678" s="139"/>
      <c r="I1678" s="139"/>
      <c r="J1678" s="139"/>
      <c r="K1678" s="139"/>
      <c r="O1678" s="9"/>
      <c r="P1678" s="9"/>
      <c r="Q1678" s="9"/>
      <c r="R1678" s="9"/>
      <c r="S1678" s="104">
        <v>1676.0</v>
      </c>
      <c r="T1678" s="9"/>
      <c r="U1678" s="9"/>
      <c r="V1678" s="9"/>
      <c r="W1678" s="9"/>
    </row>
    <row r="1679">
      <c r="A1679" s="139"/>
      <c r="B1679" s="139"/>
      <c r="C1679" s="139"/>
      <c r="D1679" s="139"/>
      <c r="E1679" s="139"/>
      <c r="F1679" s="139"/>
      <c r="G1679" s="139"/>
      <c r="H1679" s="139"/>
      <c r="I1679" s="139"/>
      <c r="J1679" s="139"/>
      <c r="K1679" s="139"/>
      <c r="O1679" s="9"/>
      <c r="P1679" s="9"/>
      <c r="Q1679" s="9"/>
      <c r="R1679" s="9"/>
      <c r="S1679" s="104">
        <v>1677.0</v>
      </c>
      <c r="T1679" s="9"/>
      <c r="U1679" s="9"/>
      <c r="V1679" s="9"/>
      <c r="W1679" s="9"/>
    </row>
    <row r="1680">
      <c r="A1680" s="139"/>
      <c r="B1680" s="139"/>
      <c r="C1680" s="139"/>
      <c r="D1680" s="139"/>
      <c r="E1680" s="139"/>
      <c r="F1680" s="139"/>
      <c r="G1680" s="139"/>
      <c r="H1680" s="139"/>
      <c r="I1680" s="139"/>
      <c r="J1680" s="139"/>
      <c r="K1680" s="139"/>
      <c r="O1680" s="9"/>
      <c r="P1680" s="9"/>
      <c r="Q1680" s="9"/>
      <c r="R1680" s="9"/>
      <c r="S1680" s="104">
        <v>1678.0</v>
      </c>
      <c r="T1680" s="9"/>
      <c r="U1680" s="9"/>
      <c r="V1680" s="9"/>
      <c r="W1680" s="9"/>
    </row>
    <row r="1681">
      <c r="A1681" s="139"/>
      <c r="B1681" s="139"/>
      <c r="C1681" s="139"/>
      <c r="D1681" s="139"/>
      <c r="E1681" s="139"/>
      <c r="F1681" s="139"/>
      <c r="G1681" s="139"/>
      <c r="H1681" s="139"/>
      <c r="I1681" s="139"/>
      <c r="J1681" s="139"/>
      <c r="K1681" s="139"/>
      <c r="O1681" s="9"/>
      <c r="P1681" s="9"/>
      <c r="Q1681" s="9"/>
      <c r="R1681" s="9"/>
      <c r="S1681" s="104">
        <v>1679.0</v>
      </c>
      <c r="T1681" s="9"/>
      <c r="U1681" s="9"/>
      <c r="V1681" s="9"/>
      <c r="W1681" s="9"/>
    </row>
    <row r="1682">
      <c r="A1682" s="139"/>
      <c r="B1682" s="139"/>
      <c r="C1682" s="139"/>
      <c r="D1682" s="139"/>
      <c r="E1682" s="139"/>
      <c r="F1682" s="139"/>
      <c r="G1682" s="139"/>
      <c r="H1682" s="139"/>
      <c r="I1682" s="139"/>
      <c r="J1682" s="139"/>
      <c r="K1682" s="139"/>
      <c r="O1682" s="9"/>
      <c r="P1682" s="9"/>
      <c r="Q1682" s="9"/>
      <c r="R1682" s="9"/>
      <c r="S1682" s="104">
        <v>1680.0</v>
      </c>
      <c r="T1682" s="9"/>
      <c r="U1682" s="9"/>
      <c r="V1682" s="9"/>
      <c r="W1682" s="9"/>
    </row>
    <row r="1683">
      <c r="A1683" s="139"/>
      <c r="B1683" s="139"/>
      <c r="C1683" s="139"/>
      <c r="D1683" s="139"/>
      <c r="E1683" s="139"/>
      <c r="F1683" s="139"/>
      <c r="G1683" s="139"/>
      <c r="H1683" s="139"/>
      <c r="I1683" s="139"/>
      <c r="J1683" s="139"/>
      <c r="K1683" s="139"/>
      <c r="O1683" s="9"/>
      <c r="P1683" s="9"/>
      <c r="Q1683" s="9"/>
      <c r="R1683" s="9"/>
      <c r="S1683" s="104">
        <v>1681.0</v>
      </c>
      <c r="T1683" s="9"/>
      <c r="U1683" s="9"/>
      <c r="V1683" s="9"/>
      <c r="W1683" s="9"/>
    </row>
    <row r="1684">
      <c r="A1684" s="139"/>
      <c r="B1684" s="139"/>
      <c r="C1684" s="139"/>
      <c r="D1684" s="139"/>
      <c r="E1684" s="139"/>
      <c r="F1684" s="139"/>
      <c r="G1684" s="139"/>
      <c r="H1684" s="139"/>
      <c r="I1684" s="139"/>
      <c r="J1684" s="139"/>
      <c r="K1684" s="139"/>
      <c r="O1684" s="9"/>
      <c r="P1684" s="9"/>
      <c r="Q1684" s="9"/>
      <c r="R1684" s="9"/>
      <c r="S1684" s="104">
        <v>1682.0</v>
      </c>
      <c r="T1684" s="9"/>
      <c r="U1684" s="9"/>
      <c r="V1684" s="9"/>
      <c r="W1684" s="9"/>
    </row>
    <row r="1685">
      <c r="A1685" s="139"/>
      <c r="B1685" s="139"/>
      <c r="C1685" s="139"/>
      <c r="D1685" s="139"/>
      <c r="E1685" s="139"/>
      <c r="F1685" s="139"/>
      <c r="G1685" s="139"/>
      <c r="H1685" s="139"/>
      <c r="I1685" s="139"/>
      <c r="J1685" s="139"/>
      <c r="K1685" s="139"/>
      <c r="O1685" s="9"/>
      <c r="P1685" s="9"/>
      <c r="Q1685" s="9"/>
      <c r="R1685" s="9"/>
      <c r="S1685" s="104">
        <v>1683.0</v>
      </c>
      <c r="T1685" s="9"/>
      <c r="U1685" s="9"/>
      <c r="V1685" s="9"/>
      <c r="W1685" s="9"/>
    </row>
    <row r="1686">
      <c r="A1686" s="139"/>
      <c r="B1686" s="139"/>
      <c r="C1686" s="139"/>
      <c r="D1686" s="139"/>
      <c r="E1686" s="139"/>
      <c r="F1686" s="139"/>
      <c r="G1686" s="139"/>
      <c r="H1686" s="139"/>
      <c r="I1686" s="139"/>
      <c r="J1686" s="139"/>
      <c r="K1686" s="139"/>
      <c r="O1686" s="9"/>
      <c r="P1686" s="9"/>
      <c r="Q1686" s="9"/>
      <c r="R1686" s="9"/>
      <c r="S1686" s="104">
        <v>1684.0</v>
      </c>
      <c r="T1686" s="9"/>
      <c r="U1686" s="9"/>
      <c r="V1686" s="9"/>
      <c r="W1686" s="9"/>
    </row>
    <row r="1687">
      <c r="A1687" s="139"/>
      <c r="B1687" s="139"/>
      <c r="C1687" s="139"/>
      <c r="D1687" s="139"/>
      <c r="E1687" s="139"/>
      <c r="F1687" s="139"/>
      <c r="G1687" s="139"/>
      <c r="H1687" s="139"/>
      <c r="I1687" s="139"/>
      <c r="J1687" s="139"/>
      <c r="K1687" s="139"/>
      <c r="O1687" s="9"/>
      <c r="P1687" s="9"/>
      <c r="Q1687" s="9"/>
      <c r="R1687" s="9"/>
      <c r="S1687" s="104">
        <v>1685.0</v>
      </c>
      <c r="T1687" s="9"/>
      <c r="U1687" s="9"/>
      <c r="V1687" s="9"/>
      <c r="W1687" s="9"/>
    </row>
    <row r="1688">
      <c r="A1688" s="139"/>
      <c r="B1688" s="139"/>
      <c r="C1688" s="139"/>
      <c r="D1688" s="139"/>
      <c r="E1688" s="139"/>
      <c r="F1688" s="139"/>
      <c r="G1688" s="139"/>
      <c r="H1688" s="139"/>
      <c r="I1688" s="139"/>
      <c r="J1688" s="139"/>
      <c r="K1688" s="139"/>
      <c r="O1688" s="9"/>
      <c r="P1688" s="9"/>
      <c r="Q1688" s="9"/>
      <c r="R1688" s="9"/>
      <c r="S1688" s="104">
        <v>1686.0</v>
      </c>
      <c r="T1688" s="9"/>
      <c r="U1688" s="9"/>
      <c r="V1688" s="9"/>
      <c r="W1688" s="9"/>
    </row>
    <row r="1689">
      <c r="A1689" s="139"/>
      <c r="B1689" s="139"/>
      <c r="C1689" s="139"/>
      <c r="D1689" s="139"/>
      <c r="E1689" s="139"/>
      <c r="F1689" s="139"/>
      <c r="G1689" s="139"/>
      <c r="H1689" s="139"/>
      <c r="I1689" s="139"/>
      <c r="J1689" s="139"/>
      <c r="K1689" s="139"/>
      <c r="O1689" s="9"/>
      <c r="P1689" s="9"/>
      <c r="Q1689" s="9"/>
      <c r="R1689" s="9"/>
      <c r="S1689" s="104">
        <v>1687.0</v>
      </c>
      <c r="T1689" s="9"/>
      <c r="U1689" s="9"/>
      <c r="V1689" s="9"/>
      <c r="W1689" s="9"/>
    </row>
    <row r="1690">
      <c r="A1690" s="139"/>
      <c r="B1690" s="139"/>
      <c r="C1690" s="139"/>
      <c r="D1690" s="139"/>
      <c r="E1690" s="139"/>
      <c r="F1690" s="139"/>
      <c r="G1690" s="139"/>
      <c r="H1690" s="139"/>
      <c r="I1690" s="139"/>
      <c r="J1690" s="139"/>
      <c r="K1690" s="139"/>
      <c r="O1690" s="9"/>
      <c r="P1690" s="9"/>
      <c r="Q1690" s="9"/>
      <c r="R1690" s="9"/>
      <c r="S1690" s="104">
        <v>1688.0</v>
      </c>
      <c r="T1690" s="9"/>
      <c r="U1690" s="9"/>
      <c r="V1690" s="9"/>
      <c r="W1690" s="9"/>
    </row>
    <row r="1691">
      <c r="A1691" s="139"/>
      <c r="B1691" s="139"/>
      <c r="C1691" s="139"/>
      <c r="D1691" s="139"/>
      <c r="E1691" s="139"/>
      <c r="F1691" s="139"/>
      <c r="G1691" s="139"/>
      <c r="H1691" s="139"/>
      <c r="I1691" s="139"/>
      <c r="J1691" s="139"/>
      <c r="K1691" s="139"/>
      <c r="O1691" s="9"/>
      <c r="P1691" s="9"/>
      <c r="Q1691" s="9"/>
      <c r="R1691" s="9"/>
      <c r="S1691" s="104">
        <v>1689.0</v>
      </c>
      <c r="T1691" s="9"/>
      <c r="U1691" s="9"/>
      <c r="V1691" s="9"/>
      <c r="W1691" s="9"/>
    </row>
    <row r="1692">
      <c r="A1692" s="139"/>
      <c r="B1692" s="139"/>
      <c r="C1692" s="139"/>
      <c r="D1692" s="139"/>
      <c r="E1692" s="139"/>
      <c r="F1692" s="139"/>
      <c r="G1692" s="139"/>
      <c r="H1692" s="139"/>
      <c r="I1692" s="139"/>
      <c r="J1692" s="139"/>
      <c r="K1692" s="139"/>
      <c r="O1692" s="9"/>
      <c r="P1692" s="9"/>
      <c r="Q1692" s="9"/>
      <c r="R1692" s="9"/>
      <c r="S1692" s="104">
        <v>1690.0</v>
      </c>
      <c r="T1692" s="9"/>
      <c r="U1692" s="9"/>
      <c r="V1692" s="9"/>
      <c r="W1692" s="9"/>
    </row>
    <row r="1693">
      <c r="A1693" s="139"/>
      <c r="B1693" s="139"/>
      <c r="C1693" s="139"/>
      <c r="D1693" s="139"/>
      <c r="E1693" s="139"/>
      <c r="F1693" s="139"/>
      <c r="G1693" s="139"/>
      <c r="H1693" s="139"/>
      <c r="I1693" s="139"/>
      <c r="J1693" s="139"/>
      <c r="K1693" s="139"/>
      <c r="O1693" s="9"/>
      <c r="P1693" s="9"/>
      <c r="Q1693" s="9"/>
      <c r="R1693" s="9"/>
      <c r="S1693" s="104">
        <v>1691.0</v>
      </c>
      <c r="T1693" s="9"/>
      <c r="U1693" s="9"/>
      <c r="V1693" s="9"/>
      <c r="W1693" s="9"/>
    </row>
    <row r="1694">
      <c r="A1694" s="139"/>
      <c r="B1694" s="139"/>
      <c r="C1694" s="139"/>
      <c r="D1694" s="139"/>
      <c r="E1694" s="139"/>
      <c r="F1694" s="139"/>
      <c r="G1694" s="139"/>
      <c r="H1694" s="139"/>
      <c r="I1694" s="139"/>
      <c r="J1694" s="139"/>
      <c r="K1694" s="139"/>
      <c r="O1694" s="9"/>
      <c r="P1694" s="9"/>
      <c r="Q1694" s="9"/>
      <c r="R1694" s="9"/>
      <c r="S1694" s="104">
        <v>1692.0</v>
      </c>
      <c r="T1694" s="9"/>
      <c r="U1694" s="9"/>
      <c r="V1694" s="9"/>
      <c r="W1694" s="9"/>
    </row>
    <row r="1695">
      <c r="A1695" s="139"/>
      <c r="B1695" s="139"/>
      <c r="C1695" s="139"/>
      <c r="D1695" s="139"/>
      <c r="E1695" s="139"/>
      <c r="F1695" s="139"/>
      <c r="G1695" s="139"/>
      <c r="H1695" s="139"/>
      <c r="I1695" s="139"/>
      <c r="J1695" s="139"/>
      <c r="K1695" s="139"/>
      <c r="O1695" s="9"/>
      <c r="P1695" s="9"/>
      <c r="Q1695" s="9"/>
      <c r="R1695" s="9"/>
      <c r="S1695" s="104">
        <v>1693.0</v>
      </c>
      <c r="T1695" s="9"/>
      <c r="U1695" s="9"/>
      <c r="V1695" s="9"/>
      <c r="W1695" s="9"/>
    </row>
    <row r="1696">
      <c r="A1696" s="139"/>
      <c r="B1696" s="139"/>
      <c r="C1696" s="139"/>
      <c r="D1696" s="139"/>
      <c r="E1696" s="139"/>
      <c r="F1696" s="139"/>
      <c r="G1696" s="139"/>
      <c r="H1696" s="139"/>
      <c r="I1696" s="139"/>
      <c r="J1696" s="139"/>
      <c r="K1696" s="139"/>
      <c r="O1696" s="9"/>
      <c r="P1696" s="9"/>
      <c r="Q1696" s="9"/>
      <c r="R1696" s="9"/>
      <c r="S1696" s="104">
        <v>1694.0</v>
      </c>
      <c r="T1696" s="9"/>
      <c r="U1696" s="9"/>
      <c r="V1696" s="9"/>
      <c r="W1696" s="9"/>
    </row>
    <row r="1697">
      <c r="A1697" s="139"/>
      <c r="B1697" s="139"/>
      <c r="C1697" s="139"/>
      <c r="D1697" s="139"/>
      <c r="E1697" s="139"/>
      <c r="F1697" s="139"/>
      <c r="G1697" s="139"/>
      <c r="H1697" s="139"/>
      <c r="I1697" s="139"/>
      <c r="J1697" s="139"/>
      <c r="K1697" s="139"/>
      <c r="O1697" s="9"/>
      <c r="P1697" s="9"/>
      <c r="Q1697" s="9"/>
      <c r="R1697" s="9"/>
      <c r="S1697" s="104">
        <v>1695.0</v>
      </c>
      <c r="T1697" s="9"/>
      <c r="U1697" s="9"/>
      <c r="V1697" s="9"/>
      <c r="W1697" s="9"/>
    </row>
    <row r="1698">
      <c r="A1698" s="139"/>
      <c r="B1698" s="139"/>
      <c r="C1698" s="139"/>
      <c r="D1698" s="139"/>
      <c r="E1698" s="139"/>
      <c r="F1698" s="139"/>
      <c r="G1698" s="139"/>
      <c r="H1698" s="139"/>
      <c r="I1698" s="139"/>
      <c r="J1698" s="139"/>
      <c r="K1698" s="139"/>
      <c r="O1698" s="9"/>
      <c r="P1698" s="9"/>
      <c r="Q1698" s="9"/>
      <c r="R1698" s="9"/>
      <c r="S1698" s="104">
        <v>1696.0</v>
      </c>
      <c r="T1698" s="9"/>
      <c r="U1698" s="9"/>
      <c r="V1698" s="9"/>
      <c r="W1698" s="9"/>
    </row>
    <row r="1699">
      <c r="A1699" s="139"/>
      <c r="B1699" s="139"/>
      <c r="C1699" s="139"/>
      <c r="D1699" s="139"/>
      <c r="E1699" s="139"/>
      <c r="F1699" s="139"/>
      <c r="G1699" s="139"/>
      <c r="H1699" s="139"/>
      <c r="I1699" s="139"/>
      <c r="J1699" s="139"/>
      <c r="K1699" s="139"/>
      <c r="O1699" s="9"/>
      <c r="P1699" s="9"/>
      <c r="Q1699" s="9"/>
      <c r="R1699" s="9"/>
      <c r="S1699" s="104">
        <v>1697.0</v>
      </c>
      <c r="T1699" s="9"/>
      <c r="U1699" s="9"/>
      <c r="V1699" s="9"/>
      <c r="W1699" s="9"/>
    </row>
    <row r="1700">
      <c r="A1700" s="139"/>
      <c r="B1700" s="139"/>
      <c r="C1700" s="139"/>
      <c r="D1700" s="139"/>
      <c r="E1700" s="139"/>
      <c r="F1700" s="139"/>
      <c r="G1700" s="139"/>
      <c r="H1700" s="139"/>
      <c r="I1700" s="139"/>
      <c r="J1700" s="139"/>
      <c r="K1700" s="139"/>
      <c r="O1700" s="9"/>
      <c r="P1700" s="9"/>
      <c r="Q1700" s="9"/>
      <c r="R1700" s="9"/>
      <c r="S1700" s="104">
        <v>1698.0</v>
      </c>
      <c r="T1700" s="9"/>
      <c r="U1700" s="9"/>
      <c r="V1700" s="9"/>
      <c r="W1700" s="9"/>
    </row>
    <row r="1701">
      <c r="A1701" s="139"/>
      <c r="B1701" s="139"/>
      <c r="C1701" s="139"/>
      <c r="D1701" s="139"/>
      <c r="E1701" s="139"/>
      <c r="F1701" s="139"/>
      <c r="G1701" s="139"/>
      <c r="H1701" s="139"/>
      <c r="I1701" s="139"/>
      <c r="J1701" s="139"/>
      <c r="K1701" s="139"/>
      <c r="O1701" s="9"/>
      <c r="P1701" s="9"/>
      <c r="Q1701" s="9"/>
      <c r="R1701" s="9"/>
      <c r="S1701" s="104">
        <v>1699.0</v>
      </c>
      <c r="T1701" s="9"/>
      <c r="U1701" s="9"/>
      <c r="V1701" s="9"/>
      <c r="W1701" s="9"/>
    </row>
    <row r="1702">
      <c r="A1702" s="139"/>
      <c r="B1702" s="139"/>
      <c r="C1702" s="139"/>
      <c r="D1702" s="139"/>
      <c r="E1702" s="139"/>
      <c r="F1702" s="139"/>
      <c r="G1702" s="139"/>
      <c r="H1702" s="139"/>
      <c r="I1702" s="139"/>
      <c r="J1702" s="139"/>
      <c r="K1702" s="139"/>
      <c r="O1702" s="9"/>
      <c r="P1702" s="9"/>
      <c r="Q1702" s="9"/>
      <c r="R1702" s="9"/>
      <c r="S1702" s="104">
        <v>1700.0</v>
      </c>
      <c r="T1702" s="9"/>
      <c r="U1702" s="9"/>
      <c r="V1702" s="9"/>
      <c r="W1702" s="9"/>
    </row>
    <row r="1703">
      <c r="A1703" s="139"/>
      <c r="B1703" s="139"/>
      <c r="C1703" s="139"/>
      <c r="D1703" s="139"/>
      <c r="E1703" s="139"/>
      <c r="F1703" s="139"/>
      <c r="G1703" s="139"/>
      <c r="H1703" s="139"/>
      <c r="I1703" s="139"/>
      <c r="J1703" s="139"/>
      <c r="K1703" s="139"/>
      <c r="O1703" s="9"/>
      <c r="P1703" s="9"/>
      <c r="Q1703" s="9"/>
      <c r="R1703" s="9"/>
      <c r="S1703" s="104">
        <v>1701.0</v>
      </c>
      <c r="T1703" s="9"/>
      <c r="U1703" s="9"/>
      <c r="V1703" s="9"/>
      <c r="W1703" s="9"/>
    </row>
    <row r="1704">
      <c r="A1704" s="139"/>
      <c r="B1704" s="139"/>
      <c r="C1704" s="139"/>
      <c r="D1704" s="139"/>
      <c r="E1704" s="139"/>
      <c r="F1704" s="139"/>
      <c r="G1704" s="139"/>
      <c r="H1704" s="139"/>
      <c r="I1704" s="139"/>
      <c r="J1704" s="139"/>
      <c r="K1704" s="139"/>
      <c r="O1704" s="9"/>
      <c r="P1704" s="9"/>
      <c r="Q1704" s="9"/>
      <c r="R1704" s="9"/>
      <c r="S1704" s="104">
        <v>1702.0</v>
      </c>
      <c r="T1704" s="9"/>
      <c r="U1704" s="9"/>
      <c r="V1704" s="9"/>
      <c r="W1704" s="9"/>
    </row>
    <row r="1705">
      <c r="A1705" s="139"/>
      <c r="B1705" s="139"/>
      <c r="C1705" s="139"/>
      <c r="D1705" s="139"/>
      <c r="E1705" s="139"/>
      <c r="F1705" s="139"/>
      <c r="G1705" s="139"/>
      <c r="H1705" s="139"/>
      <c r="I1705" s="139"/>
      <c r="J1705" s="139"/>
      <c r="K1705" s="139"/>
      <c r="O1705" s="9"/>
      <c r="P1705" s="9"/>
      <c r="Q1705" s="9"/>
      <c r="R1705" s="9"/>
      <c r="S1705" s="104">
        <v>1703.0</v>
      </c>
      <c r="T1705" s="9"/>
      <c r="U1705" s="9"/>
      <c r="V1705" s="9"/>
      <c r="W1705" s="9"/>
    </row>
    <row r="1706">
      <c r="A1706" s="139"/>
      <c r="B1706" s="139"/>
      <c r="C1706" s="139"/>
      <c r="D1706" s="139"/>
      <c r="E1706" s="139"/>
      <c r="F1706" s="139"/>
      <c r="G1706" s="139"/>
      <c r="H1706" s="139"/>
      <c r="I1706" s="139"/>
      <c r="J1706" s="139"/>
      <c r="K1706" s="139"/>
      <c r="O1706" s="9"/>
      <c r="P1706" s="9"/>
      <c r="Q1706" s="9"/>
      <c r="R1706" s="9"/>
      <c r="S1706" s="104">
        <v>1704.0</v>
      </c>
      <c r="T1706" s="9"/>
      <c r="U1706" s="9"/>
      <c r="V1706" s="9"/>
      <c r="W1706" s="9"/>
    </row>
    <row r="1707">
      <c r="A1707" s="139"/>
      <c r="B1707" s="139"/>
      <c r="C1707" s="139"/>
      <c r="D1707" s="139"/>
      <c r="E1707" s="139"/>
      <c r="F1707" s="139"/>
      <c r="G1707" s="139"/>
      <c r="H1707" s="139"/>
      <c r="I1707" s="139"/>
      <c r="J1707" s="139"/>
      <c r="K1707" s="139"/>
      <c r="O1707" s="9"/>
      <c r="P1707" s="9"/>
      <c r="Q1707" s="9"/>
      <c r="R1707" s="9"/>
      <c r="S1707" s="104">
        <v>1705.0</v>
      </c>
      <c r="T1707" s="9"/>
      <c r="U1707" s="9"/>
      <c r="V1707" s="9"/>
      <c r="W1707" s="9"/>
    </row>
    <row r="1708">
      <c r="A1708" s="139"/>
      <c r="B1708" s="139"/>
      <c r="C1708" s="139"/>
      <c r="D1708" s="139"/>
      <c r="E1708" s="139"/>
      <c r="F1708" s="139"/>
      <c r="G1708" s="139"/>
      <c r="H1708" s="139"/>
      <c r="I1708" s="139"/>
      <c r="J1708" s="139"/>
      <c r="K1708" s="139"/>
      <c r="O1708" s="9"/>
      <c r="P1708" s="9"/>
      <c r="Q1708" s="9"/>
      <c r="R1708" s="9"/>
      <c r="S1708" s="104">
        <v>1706.0</v>
      </c>
      <c r="T1708" s="9"/>
      <c r="U1708" s="9"/>
      <c r="V1708" s="9"/>
      <c r="W1708" s="9"/>
    </row>
    <row r="1709">
      <c r="A1709" s="139"/>
      <c r="B1709" s="139"/>
      <c r="C1709" s="139"/>
      <c r="D1709" s="139"/>
      <c r="E1709" s="139"/>
      <c r="F1709" s="139"/>
      <c r="G1709" s="139"/>
      <c r="H1709" s="139"/>
      <c r="I1709" s="139"/>
      <c r="J1709" s="139"/>
      <c r="K1709" s="139"/>
      <c r="O1709" s="9"/>
      <c r="P1709" s="9"/>
      <c r="Q1709" s="9"/>
      <c r="R1709" s="9"/>
      <c r="S1709" s="104">
        <v>1707.0</v>
      </c>
      <c r="T1709" s="9"/>
      <c r="U1709" s="9"/>
      <c r="V1709" s="9"/>
      <c r="W1709" s="9"/>
    </row>
    <row r="1710">
      <c r="A1710" s="139"/>
      <c r="B1710" s="139"/>
      <c r="C1710" s="139"/>
      <c r="D1710" s="139"/>
      <c r="E1710" s="139"/>
      <c r="F1710" s="139"/>
      <c r="G1710" s="139"/>
      <c r="H1710" s="139"/>
      <c r="I1710" s="139"/>
      <c r="J1710" s="139"/>
      <c r="K1710" s="139"/>
      <c r="O1710" s="9"/>
      <c r="P1710" s="9"/>
      <c r="Q1710" s="9"/>
      <c r="R1710" s="9"/>
      <c r="S1710" s="104">
        <v>1708.0</v>
      </c>
      <c r="T1710" s="9"/>
      <c r="U1710" s="9"/>
      <c r="V1710" s="9"/>
      <c r="W1710" s="9"/>
    </row>
    <row r="1711">
      <c r="A1711" s="139"/>
      <c r="B1711" s="139"/>
      <c r="C1711" s="139"/>
      <c r="D1711" s="139"/>
      <c r="E1711" s="139"/>
      <c r="F1711" s="139"/>
      <c r="G1711" s="139"/>
      <c r="H1711" s="139"/>
      <c r="I1711" s="139"/>
      <c r="J1711" s="139"/>
      <c r="K1711" s="139"/>
      <c r="O1711" s="9"/>
      <c r="P1711" s="9"/>
      <c r="Q1711" s="9"/>
      <c r="R1711" s="9"/>
      <c r="S1711" s="104">
        <v>1709.0</v>
      </c>
      <c r="T1711" s="9"/>
      <c r="U1711" s="9"/>
      <c r="V1711" s="9"/>
      <c r="W1711" s="9"/>
    </row>
    <row r="1712">
      <c r="A1712" s="139"/>
      <c r="B1712" s="139"/>
      <c r="C1712" s="139"/>
      <c r="D1712" s="139"/>
      <c r="E1712" s="139"/>
      <c r="F1712" s="139"/>
      <c r="G1712" s="139"/>
      <c r="H1712" s="139"/>
      <c r="I1712" s="139"/>
      <c r="J1712" s="139"/>
      <c r="K1712" s="139"/>
      <c r="O1712" s="9"/>
      <c r="P1712" s="9"/>
      <c r="Q1712" s="9"/>
      <c r="R1712" s="9"/>
      <c r="S1712" s="104">
        <v>1710.0</v>
      </c>
      <c r="T1712" s="9"/>
      <c r="U1712" s="9"/>
      <c r="V1712" s="9"/>
      <c r="W1712" s="9"/>
    </row>
    <row r="1713">
      <c r="A1713" s="139"/>
      <c r="B1713" s="139"/>
      <c r="C1713" s="139"/>
      <c r="D1713" s="139"/>
      <c r="E1713" s="139"/>
      <c r="F1713" s="139"/>
      <c r="G1713" s="139"/>
      <c r="H1713" s="139"/>
      <c r="I1713" s="139"/>
      <c r="J1713" s="139"/>
      <c r="K1713" s="139"/>
      <c r="O1713" s="9"/>
      <c r="P1713" s="9"/>
      <c r="Q1713" s="9"/>
      <c r="R1713" s="9"/>
      <c r="S1713" s="104">
        <v>1711.0</v>
      </c>
      <c r="T1713" s="9"/>
      <c r="U1713" s="9"/>
      <c r="V1713" s="9"/>
      <c r="W1713" s="9"/>
    </row>
    <row r="1714">
      <c r="A1714" s="139"/>
      <c r="B1714" s="139"/>
      <c r="C1714" s="139"/>
      <c r="D1714" s="139"/>
      <c r="E1714" s="139"/>
      <c r="F1714" s="139"/>
      <c r="G1714" s="139"/>
      <c r="H1714" s="139"/>
      <c r="I1714" s="139"/>
      <c r="J1714" s="139"/>
      <c r="K1714" s="139"/>
      <c r="O1714" s="9"/>
      <c r="P1714" s="9"/>
      <c r="Q1714" s="9"/>
      <c r="R1714" s="9"/>
      <c r="S1714" s="104">
        <v>1712.0</v>
      </c>
      <c r="T1714" s="9"/>
      <c r="U1714" s="9"/>
      <c r="V1714" s="9"/>
      <c r="W1714" s="9"/>
    </row>
    <row r="1715">
      <c r="A1715" s="139"/>
      <c r="B1715" s="139"/>
      <c r="C1715" s="139"/>
      <c r="D1715" s="139"/>
      <c r="E1715" s="139"/>
      <c r="F1715" s="139"/>
      <c r="G1715" s="139"/>
      <c r="H1715" s="139"/>
      <c r="I1715" s="139"/>
      <c r="J1715" s="139"/>
      <c r="K1715" s="139"/>
      <c r="O1715" s="9"/>
      <c r="P1715" s="9"/>
      <c r="Q1715" s="9"/>
      <c r="R1715" s="9"/>
      <c r="S1715" s="104">
        <v>1713.0</v>
      </c>
      <c r="T1715" s="9"/>
      <c r="U1715" s="9"/>
      <c r="V1715" s="9"/>
      <c r="W1715" s="9"/>
    </row>
    <row r="1716">
      <c r="A1716" s="139"/>
      <c r="B1716" s="139"/>
      <c r="C1716" s="139"/>
      <c r="D1716" s="139"/>
      <c r="E1716" s="139"/>
      <c r="F1716" s="139"/>
      <c r="G1716" s="139"/>
      <c r="H1716" s="139"/>
      <c r="I1716" s="139"/>
      <c r="J1716" s="139"/>
      <c r="K1716" s="139"/>
      <c r="O1716" s="9"/>
      <c r="P1716" s="9"/>
      <c r="Q1716" s="9"/>
      <c r="R1716" s="9"/>
      <c r="S1716" s="104">
        <v>1714.0</v>
      </c>
      <c r="T1716" s="9"/>
      <c r="U1716" s="9"/>
      <c r="V1716" s="9"/>
      <c r="W1716" s="9"/>
    </row>
    <row r="1717">
      <c r="A1717" s="139"/>
      <c r="B1717" s="139"/>
      <c r="C1717" s="139"/>
      <c r="D1717" s="139"/>
      <c r="E1717" s="139"/>
      <c r="F1717" s="139"/>
      <c r="G1717" s="139"/>
      <c r="H1717" s="139"/>
      <c r="I1717" s="139"/>
      <c r="J1717" s="139"/>
      <c r="K1717" s="139"/>
      <c r="O1717" s="9"/>
      <c r="P1717" s="9"/>
      <c r="Q1717" s="9"/>
      <c r="R1717" s="9"/>
      <c r="S1717" s="104">
        <v>1715.0</v>
      </c>
      <c r="T1717" s="9"/>
      <c r="U1717" s="9"/>
      <c r="V1717" s="9"/>
      <c r="W1717" s="9"/>
    </row>
    <row r="1718">
      <c r="A1718" s="139"/>
      <c r="B1718" s="139"/>
      <c r="C1718" s="139"/>
      <c r="D1718" s="139"/>
      <c r="E1718" s="139"/>
      <c r="F1718" s="139"/>
      <c r="G1718" s="139"/>
      <c r="H1718" s="139"/>
      <c r="I1718" s="139"/>
      <c r="J1718" s="139"/>
      <c r="K1718" s="139"/>
      <c r="O1718" s="9"/>
      <c r="P1718" s="9"/>
      <c r="Q1718" s="9"/>
      <c r="R1718" s="9"/>
      <c r="S1718" s="104">
        <v>1716.0</v>
      </c>
      <c r="T1718" s="9"/>
      <c r="U1718" s="9"/>
      <c r="V1718" s="9"/>
      <c r="W1718" s="9"/>
    </row>
    <row r="1719">
      <c r="A1719" s="139"/>
      <c r="B1719" s="139"/>
      <c r="C1719" s="139"/>
      <c r="D1719" s="139"/>
      <c r="E1719" s="139"/>
      <c r="F1719" s="139"/>
      <c r="G1719" s="139"/>
      <c r="H1719" s="139"/>
      <c r="I1719" s="139"/>
      <c r="J1719" s="139"/>
      <c r="K1719" s="139"/>
      <c r="O1719" s="9"/>
      <c r="P1719" s="9"/>
      <c r="Q1719" s="9"/>
      <c r="R1719" s="9"/>
      <c r="S1719" s="104">
        <v>1717.0</v>
      </c>
      <c r="T1719" s="9"/>
      <c r="U1719" s="9"/>
      <c r="V1719" s="9"/>
      <c r="W1719" s="9"/>
    </row>
    <row r="1720">
      <c r="A1720" s="139"/>
      <c r="B1720" s="139"/>
      <c r="C1720" s="139"/>
      <c r="D1720" s="139"/>
      <c r="E1720" s="139"/>
      <c r="F1720" s="139"/>
      <c r="G1720" s="139"/>
      <c r="H1720" s="139"/>
      <c r="I1720" s="139"/>
      <c r="J1720" s="139"/>
      <c r="K1720" s="139"/>
      <c r="O1720" s="9"/>
      <c r="P1720" s="9"/>
      <c r="Q1720" s="9"/>
      <c r="R1720" s="9"/>
      <c r="S1720" s="104">
        <v>1718.0</v>
      </c>
      <c r="T1720" s="9"/>
      <c r="U1720" s="9"/>
      <c r="V1720" s="9"/>
      <c r="W1720" s="9"/>
    </row>
    <row r="1721">
      <c r="A1721" s="139"/>
      <c r="B1721" s="139"/>
      <c r="C1721" s="139"/>
      <c r="D1721" s="139"/>
      <c r="E1721" s="139"/>
      <c r="F1721" s="139"/>
      <c r="G1721" s="139"/>
      <c r="H1721" s="139"/>
      <c r="I1721" s="139"/>
      <c r="J1721" s="139"/>
      <c r="K1721" s="139"/>
      <c r="O1721" s="9"/>
      <c r="P1721" s="9"/>
      <c r="Q1721" s="9"/>
      <c r="R1721" s="9"/>
      <c r="S1721" s="104">
        <v>1719.0</v>
      </c>
      <c r="T1721" s="9"/>
      <c r="U1721" s="9"/>
      <c r="V1721" s="9"/>
      <c r="W1721" s="9"/>
    </row>
    <row r="1722">
      <c r="A1722" s="139"/>
      <c r="B1722" s="139"/>
      <c r="C1722" s="139"/>
      <c r="D1722" s="139"/>
      <c r="E1722" s="139"/>
      <c r="F1722" s="139"/>
      <c r="G1722" s="139"/>
      <c r="H1722" s="139"/>
      <c r="I1722" s="139"/>
      <c r="J1722" s="139"/>
      <c r="K1722" s="139"/>
      <c r="O1722" s="9"/>
      <c r="P1722" s="9"/>
      <c r="Q1722" s="9"/>
      <c r="R1722" s="9"/>
      <c r="S1722" s="104">
        <v>1720.0</v>
      </c>
      <c r="T1722" s="9"/>
      <c r="U1722" s="9"/>
      <c r="V1722" s="9"/>
      <c r="W1722" s="9"/>
    </row>
    <row r="1723">
      <c r="A1723" s="139"/>
      <c r="B1723" s="139"/>
      <c r="C1723" s="139"/>
      <c r="D1723" s="139"/>
      <c r="E1723" s="139"/>
      <c r="F1723" s="139"/>
      <c r="G1723" s="139"/>
      <c r="H1723" s="139"/>
      <c r="I1723" s="139"/>
      <c r="J1723" s="139"/>
      <c r="K1723" s="139"/>
      <c r="O1723" s="9"/>
      <c r="P1723" s="9"/>
      <c r="Q1723" s="9"/>
      <c r="R1723" s="9"/>
      <c r="S1723" s="104">
        <v>1721.0</v>
      </c>
      <c r="T1723" s="9"/>
      <c r="U1723" s="9"/>
      <c r="V1723" s="9"/>
      <c r="W1723" s="9"/>
    </row>
    <row r="1724">
      <c r="A1724" s="139"/>
      <c r="B1724" s="139"/>
      <c r="C1724" s="139"/>
      <c r="D1724" s="139"/>
      <c r="E1724" s="139"/>
      <c r="F1724" s="139"/>
      <c r="G1724" s="139"/>
      <c r="H1724" s="139"/>
      <c r="I1724" s="139"/>
      <c r="J1724" s="139"/>
      <c r="K1724" s="139"/>
      <c r="O1724" s="9"/>
      <c r="P1724" s="9"/>
      <c r="Q1724" s="9"/>
      <c r="R1724" s="9"/>
      <c r="S1724" s="104">
        <v>1722.0</v>
      </c>
      <c r="T1724" s="9"/>
      <c r="U1724" s="9"/>
      <c r="V1724" s="9"/>
      <c r="W1724" s="9"/>
    </row>
    <row r="1725">
      <c r="A1725" s="139"/>
      <c r="B1725" s="139"/>
      <c r="C1725" s="139"/>
      <c r="D1725" s="139"/>
      <c r="E1725" s="139"/>
      <c r="F1725" s="139"/>
      <c r="G1725" s="139"/>
      <c r="H1725" s="139"/>
      <c r="I1725" s="139"/>
      <c r="J1725" s="139"/>
      <c r="K1725" s="139"/>
      <c r="O1725" s="9"/>
      <c r="P1725" s="9"/>
      <c r="Q1725" s="9"/>
      <c r="R1725" s="9"/>
      <c r="S1725" s="104">
        <v>1723.0</v>
      </c>
      <c r="T1725" s="9"/>
      <c r="U1725" s="9"/>
      <c r="V1725" s="9"/>
      <c r="W1725" s="9"/>
    </row>
    <row r="1726">
      <c r="A1726" s="139"/>
      <c r="B1726" s="139"/>
      <c r="C1726" s="139"/>
      <c r="D1726" s="139"/>
      <c r="E1726" s="139"/>
      <c r="F1726" s="139"/>
      <c r="G1726" s="139"/>
      <c r="H1726" s="139"/>
      <c r="I1726" s="139"/>
      <c r="J1726" s="139"/>
      <c r="K1726" s="139"/>
      <c r="O1726" s="9"/>
      <c r="P1726" s="9"/>
      <c r="Q1726" s="9"/>
      <c r="R1726" s="9"/>
      <c r="S1726" s="104">
        <v>1724.0</v>
      </c>
      <c r="T1726" s="9"/>
      <c r="U1726" s="9"/>
      <c r="V1726" s="9"/>
      <c r="W1726" s="9"/>
    </row>
    <row r="1727">
      <c r="A1727" s="139"/>
      <c r="B1727" s="139"/>
      <c r="C1727" s="139"/>
      <c r="D1727" s="139"/>
      <c r="E1727" s="139"/>
      <c r="F1727" s="139"/>
      <c r="G1727" s="139"/>
      <c r="H1727" s="139"/>
      <c r="I1727" s="139"/>
      <c r="J1727" s="139"/>
      <c r="K1727" s="139"/>
      <c r="O1727" s="9"/>
      <c r="P1727" s="9"/>
      <c r="Q1727" s="9"/>
      <c r="R1727" s="9"/>
      <c r="S1727" s="104">
        <v>1725.0</v>
      </c>
      <c r="T1727" s="9"/>
      <c r="U1727" s="9"/>
      <c r="V1727" s="9"/>
      <c r="W1727" s="9"/>
    </row>
    <row r="1728">
      <c r="A1728" s="139"/>
      <c r="B1728" s="139"/>
      <c r="C1728" s="139"/>
      <c r="D1728" s="139"/>
      <c r="E1728" s="139"/>
      <c r="F1728" s="139"/>
      <c r="G1728" s="139"/>
      <c r="H1728" s="139"/>
      <c r="I1728" s="139"/>
      <c r="J1728" s="139"/>
      <c r="K1728" s="139"/>
      <c r="O1728" s="9"/>
      <c r="P1728" s="9"/>
      <c r="Q1728" s="9"/>
      <c r="R1728" s="9"/>
      <c r="S1728" s="104">
        <v>1726.0</v>
      </c>
      <c r="T1728" s="9"/>
      <c r="U1728" s="9"/>
      <c r="V1728" s="9"/>
      <c r="W1728" s="9"/>
    </row>
    <row r="1729">
      <c r="A1729" s="139"/>
      <c r="B1729" s="139"/>
      <c r="C1729" s="139"/>
      <c r="D1729" s="139"/>
      <c r="E1729" s="139"/>
      <c r="F1729" s="139"/>
      <c r="G1729" s="139"/>
      <c r="H1729" s="139"/>
      <c r="I1729" s="139"/>
      <c r="J1729" s="139"/>
      <c r="K1729" s="139"/>
      <c r="O1729" s="9"/>
      <c r="P1729" s="9"/>
      <c r="Q1729" s="9"/>
      <c r="R1729" s="9"/>
      <c r="S1729" s="104">
        <v>1727.0</v>
      </c>
      <c r="T1729" s="9"/>
      <c r="U1729" s="9"/>
      <c r="V1729" s="9"/>
      <c r="W1729" s="9"/>
    </row>
    <row r="1730">
      <c r="A1730" s="139"/>
      <c r="B1730" s="139"/>
      <c r="C1730" s="139"/>
      <c r="D1730" s="139"/>
      <c r="E1730" s="139"/>
      <c r="F1730" s="139"/>
      <c r="G1730" s="139"/>
      <c r="H1730" s="139"/>
      <c r="I1730" s="139"/>
      <c r="J1730" s="139"/>
      <c r="K1730" s="139"/>
      <c r="O1730" s="9"/>
      <c r="P1730" s="9"/>
      <c r="Q1730" s="9"/>
      <c r="R1730" s="9"/>
      <c r="S1730" s="104">
        <v>1728.0</v>
      </c>
      <c r="T1730" s="9"/>
      <c r="U1730" s="9"/>
      <c r="V1730" s="9"/>
      <c r="W1730" s="9"/>
    </row>
    <row r="1731">
      <c r="A1731" s="139"/>
      <c r="B1731" s="139"/>
      <c r="C1731" s="139"/>
      <c r="D1731" s="139"/>
      <c r="E1731" s="139"/>
      <c r="F1731" s="139"/>
      <c r="G1731" s="139"/>
      <c r="H1731" s="139"/>
      <c r="I1731" s="139"/>
      <c r="J1731" s="139"/>
      <c r="K1731" s="139"/>
      <c r="O1731" s="9"/>
      <c r="P1731" s="9"/>
      <c r="Q1731" s="9"/>
      <c r="R1731" s="9"/>
      <c r="S1731" s="104">
        <v>1729.0</v>
      </c>
      <c r="T1731" s="9"/>
      <c r="U1731" s="9"/>
      <c r="V1731" s="9"/>
      <c r="W1731" s="9"/>
    </row>
    <row r="1732">
      <c r="A1732" s="139"/>
      <c r="B1732" s="139"/>
      <c r="C1732" s="139"/>
      <c r="D1732" s="139"/>
      <c r="E1732" s="139"/>
      <c r="F1732" s="139"/>
      <c r="G1732" s="139"/>
      <c r="H1732" s="139"/>
      <c r="I1732" s="139"/>
      <c r="J1732" s="139"/>
      <c r="K1732" s="139"/>
      <c r="O1732" s="9"/>
      <c r="P1732" s="9"/>
      <c r="Q1732" s="9"/>
      <c r="R1732" s="9"/>
      <c r="S1732" s="104">
        <v>1730.0</v>
      </c>
      <c r="T1732" s="9"/>
      <c r="U1732" s="9"/>
      <c r="V1732" s="9"/>
      <c r="W1732" s="9"/>
    </row>
    <row r="1733">
      <c r="A1733" s="139"/>
      <c r="B1733" s="139"/>
      <c r="C1733" s="139"/>
      <c r="D1733" s="139"/>
      <c r="E1733" s="139"/>
      <c r="F1733" s="139"/>
      <c r="G1733" s="139"/>
      <c r="H1733" s="139"/>
      <c r="I1733" s="139"/>
      <c r="J1733" s="139"/>
      <c r="K1733" s="139"/>
      <c r="O1733" s="9"/>
      <c r="P1733" s="9"/>
      <c r="Q1733" s="9"/>
      <c r="R1733" s="9"/>
      <c r="S1733" s="104">
        <v>1731.0</v>
      </c>
      <c r="T1733" s="9"/>
      <c r="U1733" s="9"/>
      <c r="V1733" s="9"/>
      <c r="W1733" s="9"/>
    </row>
    <row r="1734">
      <c r="A1734" s="139"/>
      <c r="B1734" s="139"/>
      <c r="C1734" s="139"/>
      <c r="D1734" s="139"/>
      <c r="E1734" s="139"/>
      <c r="F1734" s="139"/>
      <c r="G1734" s="139"/>
      <c r="H1734" s="139"/>
      <c r="I1734" s="139"/>
      <c r="J1734" s="139"/>
      <c r="K1734" s="139"/>
      <c r="O1734" s="9"/>
      <c r="P1734" s="9"/>
      <c r="Q1734" s="9"/>
      <c r="R1734" s="9"/>
      <c r="S1734" s="104">
        <v>1732.0</v>
      </c>
      <c r="T1734" s="9"/>
      <c r="U1734" s="9"/>
      <c r="V1734" s="9"/>
      <c r="W1734" s="9"/>
    </row>
    <row r="1735">
      <c r="A1735" s="139"/>
      <c r="B1735" s="139"/>
      <c r="C1735" s="139"/>
      <c r="D1735" s="139"/>
      <c r="E1735" s="139"/>
      <c r="F1735" s="139"/>
      <c r="G1735" s="139"/>
      <c r="H1735" s="139"/>
      <c r="I1735" s="139"/>
      <c r="J1735" s="139"/>
      <c r="K1735" s="139"/>
      <c r="O1735" s="9"/>
      <c r="P1735" s="9"/>
      <c r="Q1735" s="9"/>
      <c r="R1735" s="9"/>
      <c r="S1735" s="104">
        <v>1733.0</v>
      </c>
      <c r="T1735" s="9"/>
      <c r="U1735" s="9"/>
      <c r="V1735" s="9"/>
      <c r="W1735" s="9"/>
    </row>
    <row r="1736">
      <c r="A1736" s="139"/>
      <c r="B1736" s="139"/>
      <c r="C1736" s="139"/>
      <c r="D1736" s="139"/>
      <c r="E1736" s="139"/>
      <c r="F1736" s="139"/>
      <c r="G1736" s="139"/>
      <c r="H1736" s="139"/>
      <c r="I1736" s="139"/>
      <c r="J1736" s="139"/>
      <c r="K1736" s="139"/>
      <c r="O1736" s="9"/>
      <c r="P1736" s="9"/>
      <c r="Q1736" s="9"/>
      <c r="R1736" s="9"/>
      <c r="S1736" s="104">
        <v>1734.0</v>
      </c>
      <c r="T1736" s="9"/>
      <c r="U1736" s="9"/>
      <c r="V1736" s="9"/>
      <c r="W1736" s="9"/>
    </row>
    <row r="1737">
      <c r="A1737" s="139"/>
      <c r="B1737" s="139"/>
      <c r="C1737" s="139"/>
      <c r="D1737" s="139"/>
      <c r="E1737" s="139"/>
      <c r="F1737" s="139"/>
      <c r="G1737" s="139"/>
      <c r="H1737" s="139"/>
      <c r="I1737" s="139"/>
      <c r="J1737" s="139"/>
      <c r="K1737" s="139"/>
      <c r="O1737" s="9"/>
      <c r="P1737" s="9"/>
      <c r="Q1737" s="9"/>
      <c r="R1737" s="9"/>
      <c r="S1737" s="104">
        <v>1735.0</v>
      </c>
      <c r="T1737" s="9"/>
      <c r="U1737" s="9"/>
      <c r="V1737" s="9"/>
      <c r="W1737" s="9"/>
    </row>
    <row r="1738">
      <c r="A1738" s="139"/>
      <c r="B1738" s="139"/>
      <c r="C1738" s="139"/>
      <c r="D1738" s="139"/>
      <c r="E1738" s="139"/>
      <c r="F1738" s="139"/>
      <c r="G1738" s="139"/>
      <c r="H1738" s="139"/>
      <c r="I1738" s="139"/>
      <c r="J1738" s="139"/>
      <c r="K1738" s="139"/>
      <c r="O1738" s="9"/>
      <c r="P1738" s="9"/>
      <c r="Q1738" s="9"/>
      <c r="R1738" s="9"/>
      <c r="S1738" s="104">
        <v>1736.0</v>
      </c>
      <c r="T1738" s="9"/>
      <c r="U1738" s="9"/>
      <c r="V1738" s="9"/>
      <c r="W1738" s="9"/>
    </row>
    <row r="1739">
      <c r="A1739" s="139"/>
      <c r="B1739" s="139"/>
      <c r="C1739" s="139"/>
      <c r="D1739" s="139"/>
      <c r="E1739" s="139"/>
      <c r="F1739" s="139"/>
      <c r="G1739" s="139"/>
      <c r="H1739" s="139"/>
      <c r="I1739" s="139"/>
      <c r="J1739" s="139"/>
      <c r="K1739" s="139"/>
      <c r="O1739" s="9"/>
      <c r="P1739" s="9"/>
      <c r="Q1739" s="9"/>
      <c r="R1739" s="9"/>
      <c r="S1739" s="104">
        <v>1737.0</v>
      </c>
      <c r="T1739" s="9"/>
      <c r="U1739" s="9"/>
      <c r="V1739" s="9"/>
      <c r="W1739" s="9"/>
    </row>
    <row r="1740">
      <c r="A1740" s="139"/>
      <c r="B1740" s="139"/>
      <c r="C1740" s="139"/>
      <c r="D1740" s="139"/>
      <c r="E1740" s="139"/>
      <c r="F1740" s="139"/>
      <c r="G1740" s="139"/>
      <c r="H1740" s="139"/>
      <c r="I1740" s="139"/>
      <c r="J1740" s="139"/>
      <c r="K1740" s="139"/>
      <c r="O1740" s="9"/>
      <c r="P1740" s="9"/>
      <c r="Q1740" s="9"/>
      <c r="R1740" s="9"/>
      <c r="S1740" s="104">
        <v>1738.0</v>
      </c>
      <c r="T1740" s="9"/>
      <c r="U1740" s="9"/>
      <c r="V1740" s="9"/>
      <c r="W1740" s="9"/>
    </row>
    <row r="1741">
      <c r="A1741" s="139"/>
      <c r="B1741" s="139"/>
      <c r="C1741" s="139"/>
      <c r="D1741" s="139"/>
      <c r="E1741" s="139"/>
      <c r="F1741" s="139"/>
      <c r="G1741" s="139"/>
      <c r="H1741" s="139"/>
      <c r="I1741" s="139"/>
      <c r="J1741" s="139"/>
      <c r="K1741" s="139"/>
      <c r="O1741" s="9"/>
      <c r="P1741" s="9"/>
      <c r="Q1741" s="9"/>
      <c r="R1741" s="9"/>
      <c r="S1741" s="104">
        <v>1739.0</v>
      </c>
      <c r="T1741" s="9"/>
      <c r="U1741" s="9"/>
      <c r="V1741" s="9"/>
      <c r="W1741" s="9"/>
    </row>
    <row r="1742">
      <c r="A1742" s="139"/>
      <c r="B1742" s="139"/>
      <c r="C1742" s="139"/>
      <c r="D1742" s="139"/>
      <c r="E1742" s="139"/>
      <c r="F1742" s="139"/>
      <c r="G1742" s="139"/>
      <c r="H1742" s="139"/>
      <c r="I1742" s="139"/>
      <c r="J1742" s="139"/>
      <c r="K1742" s="139"/>
      <c r="O1742" s="9"/>
      <c r="P1742" s="9"/>
      <c r="Q1742" s="9"/>
      <c r="R1742" s="9"/>
      <c r="S1742" s="104">
        <v>1740.0</v>
      </c>
      <c r="T1742" s="9"/>
      <c r="U1742" s="9"/>
      <c r="V1742" s="9"/>
      <c r="W1742" s="9"/>
    </row>
    <row r="1743">
      <c r="A1743" s="139"/>
      <c r="B1743" s="139"/>
      <c r="C1743" s="139"/>
      <c r="D1743" s="139"/>
      <c r="E1743" s="139"/>
      <c r="F1743" s="139"/>
      <c r="G1743" s="139"/>
      <c r="H1743" s="139"/>
      <c r="I1743" s="139"/>
      <c r="J1743" s="139"/>
      <c r="K1743" s="139"/>
      <c r="O1743" s="9"/>
      <c r="P1743" s="9"/>
      <c r="Q1743" s="9"/>
      <c r="R1743" s="9"/>
      <c r="S1743" s="104">
        <v>1741.0</v>
      </c>
      <c r="T1743" s="9"/>
      <c r="U1743" s="9"/>
      <c r="V1743" s="9"/>
      <c r="W1743" s="9"/>
    </row>
    <row r="1744">
      <c r="A1744" s="139"/>
      <c r="B1744" s="139"/>
      <c r="C1744" s="139"/>
      <c r="D1744" s="139"/>
      <c r="E1744" s="139"/>
      <c r="F1744" s="139"/>
      <c r="G1744" s="139"/>
      <c r="H1744" s="139"/>
      <c r="I1744" s="139"/>
      <c r="J1744" s="139"/>
      <c r="K1744" s="139"/>
      <c r="O1744" s="9"/>
      <c r="P1744" s="9"/>
      <c r="Q1744" s="9"/>
      <c r="R1744" s="9"/>
      <c r="S1744" s="104">
        <v>1742.0</v>
      </c>
      <c r="T1744" s="9"/>
      <c r="U1744" s="9"/>
      <c r="V1744" s="9"/>
      <c r="W1744" s="9"/>
    </row>
    <row r="1745">
      <c r="A1745" s="139"/>
      <c r="B1745" s="139"/>
      <c r="C1745" s="139"/>
      <c r="D1745" s="139"/>
      <c r="E1745" s="139"/>
      <c r="F1745" s="139"/>
      <c r="G1745" s="139"/>
      <c r="H1745" s="139"/>
      <c r="I1745" s="139"/>
      <c r="J1745" s="139"/>
      <c r="K1745" s="139"/>
      <c r="O1745" s="9"/>
      <c r="P1745" s="9"/>
      <c r="Q1745" s="9"/>
      <c r="R1745" s="9"/>
      <c r="S1745" s="104">
        <v>1743.0</v>
      </c>
      <c r="T1745" s="9"/>
      <c r="U1745" s="9"/>
      <c r="V1745" s="9"/>
      <c r="W1745" s="9"/>
    </row>
    <row r="1746">
      <c r="A1746" s="139"/>
      <c r="B1746" s="139"/>
      <c r="C1746" s="139"/>
      <c r="D1746" s="139"/>
      <c r="E1746" s="139"/>
      <c r="F1746" s="139"/>
      <c r="G1746" s="139"/>
      <c r="H1746" s="139"/>
      <c r="I1746" s="139"/>
      <c r="J1746" s="139"/>
      <c r="K1746" s="139"/>
      <c r="O1746" s="9"/>
      <c r="P1746" s="9"/>
      <c r="Q1746" s="9"/>
      <c r="R1746" s="9"/>
      <c r="S1746" s="104">
        <v>1744.0</v>
      </c>
      <c r="T1746" s="9"/>
      <c r="U1746" s="9"/>
      <c r="V1746" s="9"/>
      <c r="W1746" s="9"/>
    </row>
    <row r="1747">
      <c r="A1747" s="139"/>
      <c r="B1747" s="139"/>
      <c r="C1747" s="139"/>
      <c r="D1747" s="139"/>
      <c r="E1747" s="139"/>
      <c r="F1747" s="139"/>
      <c r="G1747" s="139"/>
      <c r="H1747" s="139"/>
      <c r="I1747" s="139"/>
      <c r="J1747" s="139"/>
      <c r="K1747" s="139"/>
      <c r="O1747" s="9"/>
      <c r="P1747" s="9"/>
      <c r="Q1747" s="9"/>
      <c r="R1747" s="9"/>
      <c r="S1747" s="104">
        <v>1745.0</v>
      </c>
      <c r="T1747" s="9"/>
      <c r="U1747" s="9"/>
      <c r="V1747" s="9"/>
      <c r="W1747" s="9"/>
    </row>
    <row r="1748">
      <c r="A1748" s="139"/>
      <c r="B1748" s="139"/>
      <c r="C1748" s="139"/>
      <c r="D1748" s="139"/>
      <c r="E1748" s="139"/>
      <c r="F1748" s="139"/>
      <c r="G1748" s="139"/>
      <c r="H1748" s="139"/>
      <c r="I1748" s="139"/>
      <c r="J1748" s="139"/>
      <c r="K1748" s="139"/>
      <c r="O1748" s="9"/>
      <c r="P1748" s="9"/>
      <c r="Q1748" s="9"/>
      <c r="R1748" s="9"/>
      <c r="S1748" s="104">
        <v>1746.0</v>
      </c>
      <c r="T1748" s="9"/>
      <c r="U1748" s="9"/>
      <c r="V1748" s="9"/>
      <c r="W1748" s="9"/>
    </row>
    <row r="1749">
      <c r="A1749" s="139"/>
      <c r="B1749" s="139"/>
      <c r="C1749" s="139"/>
      <c r="D1749" s="139"/>
      <c r="E1749" s="139"/>
      <c r="F1749" s="139"/>
      <c r="G1749" s="139"/>
      <c r="H1749" s="139"/>
      <c r="I1749" s="139"/>
      <c r="J1749" s="139"/>
      <c r="K1749" s="139"/>
      <c r="O1749" s="9"/>
      <c r="P1749" s="9"/>
      <c r="Q1749" s="9"/>
      <c r="R1749" s="9"/>
      <c r="S1749" s="104">
        <v>1747.0</v>
      </c>
      <c r="T1749" s="9"/>
      <c r="U1749" s="9"/>
      <c r="V1749" s="9"/>
      <c r="W1749" s="9"/>
    </row>
    <row r="1750">
      <c r="A1750" s="139"/>
      <c r="B1750" s="139"/>
      <c r="C1750" s="139"/>
      <c r="D1750" s="139"/>
      <c r="E1750" s="139"/>
      <c r="F1750" s="139"/>
      <c r="G1750" s="139"/>
      <c r="H1750" s="139"/>
      <c r="I1750" s="139"/>
      <c r="J1750" s="139"/>
      <c r="K1750" s="139"/>
      <c r="O1750" s="9"/>
      <c r="P1750" s="9"/>
      <c r="Q1750" s="9"/>
      <c r="R1750" s="9"/>
      <c r="S1750" s="104">
        <v>1748.0</v>
      </c>
      <c r="T1750" s="9"/>
      <c r="U1750" s="9"/>
      <c r="V1750" s="9"/>
      <c r="W1750" s="9"/>
    </row>
    <row r="1751">
      <c r="A1751" s="139"/>
      <c r="B1751" s="139"/>
      <c r="C1751" s="139"/>
      <c r="D1751" s="139"/>
      <c r="E1751" s="139"/>
      <c r="F1751" s="139"/>
      <c r="G1751" s="139"/>
      <c r="H1751" s="139"/>
      <c r="I1751" s="139"/>
      <c r="J1751" s="139"/>
      <c r="K1751" s="139"/>
      <c r="O1751" s="9"/>
      <c r="P1751" s="9"/>
      <c r="Q1751" s="9"/>
      <c r="R1751" s="9"/>
      <c r="S1751" s="104">
        <v>1749.0</v>
      </c>
      <c r="T1751" s="9"/>
      <c r="U1751" s="9"/>
      <c r="V1751" s="9"/>
      <c r="W1751" s="9"/>
    </row>
    <row r="1752">
      <c r="A1752" s="139"/>
      <c r="B1752" s="139"/>
      <c r="C1752" s="139"/>
      <c r="D1752" s="139"/>
      <c r="E1752" s="139"/>
      <c r="F1752" s="139"/>
      <c r="G1752" s="139"/>
      <c r="H1752" s="139"/>
      <c r="I1752" s="139"/>
      <c r="J1752" s="139"/>
      <c r="K1752" s="139"/>
      <c r="O1752" s="9"/>
      <c r="P1752" s="9"/>
      <c r="Q1752" s="9"/>
      <c r="R1752" s="9"/>
      <c r="S1752" s="104">
        <v>1750.0</v>
      </c>
      <c r="T1752" s="9"/>
      <c r="U1752" s="9"/>
      <c r="V1752" s="9"/>
      <c r="W1752" s="9"/>
    </row>
    <row r="1753">
      <c r="A1753" s="139"/>
      <c r="B1753" s="139"/>
      <c r="C1753" s="139"/>
      <c r="D1753" s="139"/>
      <c r="E1753" s="139"/>
      <c r="F1753" s="139"/>
      <c r="G1753" s="139"/>
      <c r="H1753" s="139"/>
      <c r="I1753" s="139"/>
      <c r="J1753" s="139"/>
      <c r="K1753" s="139"/>
      <c r="O1753" s="9"/>
      <c r="P1753" s="9"/>
      <c r="Q1753" s="9"/>
      <c r="R1753" s="9"/>
      <c r="S1753" s="104">
        <v>1751.0</v>
      </c>
      <c r="T1753" s="9"/>
      <c r="U1753" s="9"/>
      <c r="V1753" s="9"/>
      <c r="W1753" s="9"/>
    </row>
    <row r="1754">
      <c r="A1754" s="139"/>
      <c r="B1754" s="139"/>
      <c r="C1754" s="139"/>
      <c r="D1754" s="139"/>
      <c r="E1754" s="139"/>
      <c r="F1754" s="139"/>
      <c r="G1754" s="139"/>
      <c r="H1754" s="139"/>
      <c r="I1754" s="139"/>
      <c r="J1754" s="139"/>
      <c r="K1754" s="139"/>
      <c r="O1754" s="9"/>
      <c r="P1754" s="9"/>
      <c r="Q1754" s="9"/>
      <c r="R1754" s="9"/>
      <c r="S1754" s="104">
        <v>1752.0</v>
      </c>
      <c r="T1754" s="9"/>
      <c r="U1754" s="9"/>
      <c r="V1754" s="9"/>
      <c r="W1754" s="9"/>
    </row>
    <row r="1755">
      <c r="A1755" s="139"/>
      <c r="B1755" s="139"/>
      <c r="C1755" s="139"/>
      <c r="D1755" s="139"/>
      <c r="E1755" s="139"/>
      <c r="F1755" s="139"/>
      <c r="G1755" s="139"/>
      <c r="H1755" s="139"/>
      <c r="I1755" s="139"/>
      <c r="J1755" s="139"/>
      <c r="K1755" s="139"/>
      <c r="O1755" s="9"/>
      <c r="P1755" s="9"/>
      <c r="Q1755" s="9"/>
      <c r="R1755" s="9"/>
      <c r="S1755" s="104">
        <v>1753.0</v>
      </c>
      <c r="T1755" s="9"/>
      <c r="U1755" s="9"/>
      <c r="V1755" s="9"/>
      <c r="W1755" s="9"/>
    </row>
    <row r="1756">
      <c r="A1756" s="139"/>
      <c r="B1756" s="139"/>
      <c r="C1756" s="139"/>
      <c r="D1756" s="139"/>
      <c r="E1756" s="139"/>
      <c r="F1756" s="139"/>
      <c r="G1756" s="139"/>
      <c r="H1756" s="139"/>
      <c r="I1756" s="139"/>
      <c r="J1756" s="139"/>
      <c r="K1756" s="139"/>
      <c r="O1756" s="9"/>
      <c r="P1756" s="9"/>
      <c r="Q1756" s="9"/>
      <c r="R1756" s="9"/>
      <c r="S1756" s="104">
        <v>1754.0</v>
      </c>
      <c r="T1756" s="9"/>
      <c r="U1756" s="9"/>
      <c r="V1756" s="9"/>
      <c r="W1756" s="9"/>
    </row>
    <row r="1757">
      <c r="A1757" s="139"/>
      <c r="B1757" s="139"/>
      <c r="C1757" s="139"/>
      <c r="D1757" s="139"/>
      <c r="E1757" s="139"/>
      <c r="F1757" s="139"/>
      <c r="G1757" s="139"/>
      <c r="H1757" s="139"/>
      <c r="I1757" s="139"/>
      <c r="J1757" s="139"/>
      <c r="K1757" s="139"/>
      <c r="O1757" s="9"/>
      <c r="P1757" s="9"/>
      <c r="Q1757" s="9"/>
      <c r="R1757" s="9"/>
      <c r="S1757" s="104">
        <v>1755.0</v>
      </c>
      <c r="T1757" s="9"/>
      <c r="U1757" s="9"/>
      <c r="V1757" s="9"/>
      <c r="W1757" s="9"/>
    </row>
    <row r="1758">
      <c r="A1758" s="139"/>
      <c r="B1758" s="139"/>
      <c r="C1758" s="139"/>
      <c r="D1758" s="139"/>
      <c r="E1758" s="139"/>
      <c r="F1758" s="139"/>
      <c r="G1758" s="139"/>
      <c r="H1758" s="139"/>
      <c r="I1758" s="139"/>
      <c r="J1758" s="139"/>
      <c r="K1758" s="139"/>
      <c r="O1758" s="9"/>
      <c r="P1758" s="9"/>
      <c r="Q1758" s="9"/>
      <c r="R1758" s="9"/>
      <c r="S1758" s="104">
        <v>1756.0</v>
      </c>
      <c r="T1758" s="9"/>
      <c r="U1758" s="9"/>
      <c r="V1758" s="9"/>
      <c r="W1758" s="9"/>
    </row>
    <row r="1759">
      <c r="A1759" s="139"/>
      <c r="B1759" s="139"/>
      <c r="C1759" s="139"/>
      <c r="D1759" s="139"/>
      <c r="E1759" s="139"/>
      <c r="F1759" s="139"/>
      <c r="G1759" s="139"/>
      <c r="H1759" s="139"/>
      <c r="I1759" s="139"/>
      <c r="J1759" s="139"/>
      <c r="K1759" s="139"/>
      <c r="O1759" s="9"/>
      <c r="P1759" s="9"/>
      <c r="Q1759" s="9"/>
      <c r="R1759" s="9"/>
      <c r="S1759" s="104">
        <v>1757.0</v>
      </c>
      <c r="T1759" s="9"/>
      <c r="U1759" s="9"/>
      <c r="V1759" s="9"/>
      <c r="W1759" s="9"/>
    </row>
    <row r="1760">
      <c r="A1760" s="139"/>
      <c r="B1760" s="139"/>
      <c r="C1760" s="139"/>
      <c r="D1760" s="139"/>
      <c r="E1760" s="139"/>
      <c r="F1760" s="139"/>
      <c r="G1760" s="139"/>
      <c r="H1760" s="139"/>
      <c r="I1760" s="139"/>
      <c r="J1760" s="139"/>
      <c r="K1760" s="139"/>
      <c r="O1760" s="9"/>
      <c r="P1760" s="9"/>
      <c r="Q1760" s="9"/>
      <c r="R1760" s="9"/>
      <c r="S1760" s="104">
        <v>1758.0</v>
      </c>
      <c r="T1760" s="9"/>
      <c r="U1760" s="9"/>
      <c r="V1760" s="9"/>
      <c r="W1760" s="9"/>
    </row>
    <row r="1761">
      <c r="A1761" s="139"/>
      <c r="B1761" s="139"/>
      <c r="C1761" s="139"/>
      <c r="D1761" s="139"/>
      <c r="E1761" s="139"/>
      <c r="F1761" s="139"/>
      <c r="G1761" s="139"/>
      <c r="H1761" s="139"/>
      <c r="I1761" s="139"/>
      <c r="J1761" s="139"/>
      <c r="K1761" s="139"/>
      <c r="O1761" s="9"/>
      <c r="P1761" s="9"/>
      <c r="Q1761" s="9"/>
      <c r="R1761" s="9"/>
      <c r="S1761" s="104">
        <v>1759.0</v>
      </c>
      <c r="T1761" s="9"/>
      <c r="U1761" s="9"/>
      <c r="V1761" s="9"/>
      <c r="W1761" s="9"/>
    </row>
    <row r="1762">
      <c r="A1762" s="139"/>
      <c r="B1762" s="139"/>
      <c r="C1762" s="139"/>
      <c r="D1762" s="139"/>
      <c r="E1762" s="139"/>
      <c r="F1762" s="139"/>
      <c r="G1762" s="139"/>
      <c r="H1762" s="139"/>
      <c r="I1762" s="139"/>
      <c r="J1762" s="139"/>
      <c r="K1762" s="139"/>
      <c r="O1762" s="9"/>
      <c r="P1762" s="9"/>
      <c r="Q1762" s="9"/>
      <c r="R1762" s="9"/>
      <c r="S1762" s="104">
        <v>1760.0</v>
      </c>
      <c r="T1762" s="9"/>
      <c r="U1762" s="9"/>
      <c r="V1762" s="9"/>
      <c r="W1762" s="9"/>
    </row>
    <row r="1763">
      <c r="A1763" s="139"/>
      <c r="B1763" s="139"/>
      <c r="C1763" s="139"/>
      <c r="D1763" s="139"/>
      <c r="E1763" s="139"/>
      <c r="F1763" s="139"/>
      <c r="G1763" s="139"/>
      <c r="H1763" s="139"/>
      <c r="I1763" s="139"/>
      <c r="J1763" s="139"/>
      <c r="K1763" s="139"/>
      <c r="O1763" s="9"/>
      <c r="P1763" s="9"/>
      <c r="Q1763" s="9"/>
      <c r="R1763" s="9"/>
      <c r="S1763" s="104">
        <v>1761.0</v>
      </c>
      <c r="T1763" s="9"/>
      <c r="U1763" s="9"/>
      <c r="V1763" s="9"/>
      <c r="W1763" s="9"/>
    </row>
    <row r="1764">
      <c r="A1764" s="139"/>
      <c r="B1764" s="139"/>
      <c r="C1764" s="139"/>
      <c r="D1764" s="139"/>
      <c r="E1764" s="139"/>
      <c r="F1764" s="139"/>
      <c r="G1764" s="139"/>
      <c r="H1764" s="139"/>
      <c r="I1764" s="139"/>
      <c r="J1764" s="139"/>
      <c r="K1764" s="139"/>
      <c r="O1764" s="9"/>
      <c r="P1764" s="9"/>
      <c r="Q1764" s="9"/>
      <c r="R1764" s="9"/>
      <c r="S1764" s="104">
        <v>1762.0</v>
      </c>
      <c r="T1764" s="9"/>
      <c r="U1764" s="9"/>
      <c r="V1764" s="9"/>
      <c r="W1764" s="9"/>
    </row>
    <row r="1765">
      <c r="A1765" s="139"/>
      <c r="B1765" s="139"/>
      <c r="C1765" s="139"/>
      <c r="D1765" s="139"/>
      <c r="E1765" s="139"/>
      <c r="F1765" s="139"/>
      <c r="G1765" s="139"/>
      <c r="H1765" s="139"/>
      <c r="I1765" s="139"/>
      <c r="J1765" s="139"/>
      <c r="K1765" s="139"/>
      <c r="O1765" s="9"/>
      <c r="P1765" s="9"/>
      <c r="Q1765" s="9"/>
      <c r="R1765" s="9"/>
      <c r="S1765" s="104">
        <v>1763.0</v>
      </c>
      <c r="T1765" s="9"/>
      <c r="U1765" s="9"/>
      <c r="V1765" s="9"/>
      <c r="W1765" s="9"/>
    </row>
    <row r="1766">
      <c r="A1766" s="139"/>
      <c r="B1766" s="139"/>
      <c r="C1766" s="139"/>
      <c r="D1766" s="139"/>
      <c r="E1766" s="139"/>
      <c r="F1766" s="139"/>
      <c r="G1766" s="139"/>
      <c r="H1766" s="139"/>
      <c r="I1766" s="139"/>
      <c r="J1766" s="139"/>
      <c r="K1766" s="139"/>
      <c r="O1766" s="9"/>
      <c r="P1766" s="9"/>
      <c r="Q1766" s="9"/>
      <c r="R1766" s="9"/>
      <c r="S1766" s="104">
        <v>1764.0</v>
      </c>
      <c r="T1766" s="9"/>
      <c r="U1766" s="9"/>
      <c r="V1766" s="9"/>
      <c r="W1766" s="9"/>
    </row>
    <row r="1767">
      <c r="A1767" s="139"/>
      <c r="B1767" s="139"/>
      <c r="C1767" s="139"/>
      <c r="D1767" s="139"/>
      <c r="E1767" s="139"/>
      <c r="F1767" s="139"/>
      <c r="G1767" s="139"/>
      <c r="H1767" s="139"/>
      <c r="I1767" s="139"/>
      <c r="J1767" s="139"/>
      <c r="K1767" s="139"/>
      <c r="O1767" s="9"/>
      <c r="P1767" s="9"/>
      <c r="Q1767" s="9"/>
      <c r="R1767" s="9"/>
      <c r="S1767" s="104">
        <v>1765.0</v>
      </c>
      <c r="T1767" s="9"/>
      <c r="U1767" s="9"/>
      <c r="V1767" s="9"/>
      <c r="W1767" s="9"/>
    </row>
    <row r="1768">
      <c r="A1768" s="139"/>
      <c r="B1768" s="139"/>
      <c r="C1768" s="139"/>
      <c r="D1768" s="139"/>
      <c r="E1768" s="139"/>
      <c r="F1768" s="139"/>
      <c r="G1768" s="139"/>
      <c r="H1768" s="139"/>
      <c r="I1768" s="139"/>
      <c r="J1768" s="139"/>
      <c r="K1768" s="139"/>
      <c r="O1768" s="9"/>
      <c r="P1768" s="9"/>
      <c r="Q1768" s="9"/>
      <c r="R1768" s="9"/>
      <c r="S1768" s="104">
        <v>1766.0</v>
      </c>
      <c r="T1768" s="9"/>
      <c r="U1768" s="9"/>
      <c r="V1768" s="9"/>
      <c r="W1768" s="9"/>
    </row>
    <row r="1769">
      <c r="A1769" s="139"/>
      <c r="B1769" s="139"/>
      <c r="C1769" s="139"/>
      <c r="D1769" s="139"/>
      <c r="E1769" s="139"/>
      <c r="F1769" s="139"/>
      <c r="G1769" s="139"/>
      <c r="H1769" s="139"/>
      <c r="I1769" s="139"/>
      <c r="J1769" s="139"/>
      <c r="K1769" s="139"/>
      <c r="O1769" s="9"/>
      <c r="P1769" s="9"/>
      <c r="Q1769" s="9"/>
      <c r="R1769" s="9"/>
      <c r="S1769" s="104">
        <v>1767.0</v>
      </c>
      <c r="T1769" s="9"/>
      <c r="U1769" s="9"/>
      <c r="V1769" s="9"/>
      <c r="W1769" s="9"/>
    </row>
    <row r="1770">
      <c r="A1770" s="139"/>
      <c r="B1770" s="139"/>
      <c r="C1770" s="139"/>
      <c r="D1770" s="139"/>
      <c r="E1770" s="139"/>
      <c r="F1770" s="139"/>
      <c r="G1770" s="139"/>
      <c r="H1770" s="139"/>
      <c r="I1770" s="139"/>
      <c r="J1770" s="139"/>
      <c r="K1770" s="139"/>
      <c r="O1770" s="9"/>
      <c r="P1770" s="9"/>
      <c r="Q1770" s="9"/>
      <c r="R1770" s="9"/>
      <c r="S1770" s="104">
        <v>1768.0</v>
      </c>
      <c r="T1770" s="9"/>
      <c r="U1770" s="9"/>
      <c r="V1770" s="9"/>
      <c r="W1770" s="9"/>
    </row>
    <row r="1771">
      <c r="A1771" s="139"/>
      <c r="B1771" s="139"/>
      <c r="C1771" s="139"/>
      <c r="D1771" s="139"/>
      <c r="E1771" s="139"/>
      <c r="F1771" s="139"/>
      <c r="G1771" s="139"/>
      <c r="H1771" s="139"/>
      <c r="I1771" s="139"/>
      <c r="J1771" s="139"/>
      <c r="K1771" s="139"/>
      <c r="O1771" s="9"/>
      <c r="P1771" s="9"/>
      <c r="Q1771" s="9"/>
      <c r="R1771" s="9"/>
      <c r="S1771" s="104">
        <v>1769.0</v>
      </c>
      <c r="T1771" s="9"/>
      <c r="U1771" s="9"/>
      <c r="V1771" s="9"/>
      <c r="W1771" s="9"/>
    </row>
    <row r="1772">
      <c r="A1772" s="139"/>
      <c r="B1772" s="139"/>
      <c r="C1772" s="139"/>
      <c r="D1772" s="139"/>
      <c r="E1772" s="139"/>
      <c r="F1772" s="139"/>
      <c r="G1772" s="139"/>
      <c r="H1772" s="139"/>
      <c r="I1772" s="139"/>
      <c r="J1772" s="139"/>
      <c r="K1772" s="139"/>
      <c r="O1772" s="9"/>
      <c r="P1772" s="9"/>
      <c r="Q1772" s="9"/>
      <c r="R1772" s="9"/>
      <c r="S1772" s="104">
        <v>1770.0</v>
      </c>
      <c r="T1772" s="9"/>
      <c r="U1772" s="9"/>
      <c r="V1772" s="9"/>
      <c r="W1772" s="9"/>
    </row>
    <row r="1773">
      <c r="A1773" s="139"/>
      <c r="B1773" s="139"/>
      <c r="C1773" s="139"/>
      <c r="D1773" s="139"/>
      <c r="E1773" s="139"/>
      <c r="F1773" s="139"/>
      <c r="G1773" s="139"/>
      <c r="H1773" s="139"/>
      <c r="I1773" s="139"/>
      <c r="J1773" s="139"/>
      <c r="K1773" s="139"/>
      <c r="O1773" s="9"/>
      <c r="P1773" s="9"/>
      <c r="Q1773" s="9"/>
      <c r="R1773" s="9"/>
      <c r="S1773" s="104">
        <v>1771.0</v>
      </c>
      <c r="T1773" s="9"/>
      <c r="U1773" s="9"/>
      <c r="V1773" s="9"/>
      <c r="W1773" s="9"/>
    </row>
    <row r="1774">
      <c r="A1774" s="139"/>
      <c r="B1774" s="139"/>
      <c r="C1774" s="139"/>
      <c r="D1774" s="139"/>
      <c r="E1774" s="139"/>
      <c r="F1774" s="139"/>
      <c r="G1774" s="139"/>
      <c r="H1774" s="139"/>
      <c r="I1774" s="139"/>
      <c r="J1774" s="139"/>
      <c r="K1774" s="139"/>
      <c r="O1774" s="9"/>
      <c r="P1774" s="9"/>
      <c r="Q1774" s="9"/>
      <c r="R1774" s="9"/>
      <c r="S1774" s="104">
        <v>1772.0</v>
      </c>
      <c r="T1774" s="9"/>
      <c r="U1774" s="9"/>
      <c r="V1774" s="9"/>
      <c r="W1774" s="9"/>
    </row>
    <row r="1775">
      <c r="A1775" s="139"/>
      <c r="B1775" s="139"/>
      <c r="C1775" s="139"/>
      <c r="D1775" s="139"/>
      <c r="E1775" s="139"/>
      <c r="F1775" s="139"/>
      <c r="G1775" s="139"/>
      <c r="H1775" s="139"/>
      <c r="I1775" s="139"/>
      <c r="J1775" s="139"/>
      <c r="K1775" s="139"/>
      <c r="O1775" s="9"/>
      <c r="P1775" s="9"/>
      <c r="Q1775" s="9"/>
      <c r="R1775" s="9"/>
      <c r="S1775" s="104">
        <v>1773.0</v>
      </c>
      <c r="T1775" s="9"/>
      <c r="U1775" s="9"/>
      <c r="V1775" s="9"/>
      <c r="W1775" s="9"/>
    </row>
    <row r="1776">
      <c r="A1776" s="139"/>
      <c r="B1776" s="139"/>
      <c r="C1776" s="139"/>
      <c r="D1776" s="139"/>
      <c r="E1776" s="139"/>
      <c r="F1776" s="139"/>
      <c r="G1776" s="139"/>
      <c r="H1776" s="139"/>
      <c r="I1776" s="139"/>
      <c r="J1776" s="139"/>
      <c r="K1776" s="139"/>
      <c r="O1776" s="9"/>
      <c r="P1776" s="9"/>
      <c r="Q1776" s="9"/>
      <c r="R1776" s="9"/>
      <c r="S1776" s="104">
        <v>1774.0</v>
      </c>
      <c r="T1776" s="9"/>
      <c r="U1776" s="9"/>
      <c r="V1776" s="9"/>
      <c r="W1776" s="9"/>
    </row>
    <row r="1777">
      <c r="A1777" s="139"/>
      <c r="B1777" s="139"/>
      <c r="C1777" s="139"/>
      <c r="D1777" s="139"/>
      <c r="E1777" s="139"/>
      <c r="F1777" s="139"/>
      <c r="G1777" s="139"/>
      <c r="H1777" s="139"/>
      <c r="I1777" s="139"/>
      <c r="J1777" s="139"/>
      <c r="K1777" s="139"/>
      <c r="O1777" s="9"/>
      <c r="P1777" s="9"/>
      <c r="Q1777" s="9"/>
      <c r="R1777" s="9"/>
      <c r="S1777" s="104">
        <v>1775.0</v>
      </c>
      <c r="T1777" s="9"/>
      <c r="U1777" s="9"/>
      <c r="V1777" s="9"/>
      <c r="W1777" s="9"/>
    </row>
    <row r="1778">
      <c r="A1778" s="139"/>
      <c r="B1778" s="139"/>
      <c r="C1778" s="139"/>
      <c r="D1778" s="139"/>
      <c r="E1778" s="139"/>
      <c r="F1778" s="139"/>
      <c r="G1778" s="139"/>
      <c r="H1778" s="139"/>
      <c r="I1778" s="139"/>
      <c r="J1778" s="139"/>
      <c r="K1778" s="139"/>
      <c r="O1778" s="9"/>
      <c r="P1778" s="9"/>
      <c r="Q1778" s="9"/>
      <c r="R1778" s="9"/>
      <c r="S1778" s="104">
        <v>1776.0</v>
      </c>
      <c r="T1778" s="9"/>
      <c r="U1778" s="9"/>
      <c r="V1778" s="9"/>
      <c r="W1778" s="9"/>
    </row>
    <row r="1779">
      <c r="A1779" s="139"/>
      <c r="B1779" s="139"/>
      <c r="C1779" s="139"/>
      <c r="D1779" s="139"/>
      <c r="E1779" s="139"/>
      <c r="F1779" s="139"/>
      <c r="G1779" s="139"/>
      <c r="H1779" s="139"/>
      <c r="I1779" s="139"/>
      <c r="J1779" s="139"/>
      <c r="K1779" s="139"/>
      <c r="O1779" s="9"/>
      <c r="P1779" s="9"/>
      <c r="Q1779" s="9"/>
      <c r="R1779" s="9"/>
      <c r="S1779" s="104">
        <v>1777.0</v>
      </c>
      <c r="T1779" s="9"/>
      <c r="U1779" s="9"/>
      <c r="V1779" s="9"/>
      <c r="W1779" s="9"/>
    </row>
    <row r="1780">
      <c r="A1780" s="139"/>
      <c r="B1780" s="139"/>
      <c r="C1780" s="139"/>
      <c r="D1780" s="139"/>
      <c r="E1780" s="139"/>
      <c r="F1780" s="139"/>
      <c r="G1780" s="139"/>
      <c r="H1780" s="139"/>
      <c r="I1780" s="139"/>
      <c r="J1780" s="139"/>
      <c r="K1780" s="139"/>
      <c r="O1780" s="9"/>
      <c r="P1780" s="9"/>
      <c r="Q1780" s="9"/>
      <c r="R1780" s="9"/>
      <c r="S1780" s="104">
        <v>1778.0</v>
      </c>
      <c r="T1780" s="9"/>
      <c r="U1780" s="9"/>
      <c r="V1780" s="9"/>
      <c r="W1780" s="9"/>
    </row>
    <row r="1781">
      <c r="A1781" s="139"/>
      <c r="B1781" s="139"/>
      <c r="C1781" s="139"/>
      <c r="D1781" s="139"/>
      <c r="E1781" s="139"/>
      <c r="F1781" s="139"/>
      <c r="G1781" s="139"/>
      <c r="H1781" s="139"/>
      <c r="I1781" s="139"/>
      <c r="J1781" s="139"/>
      <c r="K1781" s="139"/>
      <c r="O1781" s="9"/>
      <c r="P1781" s="9"/>
      <c r="Q1781" s="9"/>
      <c r="R1781" s="9"/>
      <c r="S1781" s="104">
        <v>1779.0</v>
      </c>
      <c r="T1781" s="9"/>
      <c r="U1781" s="9"/>
      <c r="V1781" s="9"/>
      <c r="W1781" s="9"/>
    </row>
    <row r="1782">
      <c r="A1782" s="139"/>
      <c r="B1782" s="139"/>
      <c r="C1782" s="139"/>
      <c r="D1782" s="139"/>
      <c r="E1782" s="139"/>
      <c r="F1782" s="139"/>
      <c r="G1782" s="139"/>
      <c r="H1782" s="139"/>
      <c r="I1782" s="139"/>
      <c r="J1782" s="139"/>
      <c r="K1782" s="139"/>
      <c r="O1782" s="9"/>
      <c r="P1782" s="9"/>
      <c r="Q1782" s="9"/>
      <c r="R1782" s="9"/>
      <c r="S1782" s="104">
        <v>1780.0</v>
      </c>
      <c r="T1782" s="9"/>
      <c r="U1782" s="9"/>
      <c r="V1782" s="9"/>
      <c r="W1782" s="9"/>
    </row>
    <row r="1783">
      <c r="A1783" s="139"/>
      <c r="B1783" s="139"/>
      <c r="C1783" s="139"/>
      <c r="D1783" s="139"/>
      <c r="E1783" s="139"/>
      <c r="F1783" s="139"/>
      <c r="G1783" s="139"/>
      <c r="H1783" s="139"/>
      <c r="I1783" s="139"/>
      <c r="J1783" s="139"/>
      <c r="K1783" s="139"/>
      <c r="O1783" s="9"/>
      <c r="P1783" s="9"/>
      <c r="Q1783" s="9"/>
      <c r="R1783" s="9"/>
      <c r="S1783" s="104">
        <v>1781.0</v>
      </c>
      <c r="T1783" s="9"/>
      <c r="U1783" s="9"/>
      <c r="V1783" s="9"/>
      <c r="W1783" s="9"/>
    </row>
    <row r="1784">
      <c r="A1784" s="139"/>
      <c r="B1784" s="139"/>
      <c r="C1784" s="139"/>
      <c r="D1784" s="139"/>
      <c r="E1784" s="139"/>
      <c r="F1784" s="139"/>
      <c r="G1784" s="139"/>
      <c r="H1784" s="139"/>
      <c r="I1784" s="139"/>
      <c r="J1784" s="139"/>
      <c r="K1784" s="139"/>
      <c r="O1784" s="9"/>
      <c r="P1784" s="9"/>
      <c r="Q1784" s="9"/>
      <c r="R1784" s="9"/>
      <c r="S1784" s="104">
        <v>1782.0</v>
      </c>
      <c r="T1784" s="9"/>
      <c r="U1784" s="9"/>
      <c r="V1784" s="9"/>
      <c r="W1784" s="9"/>
    </row>
    <row r="1785">
      <c r="A1785" s="139"/>
      <c r="B1785" s="139"/>
      <c r="C1785" s="139"/>
      <c r="D1785" s="139"/>
      <c r="E1785" s="139"/>
      <c r="F1785" s="139"/>
      <c r="G1785" s="139"/>
      <c r="H1785" s="139"/>
      <c r="I1785" s="139"/>
      <c r="J1785" s="139"/>
      <c r="K1785" s="139"/>
      <c r="O1785" s="9"/>
      <c r="P1785" s="9"/>
      <c r="Q1785" s="9"/>
      <c r="R1785" s="9"/>
      <c r="S1785" s="104">
        <v>1783.0</v>
      </c>
      <c r="T1785" s="9"/>
      <c r="U1785" s="9"/>
      <c r="V1785" s="9"/>
      <c r="W1785" s="9"/>
    </row>
    <row r="1786">
      <c r="A1786" s="139"/>
      <c r="B1786" s="139"/>
      <c r="C1786" s="139"/>
      <c r="D1786" s="139"/>
      <c r="E1786" s="139"/>
      <c r="F1786" s="139"/>
      <c r="G1786" s="139"/>
      <c r="H1786" s="139"/>
      <c r="I1786" s="139"/>
      <c r="J1786" s="139"/>
      <c r="K1786" s="139"/>
      <c r="O1786" s="9"/>
      <c r="P1786" s="9"/>
      <c r="Q1786" s="9"/>
      <c r="R1786" s="9"/>
      <c r="S1786" s="104">
        <v>1784.0</v>
      </c>
      <c r="T1786" s="9"/>
      <c r="U1786" s="9"/>
      <c r="V1786" s="9"/>
      <c r="W1786" s="9"/>
    </row>
    <row r="1787">
      <c r="A1787" s="139"/>
      <c r="B1787" s="139"/>
      <c r="C1787" s="139"/>
      <c r="D1787" s="139"/>
      <c r="E1787" s="139"/>
      <c r="F1787" s="139"/>
      <c r="G1787" s="139"/>
      <c r="H1787" s="139"/>
      <c r="I1787" s="139"/>
      <c r="J1787" s="139"/>
      <c r="K1787" s="139"/>
      <c r="O1787" s="9"/>
      <c r="P1787" s="9"/>
      <c r="Q1787" s="9"/>
      <c r="R1787" s="9"/>
      <c r="S1787" s="104">
        <v>1785.0</v>
      </c>
      <c r="T1787" s="9"/>
      <c r="U1787" s="9"/>
      <c r="V1787" s="9"/>
      <c r="W1787" s="9"/>
    </row>
    <row r="1788">
      <c r="A1788" s="139"/>
      <c r="B1788" s="139"/>
      <c r="C1788" s="139"/>
      <c r="D1788" s="139"/>
      <c r="E1788" s="139"/>
      <c r="F1788" s="139"/>
      <c r="G1788" s="139"/>
      <c r="H1788" s="139"/>
      <c r="I1788" s="139"/>
      <c r="J1788" s="139"/>
      <c r="K1788" s="139"/>
      <c r="O1788" s="9"/>
      <c r="P1788" s="9"/>
      <c r="Q1788" s="9"/>
      <c r="R1788" s="9"/>
      <c r="S1788" s="104">
        <v>1786.0</v>
      </c>
      <c r="T1788" s="9"/>
      <c r="U1788" s="9"/>
      <c r="V1788" s="9"/>
      <c r="W1788" s="9"/>
    </row>
    <row r="1789">
      <c r="A1789" s="139"/>
      <c r="B1789" s="139"/>
      <c r="C1789" s="139"/>
      <c r="D1789" s="139"/>
      <c r="E1789" s="139"/>
      <c r="F1789" s="139"/>
      <c r="G1789" s="139"/>
      <c r="H1789" s="139"/>
      <c r="I1789" s="139"/>
      <c r="J1789" s="139"/>
      <c r="K1789" s="139"/>
      <c r="O1789" s="9"/>
      <c r="P1789" s="9"/>
      <c r="Q1789" s="9"/>
      <c r="R1789" s="9"/>
      <c r="S1789" s="104">
        <v>1787.0</v>
      </c>
      <c r="T1789" s="9"/>
      <c r="U1789" s="9"/>
      <c r="V1789" s="9"/>
      <c r="W1789" s="9"/>
    </row>
    <row r="1790">
      <c r="A1790" s="139"/>
      <c r="B1790" s="139"/>
      <c r="C1790" s="139"/>
      <c r="D1790" s="139"/>
      <c r="E1790" s="139"/>
      <c r="F1790" s="139"/>
      <c r="G1790" s="139"/>
      <c r="H1790" s="139"/>
      <c r="I1790" s="139"/>
      <c r="J1790" s="139"/>
      <c r="K1790" s="139"/>
      <c r="O1790" s="9"/>
      <c r="P1790" s="9"/>
      <c r="Q1790" s="9"/>
      <c r="R1790" s="9"/>
      <c r="S1790" s="104">
        <v>1788.0</v>
      </c>
      <c r="T1790" s="9"/>
      <c r="U1790" s="9"/>
      <c r="V1790" s="9"/>
      <c r="W1790" s="9"/>
    </row>
    <row r="1791">
      <c r="A1791" s="139"/>
      <c r="B1791" s="139"/>
      <c r="C1791" s="139"/>
      <c r="D1791" s="139"/>
      <c r="E1791" s="139"/>
      <c r="F1791" s="139"/>
      <c r="G1791" s="139"/>
      <c r="H1791" s="139"/>
      <c r="I1791" s="139"/>
      <c r="J1791" s="139"/>
      <c r="K1791" s="139"/>
      <c r="O1791" s="9"/>
      <c r="P1791" s="9"/>
      <c r="Q1791" s="9"/>
      <c r="R1791" s="9"/>
      <c r="S1791" s="104">
        <v>1789.0</v>
      </c>
      <c r="T1791" s="9"/>
      <c r="U1791" s="9"/>
      <c r="V1791" s="9"/>
      <c r="W1791" s="9"/>
    </row>
    <row r="1792">
      <c r="A1792" s="139"/>
      <c r="B1792" s="139"/>
      <c r="C1792" s="139"/>
      <c r="D1792" s="139"/>
      <c r="E1792" s="139"/>
      <c r="F1792" s="139"/>
      <c r="G1792" s="139"/>
      <c r="H1792" s="139"/>
      <c r="I1792" s="139"/>
      <c r="J1792" s="139"/>
      <c r="K1792" s="139"/>
      <c r="O1792" s="9"/>
      <c r="P1792" s="9"/>
      <c r="Q1792" s="9"/>
      <c r="R1792" s="9"/>
      <c r="S1792" s="104">
        <v>1790.0</v>
      </c>
      <c r="T1792" s="9"/>
      <c r="U1792" s="9"/>
      <c r="V1792" s="9"/>
      <c r="W1792" s="9"/>
    </row>
    <row r="1793">
      <c r="A1793" s="139"/>
      <c r="B1793" s="139"/>
      <c r="C1793" s="139"/>
      <c r="D1793" s="139"/>
      <c r="E1793" s="139"/>
      <c r="F1793" s="139"/>
      <c r="G1793" s="139"/>
      <c r="H1793" s="139"/>
      <c r="I1793" s="139"/>
      <c r="J1793" s="139"/>
      <c r="K1793" s="139"/>
      <c r="O1793" s="9"/>
      <c r="P1793" s="9"/>
      <c r="Q1793" s="9"/>
      <c r="R1793" s="9"/>
      <c r="S1793" s="104">
        <v>1791.0</v>
      </c>
      <c r="T1793" s="9"/>
      <c r="U1793" s="9"/>
      <c r="V1793" s="9"/>
      <c r="W1793" s="9"/>
    </row>
    <row r="1794">
      <c r="A1794" s="139"/>
      <c r="B1794" s="139"/>
      <c r="C1794" s="139"/>
      <c r="D1794" s="139"/>
      <c r="E1794" s="139"/>
      <c r="F1794" s="139"/>
      <c r="G1794" s="139"/>
      <c r="H1794" s="139"/>
      <c r="I1794" s="139"/>
      <c r="J1794" s="139"/>
      <c r="K1794" s="139"/>
      <c r="O1794" s="9"/>
      <c r="P1794" s="9"/>
      <c r="Q1794" s="9"/>
      <c r="R1794" s="9"/>
      <c r="S1794" s="104">
        <v>1792.0</v>
      </c>
      <c r="T1794" s="9"/>
      <c r="U1794" s="9"/>
      <c r="V1794" s="9"/>
      <c r="W1794" s="9"/>
    </row>
    <row r="1795">
      <c r="A1795" s="139"/>
      <c r="B1795" s="139"/>
      <c r="C1795" s="139"/>
      <c r="D1795" s="139"/>
      <c r="E1795" s="139"/>
      <c r="F1795" s="139"/>
      <c r="G1795" s="139"/>
      <c r="H1795" s="139"/>
      <c r="I1795" s="139"/>
      <c r="J1795" s="139"/>
      <c r="K1795" s="139"/>
      <c r="O1795" s="9"/>
      <c r="P1795" s="9"/>
      <c r="Q1795" s="9"/>
      <c r="R1795" s="9"/>
      <c r="S1795" s="104">
        <v>1793.0</v>
      </c>
      <c r="T1795" s="9"/>
      <c r="U1795" s="9"/>
      <c r="V1795" s="9"/>
      <c r="W1795" s="9"/>
    </row>
    <row r="1796">
      <c r="A1796" s="139"/>
      <c r="B1796" s="139"/>
      <c r="C1796" s="139"/>
      <c r="D1796" s="139"/>
      <c r="E1796" s="139"/>
      <c r="F1796" s="139"/>
      <c r="G1796" s="139"/>
      <c r="H1796" s="139"/>
      <c r="I1796" s="139"/>
      <c r="J1796" s="139"/>
      <c r="K1796" s="139"/>
      <c r="O1796" s="9"/>
      <c r="P1796" s="9"/>
      <c r="Q1796" s="9"/>
      <c r="R1796" s="9"/>
      <c r="S1796" s="104">
        <v>1794.0</v>
      </c>
      <c r="T1796" s="9"/>
      <c r="U1796" s="9"/>
      <c r="V1796" s="9"/>
      <c r="W1796" s="9"/>
    </row>
    <row r="1797">
      <c r="A1797" s="139"/>
      <c r="B1797" s="139"/>
      <c r="C1797" s="139"/>
      <c r="D1797" s="139"/>
      <c r="E1797" s="139"/>
      <c r="F1797" s="139"/>
      <c r="G1797" s="139"/>
      <c r="H1797" s="139"/>
      <c r="I1797" s="139"/>
      <c r="J1797" s="139"/>
      <c r="K1797" s="139"/>
      <c r="O1797" s="9"/>
      <c r="P1797" s="9"/>
      <c r="Q1797" s="9"/>
      <c r="R1797" s="9"/>
      <c r="S1797" s="104">
        <v>1795.0</v>
      </c>
      <c r="T1797" s="9"/>
      <c r="U1797" s="9"/>
      <c r="V1797" s="9"/>
      <c r="W1797" s="9"/>
    </row>
    <row r="1798">
      <c r="A1798" s="139"/>
      <c r="B1798" s="139"/>
      <c r="C1798" s="139"/>
      <c r="D1798" s="139"/>
      <c r="E1798" s="139"/>
      <c r="F1798" s="139"/>
      <c r="G1798" s="139"/>
      <c r="H1798" s="139"/>
      <c r="I1798" s="139"/>
      <c r="J1798" s="139"/>
      <c r="K1798" s="139"/>
      <c r="O1798" s="9"/>
      <c r="P1798" s="9"/>
      <c r="Q1798" s="9"/>
      <c r="R1798" s="9"/>
      <c r="S1798" s="104">
        <v>1796.0</v>
      </c>
      <c r="T1798" s="9"/>
      <c r="U1798" s="9"/>
      <c r="V1798" s="9"/>
      <c r="W1798" s="9"/>
    </row>
    <row r="1799">
      <c r="A1799" s="139"/>
      <c r="B1799" s="139"/>
      <c r="C1799" s="139"/>
      <c r="D1799" s="139"/>
      <c r="E1799" s="139"/>
      <c r="F1799" s="139"/>
      <c r="G1799" s="139"/>
      <c r="H1799" s="139"/>
      <c r="I1799" s="139"/>
      <c r="J1799" s="139"/>
      <c r="K1799" s="139"/>
      <c r="O1799" s="9"/>
      <c r="P1799" s="9"/>
      <c r="Q1799" s="9"/>
      <c r="R1799" s="9"/>
      <c r="S1799" s="104">
        <v>1797.0</v>
      </c>
      <c r="T1799" s="9"/>
      <c r="U1799" s="9"/>
      <c r="V1799" s="9"/>
      <c r="W1799" s="9"/>
    </row>
    <row r="1800">
      <c r="A1800" s="139"/>
      <c r="B1800" s="139"/>
      <c r="C1800" s="139"/>
      <c r="D1800" s="139"/>
      <c r="E1800" s="139"/>
      <c r="F1800" s="139"/>
      <c r="G1800" s="139"/>
      <c r="H1800" s="139"/>
      <c r="I1800" s="139"/>
      <c r="J1800" s="139"/>
      <c r="K1800" s="139"/>
      <c r="O1800" s="9"/>
      <c r="P1800" s="9"/>
      <c r="Q1800" s="9"/>
      <c r="R1800" s="9"/>
      <c r="S1800" s="104">
        <v>1798.0</v>
      </c>
      <c r="T1800" s="9"/>
      <c r="U1800" s="9"/>
      <c r="V1800" s="9"/>
      <c r="W1800" s="9"/>
    </row>
    <row r="1801">
      <c r="A1801" s="139"/>
      <c r="B1801" s="139"/>
      <c r="C1801" s="139"/>
      <c r="D1801" s="139"/>
      <c r="E1801" s="139"/>
      <c r="F1801" s="139"/>
      <c r="G1801" s="139"/>
      <c r="H1801" s="139"/>
      <c r="I1801" s="139"/>
      <c r="J1801" s="139"/>
      <c r="K1801" s="139"/>
      <c r="O1801" s="9"/>
      <c r="P1801" s="9"/>
      <c r="Q1801" s="9"/>
      <c r="R1801" s="9"/>
      <c r="S1801" s="104">
        <v>1799.0</v>
      </c>
      <c r="T1801" s="9"/>
      <c r="U1801" s="9"/>
      <c r="V1801" s="9"/>
      <c r="W1801" s="9"/>
    </row>
    <row r="1802">
      <c r="A1802" s="139"/>
      <c r="B1802" s="139"/>
      <c r="C1802" s="139"/>
      <c r="D1802" s="139"/>
      <c r="E1802" s="139"/>
      <c r="F1802" s="139"/>
      <c r="G1802" s="139"/>
      <c r="H1802" s="139"/>
      <c r="I1802" s="139"/>
      <c r="J1802" s="139"/>
      <c r="K1802" s="139"/>
      <c r="O1802" s="9"/>
      <c r="P1802" s="9"/>
      <c r="Q1802" s="9"/>
      <c r="R1802" s="9"/>
      <c r="S1802" s="104">
        <v>1800.0</v>
      </c>
      <c r="T1802" s="9"/>
      <c r="U1802" s="9"/>
      <c r="V1802" s="9"/>
      <c r="W1802" s="9"/>
    </row>
    <row r="1803">
      <c r="A1803" s="139"/>
      <c r="B1803" s="139"/>
      <c r="C1803" s="139"/>
      <c r="D1803" s="139"/>
      <c r="E1803" s="139"/>
      <c r="F1803" s="139"/>
      <c r="G1803" s="139"/>
      <c r="H1803" s="139"/>
      <c r="I1803" s="139"/>
      <c r="J1803" s="139"/>
      <c r="K1803" s="139"/>
      <c r="O1803" s="9"/>
      <c r="P1803" s="9"/>
      <c r="Q1803" s="9"/>
      <c r="R1803" s="9"/>
      <c r="S1803" s="104">
        <v>1801.0</v>
      </c>
      <c r="T1803" s="9"/>
      <c r="U1803" s="9"/>
      <c r="V1803" s="9"/>
      <c r="W1803" s="9"/>
    </row>
    <row r="1804">
      <c r="A1804" s="139"/>
      <c r="B1804" s="139"/>
      <c r="C1804" s="139"/>
      <c r="D1804" s="139"/>
      <c r="E1804" s="139"/>
      <c r="F1804" s="139"/>
      <c r="G1804" s="139"/>
      <c r="H1804" s="139"/>
      <c r="I1804" s="139"/>
      <c r="J1804" s="139"/>
      <c r="K1804" s="139"/>
      <c r="O1804" s="9"/>
      <c r="P1804" s="9"/>
      <c r="Q1804" s="9"/>
      <c r="R1804" s="9"/>
      <c r="S1804" s="104">
        <v>1802.0</v>
      </c>
      <c r="T1804" s="9"/>
      <c r="U1804" s="9"/>
      <c r="V1804" s="9"/>
      <c r="W1804" s="9"/>
    </row>
    <row r="1805">
      <c r="A1805" s="139"/>
      <c r="B1805" s="139"/>
      <c r="C1805" s="139"/>
      <c r="D1805" s="139"/>
      <c r="E1805" s="139"/>
      <c r="F1805" s="139"/>
      <c r="G1805" s="139"/>
      <c r="H1805" s="139"/>
      <c r="I1805" s="139"/>
      <c r="J1805" s="139"/>
      <c r="K1805" s="139"/>
      <c r="O1805" s="9"/>
      <c r="P1805" s="9"/>
      <c r="Q1805" s="9"/>
      <c r="R1805" s="9"/>
      <c r="S1805" s="104">
        <v>1803.0</v>
      </c>
      <c r="T1805" s="9"/>
      <c r="U1805" s="9"/>
      <c r="V1805" s="9"/>
      <c r="W1805" s="9"/>
    </row>
    <row r="1806">
      <c r="A1806" s="139"/>
      <c r="B1806" s="139"/>
      <c r="C1806" s="139"/>
      <c r="D1806" s="139"/>
      <c r="E1806" s="139"/>
      <c r="F1806" s="139"/>
      <c r="G1806" s="139"/>
      <c r="H1806" s="139"/>
      <c r="I1806" s="139"/>
      <c r="J1806" s="139"/>
      <c r="K1806" s="139"/>
      <c r="O1806" s="9"/>
      <c r="P1806" s="9"/>
      <c r="Q1806" s="9"/>
      <c r="R1806" s="9"/>
      <c r="S1806" s="104">
        <v>1804.0</v>
      </c>
      <c r="T1806" s="9"/>
      <c r="U1806" s="9"/>
      <c r="V1806" s="9"/>
      <c r="W1806" s="9"/>
    </row>
    <row r="1807">
      <c r="A1807" s="139"/>
      <c r="B1807" s="139"/>
      <c r="C1807" s="139"/>
      <c r="D1807" s="139"/>
      <c r="E1807" s="139"/>
      <c r="F1807" s="139"/>
      <c r="G1807" s="139"/>
      <c r="H1807" s="139"/>
      <c r="I1807" s="139"/>
      <c r="J1807" s="139"/>
      <c r="K1807" s="139"/>
      <c r="O1807" s="9"/>
      <c r="P1807" s="9"/>
      <c r="Q1807" s="9"/>
      <c r="R1807" s="9"/>
      <c r="S1807" s="104">
        <v>1805.0</v>
      </c>
      <c r="T1807" s="9"/>
      <c r="U1807" s="9"/>
      <c r="V1807" s="9"/>
      <c r="W1807" s="9"/>
    </row>
    <row r="1808">
      <c r="A1808" s="139"/>
      <c r="B1808" s="139"/>
      <c r="C1808" s="139"/>
      <c r="D1808" s="139"/>
      <c r="E1808" s="139"/>
      <c r="F1808" s="139"/>
      <c r="G1808" s="139"/>
      <c r="H1808" s="139"/>
      <c r="I1808" s="139"/>
      <c r="J1808" s="139"/>
      <c r="K1808" s="139"/>
      <c r="O1808" s="9"/>
      <c r="P1808" s="9"/>
      <c r="Q1808" s="9"/>
      <c r="R1808" s="9"/>
      <c r="S1808" s="104">
        <v>1806.0</v>
      </c>
      <c r="T1808" s="9"/>
      <c r="U1808" s="9"/>
      <c r="V1808" s="9"/>
      <c r="W1808" s="9"/>
    </row>
    <row r="1809">
      <c r="A1809" s="139"/>
      <c r="B1809" s="139"/>
      <c r="C1809" s="139"/>
      <c r="D1809" s="139"/>
      <c r="E1809" s="139"/>
      <c r="F1809" s="139"/>
      <c r="G1809" s="139"/>
      <c r="H1809" s="139"/>
      <c r="I1809" s="139"/>
      <c r="J1809" s="139"/>
      <c r="K1809" s="139"/>
      <c r="O1809" s="9"/>
      <c r="P1809" s="9"/>
      <c r="Q1809" s="9"/>
      <c r="R1809" s="9"/>
      <c r="S1809" s="104">
        <v>1807.0</v>
      </c>
      <c r="T1809" s="9"/>
      <c r="U1809" s="9"/>
      <c r="V1809" s="9"/>
      <c r="W1809" s="9"/>
    </row>
    <row r="1810">
      <c r="A1810" s="139"/>
      <c r="B1810" s="139"/>
      <c r="C1810" s="139"/>
      <c r="D1810" s="139"/>
      <c r="E1810" s="139"/>
      <c r="F1810" s="139"/>
      <c r="G1810" s="139"/>
      <c r="H1810" s="139"/>
      <c r="I1810" s="139"/>
      <c r="J1810" s="139"/>
      <c r="K1810" s="139"/>
      <c r="O1810" s="9"/>
      <c r="P1810" s="9"/>
      <c r="Q1810" s="9"/>
      <c r="R1810" s="9"/>
      <c r="S1810" s="104">
        <v>1808.0</v>
      </c>
      <c r="T1810" s="9"/>
      <c r="U1810" s="9"/>
      <c r="V1810" s="9"/>
      <c r="W1810" s="9"/>
    </row>
    <row r="1811">
      <c r="A1811" s="139"/>
      <c r="B1811" s="139"/>
      <c r="C1811" s="139"/>
      <c r="D1811" s="139"/>
      <c r="E1811" s="139"/>
      <c r="F1811" s="139"/>
      <c r="G1811" s="139"/>
      <c r="H1811" s="139"/>
      <c r="I1811" s="139"/>
      <c r="J1811" s="139"/>
      <c r="K1811" s="139"/>
      <c r="O1811" s="9"/>
      <c r="P1811" s="9"/>
      <c r="Q1811" s="9"/>
      <c r="R1811" s="9"/>
      <c r="S1811" s="104">
        <v>1809.0</v>
      </c>
      <c r="T1811" s="9"/>
      <c r="U1811" s="9"/>
      <c r="V1811" s="9"/>
      <c r="W1811" s="9"/>
    </row>
    <row r="1812">
      <c r="A1812" s="139"/>
      <c r="B1812" s="139"/>
      <c r="C1812" s="139"/>
      <c r="D1812" s="139"/>
      <c r="E1812" s="139"/>
      <c r="F1812" s="139"/>
      <c r="G1812" s="139"/>
      <c r="H1812" s="139"/>
      <c r="I1812" s="139"/>
      <c r="J1812" s="139"/>
      <c r="K1812" s="139"/>
      <c r="O1812" s="9"/>
      <c r="P1812" s="9"/>
      <c r="Q1812" s="9"/>
      <c r="R1812" s="9"/>
      <c r="S1812" s="104">
        <v>1810.0</v>
      </c>
      <c r="T1812" s="9"/>
      <c r="U1812" s="9"/>
      <c r="V1812" s="9"/>
      <c r="W1812" s="9"/>
    </row>
    <row r="1813">
      <c r="A1813" s="139"/>
      <c r="B1813" s="139"/>
      <c r="C1813" s="139"/>
      <c r="D1813" s="139"/>
      <c r="E1813" s="139"/>
      <c r="F1813" s="139"/>
      <c r="G1813" s="139"/>
      <c r="H1813" s="139"/>
      <c r="I1813" s="139"/>
      <c r="J1813" s="139"/>
      <c r="K1813" s="139"/>
      <c r="O1813" s="9"/>
      <c r="P1813" s="9"/>
      <c r="Q1813" s="9"/>
      <c r="R1813" s="9"/>
      <c r="S1813" s="104">
        <v>1811.0</v>
      </c>
      <c r="T1813" s="9"/>
      <c r="U1813" s="9"/>
      <c r="V1813" s="9"/>
      <c r="W1813" s="9"/>
    </row>
    <row r="1814">
      <c r="A1814" s="139"/>
      <c r="B1814" s="139"/>
      <c r="C1814" s="139"/>
      <c r="D1814" s="139"/>
      <c r="E1814" s="139"/>
      <c r="F1814" s="139"/>
      <c r="G1814" s="139"/>
      <c r="H1814" s="139"/>
      <c r="I1814" s="139"/>
      <c r="J1814" s="139"/>
      <c r="K1814" s="139"/>
      <c r="O1814" s="9"/>
      <c r="P1814" s="9"/>
      <c r="Q1814" s="9"/>
      <c r="R1814" s="9"/>
      <c r="S1814" s="104">
        <v>1812.0</v>
      </c>
      <c r="T1814" s="9"/>
      <c r="U1814" s="9"/>
      <c r="V1814" s="9"/>
      <c r="W1814" s="9"/>
    </row>
    <row r="1815">
      <c r="A1815" s="139"/>
      <c r="B1815" s="139"/>
      <c r="C1815" s="139"/>
      <c r="D1815" s="139"/>
      <c r="E1815" s="139"/>
      <c r="F1815" s="139"/>
      <c r="G1815" s="139"/>
      <c r="H1815" s="139"/>
      <c r="I1815" s="139"/>
      <c r="J1815" s="139"/>
      <c r="K1815" s="139"/>
      <c r="O1815" s="9"/>
      <c r="P1815" s="9"/>
      <c r="Q1815" s="9"/>
      <c r="R1815" s="9"/>
      <c r="S1815" s="104">
        <v>1813.0</v>
      </c>
      <c r="T1815" s="9"/>
      <c r="U1815" s="9"/>
      <c r="V1815" s="9"/>
      <c r="W1815" s="9"/>
    </row>
    <row r="1816">
      <c r="A1816" s="139"/>
      <c r="B1816" s="139"/>
      <c r="C1816" s="139"/>
      <c r="D1816" s="139"/>
      <c r="E1816" s="139"/>
      <c r="F1816" s="139"/>
      <c r="G1816" s="139"/>
      <c r="H1816" s="139"/>
      <c r="I1816" s="139"/>
      <c r="J1816" s="139"/>
      <c r="K1816" s="139"/>
      <c r="O1816" s="9"/>
      <c r="P1816" s="9"/>
      <c r="Q1816" s="9"/>
      <c r="R1816" s="9"/>
      <c r="S1816" s="104">
        <v>1814.0</v>
      </c>
      <c r="T1816" s="9"/>
      <c r="U1816" s="9"/>
      <c r="V1816" s="9"/>
      <c r="W1816" s="9"/>
    </row>
    <row r="1817">
      <c r="A1817" s="139"/>
      <c r="B1817" s="139"/>
      <c r="C1817" s="139"/>
      <c r="D1817" s="139"/>
      <c r="E1817" s="139"/>
      <c r="F1817" s="139"/>
      <c r="G1817" s="139"/>
      <c r="H1817" s="139"/>
      <c r="I1817" s="139"/>
      <c r="J1817" s="139"/>
      <c r="K1817" s="139"/>
      <c r="O1817" s="9"/>
      <c r="P1817" s="9"/>
      <c r="Q1817" s="9"/>
      <c r="R1817" s="9"/>
      <c r="S1817" s="104">
        <v>1815.0</v>
      </c>
      <c r="T1817" s="9"/>
      <c r="U1817" s="9"/>
      <c r="V1817" s="9"/>
      <c r="W1817" s="9"/>
    </row>
    <row r="1818">
      <c r="A1818" s="139"/>
      <c r="B1818" s="139"/>
      <c r="C1818" s="139"/>
      <c r="D1818" s="139"/>
      <c r="E1818" s="139"/>
      <c r="F1818" s="139"/>
      <c r="G1818" s="139"/>
      <c r="H1818" s="139"/>
      <c r="I1818" s="139"/>
      <c r="J1818" s="139"/>
      <c r="K1818" s="139"/>
      <c r="O1818" s="9"/>
      <c r="P1818" s="9"/>
      <c r="Q1818" s="9"/>
      <c r="R1818" s="9"/>
      <c r="S1818" s="104">
        <v>1816.0</v>
      </c>
      <c r="T1818" s="9"/>
      <c r="U1818" s="9"/>
      <c r="V1818" s="9"/>
      <c r="W1818" s="9"/>
    </row>
    <row r="1819">
      <c r="A1819" s="139"/>
      <c r="B1819" s="139"/>
      <c r="C1819" s="139"/>
      <c r="D1819" s="139"/>
      <c r="E1819" s="139"/>
      <c r="F1819" s="139"/>
      <c r="G1819" s="139"/>
      <c r="H1819" s="139"/>
      <c r="I1819" s="139"/>
      <c r="J1819" s="139"/>
      <c r="K1819" s="139"/>
      <c r="O1819" s="9"/>
      <c r="P1819" s="9"/>
      <c r="Q1819" s="9"/>
      <c r="R1819" s="9"/>
      <c r="S1819" s="104">
        <v>1817.0</v>
      </c>
      <c r="T1819" s="9"/>
      <c r="U1819" s="9"/>
      <c r="V1819" s="9"/>
      <c r="W1819" s="9"/>
    </row>
    <row r="1820">
      <c r="A1820" s="139"/>
      <c r="B1820" s="139"/>
      <c r="C1820" s="139"/>
      <c r="D1820" s="139"/>
      <c r="E1820" s="139"/>
      <c r="F1820" s="139"/>
      <c r="G1820" s="139"/>
      <c r="H1820" s="139"/>
      <c r="I1820" s="139"/>
      <c r="J1820" s="139"/>
      <c r="K1820" s="139"/>
      <c r="O1820" s="9"/>
      <c r="P1820" s="9"/>
      <c r="Q1820" s="9"/>
      <c r="R1820" s="9"/>
      <c r="S1820" s="104">
        <v>1818.0</v>
      </c>
      <c r="T1820" s="9"/>
      <c r="U1820" s="9"/>
      <c r="V1820" s="9"/>
      <c r="W1820" s="9"/>
    </row>
    <row r="1821">
      <c r="A1821" s="139"/>
      <c r="B1821" s="139"/>
      <c r="C1821" s="139"/>
      <c r="D1821" s="139"/>
      <c r="E1821" s="139"/>
      <c r="F1821" s="139"/>
      <c r="G1821" s="139"/>
      <c r="H1821" s="139"/>
      <c r="I1821" s="139"/>
      <c r="J1821" s="139"/>
      <c r="K1821" s="139"/>
      <c r="O1821" s="9"/>
      <c r="P1821" s="9"/>
      <c r="Q1821" s="9"/>
      <c r="R1821" s="9"/>
      <c r="S1821" s="104">
        <v>1819.0</v>
      </c>
      <c r="T1821" s="9"/>
      <c r="U1821" s="9"/>
      <c r="V1821" s="9"/>
      <c r="W1821" s="9"/>
    </row>
    <row r="1822">
      <c r="A1822" s="139"/>
      <c r="B1822" s="139"/>
      <c r="C1822" s="139"/>
      <c r="D1822" s="139"/>
      <c r="E1822" s="139"/>
      <c r="F1822" s="139"/>
      <c r="G1822" s="139"/>
      <c r="H1822" s="139"/>
      <c r="I1822" s="139"/>
      <c r="J1822" s="139"/>
      <c r="K1822" s="139"/>
      <c r="O1822" s="9"/>
      <c r="P1822" s="9"/>
      <c r="Q1822" s="9"/>
      <c r="R1822" s="9"/>
      <c r="S1822" s="104">
        <v>1820.0</v>
      </c>
      <c r="T1822" s="9"/>
      <c r="U1822" s="9"/>
      <c r="V1822" s="9"/>
      <c r="W1822" s="9"/>
    </row>
    <row r="1823">
      <c r="A1823" s="139"/>
      <c r="B1823" s="139"/>
      <c r="C1823" s="139"/>
      <c r="D1823" s="139"/>
      <c r="E1823" s="139"/>
      <c r="F1823" s="139"/>
      <c r="G1823" s="139"/>
      <c r="H1823" s="139"/>
      <c r="I1823" s="139"/>
      <c r="J1823" s="139"/>
      <c r="K1823" s="139"/>
      <c r="O1823" s="9"/>
      <c r="P1823" s="9"/>
      <c r="Q1823" s="9"/>
      <c r="R1823" s="9"/>
      <c r="S1823" s="104">
        <v>1821.0</v>
      </c>
      <c r="T1823" s="9"/>
      <c r="U1823" s="9"/>
      <c r="V1823" s="9"/>
      <c r="W1823" s="9"/>
    </row>
    <row r="1824">
      <c r="A1824" s="139"/>
      <c r="B1824" s="139"/>
      <c r="C1824" s="139"/>
      <c r="D1824" s="139"/>
      <c r="E1824" s="139"/>
      <c r="F1824" s="139"/>
      <c r="G1824" s="139"/>
      <c r="H1824" s="139"/>
      <c r="I1824" s="139"/>
      <c r="J1824" s="139"/>
      <c r="K1824" s="139"/>
      <c r="O1824" s="9"/>
      <c r="P1824" s="9"/>
      <c r="Q1824" s="9"/>
      <c r="R1824" s="9"/>
      <c r="S1824" s="104">
        <v>1822.0</v>
      </c>
      <c r="T1824" s="9"/>
      <c r="U1824" s="9"/>
      <c r="V1824" s="9"/>
      <c r="W1824" s="9"/>
    </row>
    <row r="1825">
      <c r="A1825" s="139"/>
      <c r="B1825" s="139"/>
      <c r="C1825" s="139"/>
      <c r="D1825" s="139"/>
      <c r="E1825" s="139"/>
      <c r="F1825" s="139"/>
      <c r="G1825" s="139"/>
      <c r="H1825" s="139"/>
      <c r="I1825" s="139"/>
      <c r="J1825" s="139"/>
      <c r="K1825" s="139"/>
      <c r="O1825" s="9"/>
      <c r="P1825" s="9"/>
      <c r="Q1825" s="9"/>
      <c r="R1825" s="9"/>
      <c r="S1825" s="104">
        <v>1823.0</v>
      </c>
      <c r="T1825" s="9"/>
      <c r="U1825" s="9"/>
      <c r="V1825" s="9"/>
      <c r="W1825" s="9"/>
    </row>
    <row r="1826">
      <c r="A1826" s="139"/>
      <c r="B1826" s="139"/>
      <c r="C1826" s="139"/>
      <c r="D1826" s="139"/>
      <c r="E1826" s="139"/>
      <c r="F1826" s="139"/>
      <c r="G1826" s="139"/>
      <c r="H1826" s="139"/>
      <c r="I1826" s="139"/>
      <c r="J1826" s="139"/>
      <c r="K1826" s="139"/>
      <c r="O1826" s="9"/>
      <c r="P1826" s="9"/>
      <c r="Q1826" s="9"/>
      <c r="R1826" s="9"/>
      <c r="S1826" s="104">
        <v>1824.0</v>
      </c>
      <c r="T1826" s="9"/>
      <c r="U1826" s="9"/>
      <c r="V1826" s="9"/>
      <c r="W1826" s="9"/>
    </row>
    <row r="1827">
      <c r="A1827" s="139"/>
      <c r="B1827" s="139"/>
      <c r="C1827" s="139"/>
      <c r="D1827" s="139"/>
      <c r="E1827" s="139"/>
      <c r="F1827" s="139"/>
      <c r="G1827" s="139"/>
      <c r="H1827" s="139"/>
      <c r="I1827" s="139"/>
      <c r="J1827" s="139"/>
      <c r="K1827" s="139"/>
      <c r="O1827" s="9"/>
      <c r="P1827" s="9"/>
      <c r="Q1827" s="9"/>
      <c r="R1827" s="9"/>
      <c r="S1827" s="104">
        <v>1825.0</v>
      </c>
      <c r="T1827" s="9"/>
      <c r="U1827" s="9"/>
      <c r="V1827" s="9"/>
      <c r="W1827" s="9"/>
    </row>
    <row r="1828">
      <c r="A1828" s="139"/>
      <c r="B1828" s="139"/>
      <c r="C1828" s="139"/>
      <c r="D1828" s="139"/>
      <c r="E1828" s="139"/>
      <c r="F1828" s="139"/>
      <c r="G1828" s="139"/>
      <c r="H1828" s="139"/>
      <c r="I1828" s="139"/>
      <c r="J1828" s="139"/>
      <c r="K1828" s="139"/>
      <c r="O1828" s="9"/>
      <c r="P1828" s="9"/>
      <c r="Q1828" s="9"/>
      <c r="R1828" s="9"/>
      <c r="S1828" s="104">
        <v>1826.0</v>
      </c>
      <c r="T1828" s="9"/>
      <c r="U1828" s="9"/>
      <c r="V1828" s="9"/>
      <c r="W1828" s="9"/>
    </row>
    <row r="1829">
      <c r="A1829" s="139"/>
      <c r="B1829" s="139"/>
      <c r="C1829" s="139"/>
      <c r="D1829" s="139"/>
      <c r="E1829" s="139"/>
      <c r="F1829" s="139"/>
      <c r="G1829" s="139"/>
      <c r="H1829" s="139"/>
      <c r="I1829" s="139"/>
      <c r="J1829" s="139"/>
      <c r="K1829" s="139"/>
      <c r="O1829" s="9"/>
      <c r="P1829" s="9"/>
      <c r="Q1829" s="9"/>
      <c r="R1829" s="9"/>
      <c r="S1829" s="104">
        <v>1827.0</v>
      </c>
      <c r="T1829" s="9"/>
      <c r="U1829" s="9"/>
      <c r="V1829" s="9"/>
      <c r="W1829" s="9"/>
    </row>
    <row r="1830">
      <c r="A1830" s="139"/>
      <c r="B1830" s="139"/>
      <c r="C1830" s="139"/>
      <c r="D1830" s="139"/>
      <c r="E1830" s="139"/>
      <c r="F1830" s="139"/>
      <c r="G1830" s="139"/>
      <c r="H1830" s="139"/>
      <c r="I1830" s="139"/>
      <c r="J1830" s="139"/>
      <c r="K1830" s="139"/>
      <c r="O1830" s="9"/>
      <c r="P1830" s="9"/>
      <c r="Q1830" s="9"/>
      <c r="R1830" s="9"/>
      <c r="S1830" s="104">
        <v>1828.0</v>
      </c>
      <c r="T1830" s="9"/>
      <c r="U1830" s="9"/>
      <c r="V1830" s="9"/>
      <c r="W1830" s="9"/>
    </row>
    <row r="1831">
      <c r="A1831" s="139"/>
      <c r="B1831" s="139"/>
      <c r="C1831" s="139"/>
      <c r="D1831" s="139"/>
      <c r="E1831" s="139"/>
      <c r="F1831" s="139"/>
      <c r="G1831" s="139"/>
      <c r="H1831" s="139"/>
      <c r="I1831" s="139"/>
      <c r="J1831" s="139"/>
      <c r="K1831" s="139"/>
      <c r="O1831" s="9"/>
      <c r="P1831" s="9"/>
      <c r="Q1831" s="9"/>
      <c r="R1831" s="9"/>
      <c r="S1831" s="104">
        <v>1829.0</v>
      </c>
      <c r="T1831" s="9"/>
      <c r="U1831" s="9"/>
      <c r="V1831" s="9"/>
      <c r="W1831" s="9"/>
    </row>
    <row r="1832">
      <c r="A1832" s="139"/>
      <c r="B1832" s="139"/>
      <c r="C1832" s="139"/>
      <c r="D1832" s="139"/>
      <c r="E1832" s="139"/>
      <c r="F1832" s="139"/>
      <c r="G1832" s="139"/>
      <c r="H1832" s="139"/>
      <c r="I1832" s="139"/>
      <c r="J1832" s="139"/>
      <c r="K1832" s="139"/>
      <c r="O1832" s="9"/>
      <c r="P1832" s="9"/>
      <c r="Q1832" s="9"/>
      <c r="R1832" s="9"/>
      <c r="S1832" s="104">
        <v>1830.0</v>
      </c>
      <c r="T1832" s="9"/>
      <c r="U1832" s="9"/>
      <c r="V1832" s="9"/>
      <c r="W1832" s="9"/>
    </row>
    <row r="1833">
      <c r="A1833" s="139"/>
      <c r="B1833" s="139"/>
      <c r="C1833" s="139"/>
      <c r="D1833" s="139"/>
      <c r="E1833" s="139"/>
      <c r="F1833" s="139"/>
      <c r="G1833" s="139"/>
      <c r="H1833" s="139"/>
      <c r="I1833" s="139"/>
      <c r="J1833" s="139"/>
      <c r="K1833" s="139"/>
      <c r="O1833" s="9"/>
      <c r="P1833" s="9"/>
      <c r="Q1833" s="9"/>
      <c r="R1833" s="9"/>
      <c r="S1833" s="104">
        <v>1831.0</v>
      </c>
      <c r="T1833" s="9"/>
      <c r="U1833" s="9"/>
      <c r="V1833" s="9"/>
      <c r="W1833" s="9"/>
    </row>
    <row r="1834">
      <c r="A1834" s="139"/>
      <c r="B1834" s="139"/>
      <c r="C1834" s="139"/>
      <c r="D1834" s="139"/>
      <c r="E1834" s="139"/>
      <c r="F1834" s="139"/>
      <c r="G1834" s="139"/>
      <c r="H1834" s="139"/>
      <c r="I1834" s="139"/>
      <c r="J1834" s="139"/>
      <c r="K1834" s="139"/>
      <c r="O1834" s="9"/>
      <c r="P1834" s="9"/>
      <c r="Q1834" s="9"/>
      <c r="R1834" s="9"/>
      <c r="S1834" s="104">
        <v>1832.0</v>
      </c>
      <c r="T1834" s="9"/>
      <c r="U1834" s="9"/>
      <c r="V1834" s="9"/>
      <c r="W1834" s="9"/>
    </row>
    <row r="1835">
      <c r="A1835" s="139"/>
      <c r="B1835" s="139"/>
      <c r="C1835" s="139"/>
      <c r="D1835" s="139"/>
      <c r="E1835" s="139"/>
      <c r="F1835" s="139"/>
      <c r="G1835" s="139"/>
      <c r="H1835" s="139"/>
      <c r="I1835" s="139"/>
      <c r="J1835" s="139"/>
      <c r="K1835" s="139"/>
      <c r="O1835" s="9"/>
      <c r="P1835" s="9"/>
      <c r="Q1835" s="9"/>
      <c r="R1835" s="9"/>
      <c r="S1835" s="104">
        <v>1833.0</v>
      </c>
      <c r="T1835" s="9"/>
      <c r="U1835" s="9"/>
      <c r="V1835" s="9"/>
      <c r="W1835" s="9"/>
    </row>
    <row r="1836">
      <c r="A1836" s="139"/>
      <c r="B1836" s="139"/>
      <c r="C1836" s="139"/>
      <c r="D1836" s="139"/>
      <c r="E1836" s="139"/>
      <c r="F1836" s="139"/>
      <c r="G1836" s="139"/>
      <c r="H1836" s="139"/>
      <c r="I1836" s="139"/>
      <c r="J1836" s="139"/>
      <c r="K1836" s="139"/>
      <c r="O1836" s="9"/>
      <c r="P1836" s="9"/>
      <c r="Q1836" s="9"/>
      <c r="R1836" s="9"/>
      <c r="S1836" s="104">
        <v>1834.0</v>
      </c>
      <c r="T1836" s="9"/>
      <c r="U1836" s="9"/>
      <c r="V1836" s="9"/>
      <c r="W1836" s="9"/>
    </row>
    <row r="1837">
      <c r="A1837" s="139"/>
      <c r="B1837" s="139"/>
      <c r="C1837" s="139"/>
      <c r="D1837" s="139"/>
      <c r="E1837" s="139"/>
      <c r="F1837" s="139"/>
      <c r="G1837" s="139"/>
      <c r="H1837" s="139"/>
      <c r="I1837" s="139"/>
      <c r="J1837" s="139"/>
      <c r="K1837" s="139"/>
      <c r="O1837" s="9"/>
      <c r="P1837" s="9"/>
      <c r="Q1837" s="9"/>
      <c r="R1837" s="9"/>
      <c r="S1837" s="104">
        <v>1835.0</v>
      </c>
      <c r="T1837" s="9"/>
      <c r="U1837" s="9"/>
      <c r="V1837" s="9"/>
      <c r="W1837" s="9"/>
    </row>
    <row r="1838">
      <c r="A1838" s="139"/>
      <c r="B1838" s="139"/>
      <c r="C1838" s="139"/>
      <c r="D1838" s="139"/>
      <c r="E1838" s="139"/>
      <c r="F1838" s="139"/>
      <c r="G1838" s="139"/>
      <c r="H1838" s="139"/>
      <c r="I1838" s="139"/>
      <c r="J1838" s="139"/>
      <c r="K1838" s="139"/>
      <c r="O1838" s="9"/>
      <c r="P1838" s="9"/>
      <c r="Q1838" s="9"/>
      <c r="R1838" s="9"/>
      <c r="S1838" s="104">
        <v>1836.0</v>
      </c>
      <c r="T1838" s="9"/>
      <c r="U1838" s="9"/>
      <c r="V1838" s="9"/>
      <c r="W1838" s="9"/>
    </row>
    <row r="1839">
      <c r="A1839" s="139"/>
      <c r="B1839" s="139"/>
      <c r="C1839" s="139"/>
      <c r="D1839" s="139"/>
      <c r="E1839" s="139"/>
      <c r="F1839" s="139"/>
      <c r="G1839" s="139"/>
      <c r="H1839" s="139"/>
      <c r="I1839" s="139"/>
      <c r="J1839" s="139"/>
      <c r="K1839" s="139"/>
      <c r="O1839" s="9"/>
      <c r="P1839" s="9"/>
      <c r="Q1839" s="9"/>
      <c r="R1839" s="9"/>
      <c r="S1839" s="104">
        <v>1837.0</v>
      </c>
      <c r="T1839" s="9"/>
      <c r="U1839" s="9"/>
      <c r="V1839" s="9"/>
      <c r="W1839" s="9"/>
    </row>
    <row r="1840">
      <c r="A1840" s="139"/>
      <c r="B1840" s="139"/>
      <c r="C1840" s="139"/>
      <c r="D1840" s="139"/>
      <c r="E1840" s="139"/>
      <c r="F1840" s="139"/>
      <c r="G1840" s="139"/>
      <c r="H1840" s="139"/>
      <c r="I1840" s="139"/>
      <c r="J1840" s="139"/>
      <c r="K1840" s="139"/>
      <c r="O1840" s="9"/>
      <c r="P1840" s="9"/>
      <c r="Q1840" s="9"/>
      <c r="R1840" s="9"/>
      <c r="S1840" s="104">
        <v>1838.0</v>
      </c>
      <c r="T1840" s="9"/>
      <c r="U1840" s="9"/>
      <c r="V1840" s="9"/>
      <c r="W1840" s="9"/>
    </row>
    <row r="1841">
      <c r="A1841" s="139"/>
      <c r="B1841" s="139"/>
      <c r="C1841" s="139"/>
      <c r="D1841" s="139"/>
      <c r="E1841" s="139"/>
      <c r="F1841" s="139"/>
      <c r="G1841" s="139"/>
      <c r="H1841" s="139"/>
      <c r="I1841" s="139"/>
      <c r="J1841" s="139"/>
      <c r="K1841" s="139"/>
      <c r="O1841" s="9"/>
      <c r="P1841" s="9"/>
      <c r="Q1841" s="9"/>
      <c r="R1841" s="9"/>
      <c r="S1841" s="104">
        <v>1839.0</v>
      </c>
      <c r="T1841" s="9"/>
      <c r="U1841" s="9"/>
      <c r="V1841" s="9"/>
      <c r="W1841" s="9"/>
    </row>
    <row r="1842">
      <c r="A1842" s="139"/>
      <c r="B1842" s="139"/>
      <c r="C1842" s="139"/>
      <c r="D1842" s="139"/>
      <c r="E1842" s="139"/>
      <c r="F1842" s="139"/>
      <c r="G1842" s="139"/>
      <c r="H1842" s="139"/>
      <c r="I1842" s="139"/>
      <c r="J1842" s="139"/>
      <c r="K1842" s="139"/>
      <c r="O1842" s="9"/>
      <c r="P1842" s="9"/>
      <c r="Q1842" s="9"/>
      <c r="R1842" s="9"/>
      <c r="S1842" s="104">
        <v>1840.0</v>
      </c>
      <c r="T1842" s="9"/>
      <c r="U1842" s="9"/>
      <c r="V1842" s="9"/>
      <c r="W1842" s="9"/>
    </row>
    <row r="1843">
      <c r="A1843" s="139"/>
      <c r="B1843" s="139"/>
      <c r="C1843" s="139"/>
      <c r="D1843" s="139"/>
      <c r="E1843" s="139"/>
      <c r="F1843" s="139"/>
      <c r="G1843" s="139"/>
      <c r="H1843" s="139"/>
      <c r="I1843" s="139"/>
      <c r="J1843" s="139"/>
      <c r="K1843" s="139"/>
      <c r="O1843" s="9"/>
      <c r="P1843" s="9"/>
      <c r="Q1843" s="9"/>
      <c r="R1843" s="9"/>
      <c r="S1843" s="104">
        <v>1841.0</v>
      </c>
      <c r="T1843" s="9"/>
      <c r="U1843" s="9"/>
      <c r="V1843" s="9"/>
      <c r="W1843" s="9"/>
    </row>
    <row r="1844">
      <c r="A1844" s="139"/>
      <c r="B1844" s="139"/>
      <c r="C1844" s="139"/>
      <c r="D1844" s="139"/>
      <c r="E1844" s="139"/>
      <c r="F1844" s="139"/>
      <c r="G1844" s="139"/>
      <c r="H1844" s="139"/>
      <c r="I1844" s="139"/>
      <c r="J1844" s="139"/>
      <c r="K1844" s="139"/>
      <c r="O1844" s="9"/>
      <c r="P1844" s="9"/>
      <c r="Q1844" s="9"/>
      <c r="R1844" s="9"/>
      <c r="S1844" s="104">
        <v>1842.0</v>
      </c>
      <c r="T1844" s="9"/>
      <c r="U1844" s="9"/>
      <c r="V1844" s="9"/>
      <c r="W1844" s="9"/>
    </row>
    <row r="1845">
      <c r="A1845" s="139"/>
      <c r="B1845" s="139"/>
      <c r="C1845" s="139"/>
      <c r="D1845" s="139"/>
      <c r="E1845" s="139"/>
      <c r="F1845" s="139"/>
      <c r="G1845" s="139"/>
      <c r="H1845" s="139"/>
      <c r="I1845" s="139"/>
      <c r="J1845" s="139"/>
      <c r="K1845" s="139"/>
      <c r="O1845" s="9"/>
      <c r="P1845" s="9"/>
      <c r="Q1845" s="9"/>
      <c r="R1845" s="9"/>
      <c r="S1845" s="104">
        <v>1843.0</v>
      </c>
      <c r="T1845" s="9"/>
      <c r="U1845" s="9"/>
      <c r="V1845" s="9"/>
      <c r="W1845" s="9"/>
    </row>
    <row r="1846">
      <c r="A1846" s="139"/>
      <c r="B1846" s="139"/>
      <c r="C1846" s="139"/>
      <c r="D1846" s="139"/>
      <c r="E1846" s="139"/>
      <c r="F1846" s="139"/>
      <c r="G1846" s="139"/>
      <c r="H1846" s="139"/>
      <c r="I1846" s="139"/>
      <c r="J1846" s="139"/>
      <c r="K1846" s="139"/>
      <c r="O1846" s="9"/>
      <c r="P1846" s="9"/>
      <c r="Q1846" s="9"/>
      <c r="R1846" s="9"/>
      <c r="S1846" s="104">
        <v>1844.0</v>
      </c>
      <c r="T1846" s="9"/>
      <c r="U1846" s="9"/>
      <c r="V1846" s="9"/>
      <c r="W1846" s="9"/>
    </row>
    <row r="1847">
      <c r="A1847" s="139"/>
      <c r="B1847" s="139"/>
      <c r="C1847" s="139"/>
      <c r="D1847" s="139"/>
      <c r="E1847" s="139"/>
      <c r="F1847" s="139"/>
      <c r="G1847" s="139"/>
      <c r="H1847" s="139"/>
      <c r="I1847" s="139"/>
      <c r="J1847" s="139"/>
      <c r="K1847" s="139"/>
      <c r="O1847" s="9"/>
      <c r="P1847" s="9"/>
      <c r="Q1847" s="9"/>
      <c r="R1847" s="9"/>
      <c r="S1847" s="104">
        <v>1845.0</v>
      </c>
      <c r="T1847" s="9"/>
      <c r="U1847" s="9"/>
      <c r="V1847" s="9"/>
      <c r="W1847" s="9"/>
    </row>
    <row r="1848">
      <c r="A1848" s="139"/>
      <c r="B1848" s="139"/>
      <c r="C1848" s="139"/>
      <c r="D1848" s="139"/>
      <c r="E1848" s="139"/>
      <c r="F1848" s="139"/>
      <c r="G1848" s="139"/>
      <c r="H1848" s="139"/>
      <c r="I1848" s="139"/>
      <c r="J1848" s="139"/>
      <c r="K1848" s="139"/>
      <c r="O1848" s="9"/>
      <c r="P1848" s="9"/>
      <c r="Q1848" s="9"/>
      <c r="R1848" s="9"/>
      <c r="S1848" s="104">
        <v>1846.0</v>
      </c>
      <c r="T1848" s="9"/>
      <c r="U1848" s="9"/>
      <c r="V1848" s="9"/>
      <c r="W1848" s="9"/>
    </row>
    <row r="1849">
      <c r="A1849" s="139"/>
      <c r="B1849" s="139"/>
      <c r="C1849" s="139"/>
      <c r="D1849" s="139"/>
      <c r="E1849" s="139"/>
      <c r="F1849" s="139"/>
      <c r="G1849" s="139"/>
      <c r="H1849" s="139"/>
      <c r="I1849" s="139"/>
      <c r="J1849" s="139"/>
      <c r="K1849" s="139"/>
      <c r="O1849" s="9"/>
      <c r="P1849" s="9"/>
      <c r="Q1849" s="9"/>
      <c r="R1849" s="9"/>
      <c r="S1849" s="104">
        <v>1847.0</v>
      </c>
      <c r="T1849" s="9"/>
      <c r="U1849" s="9"/>
      <c r="V1849" s="9"/>
      <c r="W1849" s="9"/>
    </row>
    <row r="1850">
      <c r="A1850" s="139"/>
      <c r="B1850" s="139"/>
      <c r="C1850" s="139"/>
      <c r="D1850" s="139"/>
      <c r="E1850" s="139"/>
      <c r="F1850" s="139"/>
      <c r="G1850" s="139"/>
      <c r="H1850" s="139"/>
      <c r="I1850" s="139"/>
      <c r="J1850" s="139"/>
      <c r="K1850" s="139"/>
      <c r="O1850" s="9"/>
      <c r="P1850" s="9"/>
      <c r="Q1850" s="9"/>
      <c r="R1850" s="9"/>
      <c r="S1850" s="104">
        <v>1848.0</v>
      </c>
      <c r="T1850" s="9"/>
      <c r="U1850" s="9"/>
      <c r="V1850" s="9"/>
      <c r="W1850" s="9"/>
    </row>
    <row r="1851">
      <c r="A1851" s="139"/>
      <c r="B1851" s="139"/>
      <c r="C1851" s="139"/>
      <c r="D1851" s="139"/>
      <c r="E1851" s="139"/>
      <c r="F1851" s="139"/>
      <c r="G1851" s="139"/>
      <c r="H1851" s="139"/>
      <c r="I1851" s="139"/>
      <c r="J1851" s="139"/>
      <c r="K1851" s="139"/>
      <c r="O1851" s="9"/>
      <c r="P1851" s="9"/>
      <c r="Q1851" s="9"/>
      <c r="R1851" s="9"/>
      <c r="S1851" s="104">
        <v>1849.0</v>
      </c>
      <c r="T1851" s="9"/>
      <c r="U1851" s="9"/>
      <c r="V1851" s="9"/>
      <c r="W1851" s="9"/>
    </row>
    <row r="1852">
      <c r="A1852" s="139"/>
      <c r="B1852" s="139"/>
      <c r="C1852" s="139"/>
      <c r="D1852" s="139"/>
      <c r="E1852" s="139"/>
      <c r="F1852" s="139"/>
      <c r="G1852" s="139"/>
      <c r="H1852" s="139"/>
      <c r="I1852" s="139"/>
      <c r="J1852" s="139"/>
      <c r="K1852" s="139"/>
      <c r="O1852" s="9"/>
      <c r="P1852" s="9"/>
      <c r="Q1852" s="9"/>
      <c r="R1852" s="9"/>
      <c r="S1852" s="104">
        <v>1850.0</v>
      </c>
      <c r="T1852" s="9"/>
      <c r="U1852" s="9"/>
      <c r="V1852" s="9"/>
      <c r="W1852" s="9"/>
    </row>
    <row r="1853">
      <c r="A1853" s="139"/>
      <c r="B1853" s="139"/>
      <c r="C1853" s="139"/>
      <c r="D1853" s="139"/>
      <c r="E1853" s="139"/>
      <c r="F1853" s="139"/>
      <c r="G1853" s="139"/>
      <c r="H1853" s="139"/>
      <c r="I1853" s="139"/>
      <c r="J1853" s="139"/>
      <c r="K1853" s="139"/>
      <c r="O1853" s="9"/>
      <c r="P1853" s="9"/>
      <c r="Q1853" s="9"/>
      <c r="R1853" s="9"/>
      <c r="S1853" s="104">
        <v>1851.0</v>
      </c>
      <c r="T1853" s="9"/>
      <c r="U1853" s="9"/>
      <c r="V1853" s="9"/>
      <c r="W1853" s="9"/>
    </row>
    <row r="1854">
      <c r="A1854" s="139"/>
      <c r="B1854" s="139"/>
      <c r="C1854" s="139"/>
      <c r="D1854" s="139"/>
      <c r="E1854" s="139"/>
      <c r="F1854" s="139"/>
      <c r="G1854" s="139"/>
      <c r="H1854" s="139"/>
      <c r="I1854" s="139"/>
      <c r="J1854" s="139"/>
      <c r="K1854" s="139"/>
      <c r="O1854" s="9"/>
      <c r="P1854" s="9"/>
      <c r="Q1854" s="9"/>
      <c r="R1854" s="9"/>
      <c r="S1854" s="104">
        <v>1852.0</v>
      </c>
      <c r="T1854" s="9"/>
      <c r="U1854" s="9"/>
      <c r="V1854" s="9"/>
      <c r="W1854" s="9"/>
    </row>
    <row r="1855">
      <c r="A1855" s="139"/>
      <c r="B1855" s="139"/>
      <c r="C1855" s="139"/>
      <c r="D1855" s="139"/>
      <c r="E1855" s="139"/>
      <c r="F1855" s="139"/>
      <c r="G1855" s="139"/>
      <c r="H1855" s="139"/>
      <c r="I1855" s="139"/>
      <c r="J1855" s="139"/>
      <c r="K1855" s="139"/>
      <c r="O1855" s="9"/>
      <c r="P1855" s="9"/>
      <c r="Q1855" s="9"/>
      <c r="R1855" s="9"/>
      <c r="S1855" s="104">
        <v>1853.0</v>
      </c>
      <c r="T1855" s="9"/>
      <c r="U1855" s="9"/>
      <c r="V1855" s="9"/>
      <c r="W1855" s="9"/>
    </row>
    <row r="1856">
      <c r="A1856" s="139"/>
      <c r="B1856" s="139"/>
      <c r="C1856" s="139"/>
      <c r="D1856" s="139"/>
      <c r="E1856" s="139"/>
      <c r="F1856" s="139"/>
      <c r="G1856" s="139"/>
      <c r="H1856" s="139"/>
      <c r="I1856" s="139"/>
      <c r="J1856" s="139"/>
      <c r="K1856" s="139"/>
      <c r="O1856" s="9"/>
      <c r="P1856" s="9"/>
      <c r="Q1856" s="9"/>
      <c r="R1856" s="9"/>
      <c r="S1856" s="104">
        <v>1854.0</v>
      </c>
      <c r="T1856" s="9"/>
      <c r="U1856" s="9"/>
      <c r="V1856" s="9"/>
      <c r="W1856" s="9"/>
    </row>
    <row r="1857">
      <c r="A1857" s="139"/>
      <c r="B1857" s="139"/>
      <c r="C1857" s="139"/>
      <c r="D1857" s="139"/>
      <c r="E1857" s="139"/>
      <c r="F1857" s="139"/>
      <c r="G1857" s="139"/>
      <c r="H1857" s="139"/>
      <c r="I1857" s="139"/>
      <c r="J1857" s="139"/>
      <c r="K1857" s="139"/>
      <c r="O1857" s="9"/>
      <c r="P1857" s="9"/>
      <c r="Q1857" s="9"/>
      <c r="R1857" s="9"/>
      <c r="S1857" s="104">
        <v>1855.0</v>
      </c>
      <c r="T1857" s="9"/>
      <c r="U1857" s="9"/>
      <c r="V1857" s="9"/>
      <c r="W1857" s="9"/>
    </row>
    <row r="1858">
      <c r="A1858" s="139"/>
      <c r="B1858" s="139"/>
      <c r="C1858" s="139"/>
      <c r="D1858" s="139"/>
      <c r="E1858" s="139"/>
      <c r="F1858" s="139"/>
      <c r="G1858" s="139"/>
      <c r="H1858" s="139"/>
      <c r="I1858" s="139"/>
      <c r="J1858" s="139"/>
      <c r="K1858" s="139"/>
      <c r="O1858" s="9"/>
      <c r="P1858" s="9"/>
      <c r="Q1858" s="9"/>
      <c r="R1858" s="9"/>
      <c r="S1858" s="104">
        <v>1856.0</v>
      </c>
      <c r="T1858" s="9"/>
      <c r="U1858" s="9"/>
      <c r="V1858" s="9"/>
      <c r="W1858" s="9"/>
    </row>
    <row r="1859">
      <c r="A1859" s="139"/>
      <c r="B1859" s="139"/>
      <c r="C1859" s="139"/>
      <c r="D1859" s="139"/>
      <c r="E1859" s="139"/>
      <c r="F1859" s="139"/>
      <c r="G1859" s="139"/>
      <c r="H1859" s="139"/>
      <c r="I1859" s="139"/>
      <c r="J1859" s="139"/>
      <c r="K1859" s="139"/>
      <c r="O1859" s="9"/>
      <c r="P1859" s="9"/>
      <c r="Q1859" s="9"/>
      <c r="R1859" s="9"/>
      <c r="S1859" s="104">
        <v>1857.0</v>
      </c>
      <c r="T1859" s="9"/>
      <c r="U1859" s="9"/>
      <c r="V1859" s="9"/>
      <c r="W1859" s="9"/>
    </row>
    <row r="1860">
      <c r="A1860" s="139"/>
      <c r="B1860" s="139"/>
      <c r="C1860" s="139"/>
      <c r="D1860" s="139"/>
      <c r="E1860" s="139"/>
      <c r="F1860" s="139"/>
      <c r="G1860" s="139"/>
      <c r="H1860" s="139"/>
      <c r="I1860" s="139"/>
      <c r="J1860" s="139"/>
      <c r="K1860" s="139"/>
      <c r="O1860" s="9"/>
      <c r="P1860" s="9"/>
      <c r="Q1860" s="9"/>
      <c r="R1860" s="9"/>
      <c r="S1860" s="104">
        <v>1858.0</v>
      </c>
      <c r="T1860" s="9"/>
      <c r="U1860" s="9"/>
      <c r="V1860" s="9"/>
      <c r="W1860" s="9"/>
    </row>
    <row r="1861">
      <c r="A1861" s="139"/>
      <c r="B1861" s="139"/>
      <c r="C1861" s="139"/>
      <c r="D1861" s="139"/>
      <c r="E1861" s="139"/>
      <c r="F1861" s="139"/>
      <c r="G1861" s="139"/>
      <c r="H1861" s="139"/>
      <c r="I1861" s="139"/>
      <c r="J1861" s="139"/>
      <c r="K1861" s="139"/>
      <c r="O1861" s="9"/>
      <c r="P1861" s="9"/>
      <c r="Q1861" s="9"/>
      <c r="R1861" s="9"/>
      <c r="S1861" s="104">
        <v>1859.0</v>
      </c>
      <c r="T1861" s="9"/>
      <c r="U1861" s="9"/>
      <c r="V1861" s="9"/>
      <c r="W1861" s="9"/>
    </row>
    <row r="1862">
      <c r="A1862" s="139"/>
      <c r="B1862" s="139"/>
      <c r="C1862" s="139"/>
      <c r="D1862" s="139"/>
      <c r="E1862" s="139"/>
      <c r="F1862" s="139"/>
      <c r="G1862" s="139"/>
      <c r="H1862" s="139"/>
      <c r="I1862" s="139"/>
      <c r="J1862" s="139"/>
      <c r="K1862" s="139"/>
      <c r="O1862" s="9"/>
      <c r="P1862" s="9"/>
      <c r="Q1862" s="9"/>
      <c r="R1862" s="9"/>
      <c r="S1862" s="104">
        <v>1860.0</v>
      </c>
      <c r="T1862" s="9"/>
      <c r="U1862" s="9"/>
      <c r="V1862" s="9"/>
      <c r="W1862" s="9"/>
    </row>
    <row r="1863">
      <c r="A1863" s="139"/>
      <c r="B1863" s="139"/>
      <c r="C1863" s="139"/>
      <c r="D1863" s="139"/>
      <c r="E1863" s="139"/>
      <c r="F1863" s="139"/>
      <c r="G1863" s="139"/>
      <c r="H1863" s="139"/>
      <c r="I1863" s="139"/>
      <c r="J1863" s="139"/>
      <c r="K1863" s="139"/>
      <c r="O1863" s="9"/>
      <c r="P1863" s="9"/>
      <c r="Q1863" s="9"/>
      <c r="R1863" s="9"/>
      <c r="S1863" s="104">
        <v>1861.0</v>
      </c>
      <c r="T1863" s="9"/>
      <c r="U1863" s="9"/>
      <c r="V1863" s="9"/>
      <c r="W1863" s="9"/>
    </row>
    <row r="1864">
      <c r="A1864" s="139"/>
      <c r="B1864" s="139"/>
      <c r="C1864" s="139"/>
      <c r="D1864" s="139"/>
      <c r="E1864" s="139"/>
      <c r="F1864" s="139"/>
      <c r="G1864" s="139"/>
      <c r="H1864" s="139"/>
      <c r="I1864" s="139"/>
      <c r="J1864" s="139"/>
      <c r="K1864" s="139"/>
      <c r="O1864" s="9"/>
      <c r="P1864" s="9"/>
      <c r="Q1864" s="9"/>
      <c r="R1864" s="9"/>
      <c r="S1864" s="104">
        <v>1862.0</v>
      </c>
      <c r="T1864" s="9"/>
      <c r="U1864" s="9"/>
      <c r="V1864" s="9"/>
      <c r="W1864" s="9"/>
    </row>
    <row r="1865">
      <c r="A1865" s="139"/>
      <c r="B1865" s="139"/>
      <c r="C1865" s="139"/>
      <c r="D1865" s="139"/>
      <c r="E1865" s="139"/>
      <c r="F1865" s="139"/>
      <c r="G1865" s="139"/>
      <c r="H1865" s="139"/>
      <c r="I1865" s="139"/>
      <c r="J1865" s="139"/>
      <c r="K1865" s="139"/>
      <c r="O1865" s="9"/>
      <c r="P1865" s="9"/>
      <c r="Q1865" s="9"/>
      <c r="R1865" s="9"/>
      <c r="S1865" s="104">
        <v>1863.0</v>
      </c>
      <c r="T1865" s="9"/>
      <c r="U1865" s="9"/>
      <c r="V1865" s="9"/>
      <c r="W1865" s="9"/>
    </row>
    <row r="1866">
      <c r="A1866" s="139"/>
      <c r="B1866" s="139"/>
      <c r="C1866" s="139"/>
      <c r="D1866" s="139"/>
      <c r="E1866" s="139"/>
      <c r="F1866" s="139"/>
      <c r="G1866" s="139"/>
      <c r="H1866" s="139"/>
      <c r="I1866" s="139"/>
      <c r="J1866" s="139"/>
      <c r="K1866" s="139"/>
      <c r="O1866" s="9"/>
      <c r="P1866" s="9"/>
      <c r="Q1866" s="9"/>
      <c r="R1866" s="9"/>
      <c r="S1866" s="104">
        <v>1864.0</v>
      </c>
      <c r="T1866" s="9"/>
      <c r="U1866" s="9"/>
      <c r="V1866" s="9"/>
      <c r="W1866" s="9"/>
    </row>
    <row r="1867">
      <c r="A1867" s="139"/>
      <c r="B1867" s="139"/>
      <c r="C1867" s="139"/>
      <c r="D1867" s="139"/>
      <c r="E1867" s="139"/>
      <c r="F1867" s="139"/>
      <c r="G1867" s="139"/>
      <c r="H1867" s="139"/>
      <c r="I1867" s="139"/>
      <c r="J1867" s="139"/>
      <c r="K1867" s="139"/>
      <c r="O1867" s="9"/>
      <c r="P1867" s="9"/>
      <c r="Q1867" s="9"/>
      <c r="R1867" s="9"/>
      <c r="S1867" s="104">
        <v>1865.0</v>
      </c>
      <c r="T1867" s="9"/>
      <c r="U1867" s="9"/>
      <c r="V1867" s="9"/>
      <c r="W1867" s="9"/>
    </row>
    <row r="1868">
      <c r="A1868" s="139"/>
      <c r="B1868" s="139"/>
      <c r="C1868" s="139"/>
      <c r="D1868" s="139"/>
      <c r="E1868" s="139"/>
      <c r="F1868" s="139"/>
      <c r="G1868" s="139"/>
      <c r="H1868" s="139"/>
      <c r="I1868" s="139"/>
      <c r="J1868" s="139"/>
      <c r="K1868" s="139"/>
      <c r="O1868" s="9"/>
      <c r="P1868" s="9"/>
      <c r="Q1868" s="9"/>
      <c r="R1868" s="9"/>
      <c r="S1868" s="104">
        <v>1866.0</v>
      </c>
      <c r="T1868" s="9"/>
      <c r="U1868" s="9"/>
      <c r="V1868" s="9"/>
      <c r="W1868" s="9"/>
    </row>
    <row r="1869">
      <c r="A1869" s="139"/>
      <c r="B1869" s="139"/>
      <c r="C1869" s="139"/>
      <c r="D1869" s="139"/>
      <c r="E1869" s="139"/>
      <c r="F1869" s="139"/>
      <c r="G1869" s="139"/>
      <c r="H1869" s="139"/>
      <c r="I1869" s="139"/>
      <c r="J1869" s="139"/>
      <c r="K1869" s="139"/>
      <c r="O1869" s="9"/>
      <c r="P1869" s="9"/>
      <c r="Q1869" s="9"/>
      <c r="R1869" s="9"/>
      <c r="S1869" s="104">
        <v>1867.0</v>
      </c>
      <c r="T1869" s="9"/>
      <c r="U1869" s="9"/>
      <c r="V1869" s="9"/>
      <c r="W1869" s="9"/>
    </row>
    <row r="1870">
      <c r="A1870" s="139"/>
      <c r="B1870" s="139"/>
      <c r="C1870" s="139"/>
      <c r="D1870" s="139"/>
      <c r="E1870" s="139"/>
      <c r="F1870" s="139"/>
      <c r="G1870" s="139"/>
      <c r="H1870" s="139"/>
      <c r="I1870" s="139"/>
      <c r="J1870" s="139"/>
      <c r="K1870" s="139"/>
      <c r="O1870" s="9"/>
      <c r="P1870" s="9"/>
      <c r="Q1870" s="9"/>
      <c r="R1870" s="9"/>
      <c r="S1870" s="104">
        <v>1868.0</v>
      </c>
      <c r="T1870" s="9"/>
      <c r="U1870" s="9"/>
      <c r="V1870" s="9"/>
      <c r="W1870" s="9"/>
    </row>
    <row r="1871">
      <c r="A1871" s="139"/>
      <c r="B1871" s="139"/>
      <c r="C1871" s="139"/>
      <c r="D1871" s="139"/>
      <c r="E1871" s="139"/>
      <c r="F1871" s="139"/>
      <c r="G1871" s="139"/>
      <c r="H1871" s="139"/>
      <c r="I1871" s="139"/>
      <c r="J1871" s="139"/>
      <c r="K1871" s="139"/>
      <c r="O1871" s="9"/>
      <c r="P1871" s="9"/>
      <c r="Q1871" s="9"/>
      <c r="R1871" s="9"/>
      <c r="S1871" s="104">
        <v>1869.0</v>
      </c>
      <c r="T1871" s="9"/>
      <c r="U1871" s="9"/>
      <c r="V1871" s="9"/>
      <c r="W1871" s="9"/>
    </row>
    <row r="1872">
      <c r="A1872" s="139"/>
      <c r="B1872" s="139"/>
      <c r="C1872" s="139"/>
      <c r="D1872" s="139"/>
      <c r="E1872" s="139"/>
      <c r="F1872" s="139"/>
      <c r="G1872" s="139"/>
      <c r="H1872" s="139"/>
      <c r="I1872" s="139"/>
      <c r="J1872" s="139"/>
      <c r="K1872" s="139"/>
      <c r="O1872" s="9"/>
      <c r="P1872" s="9"/>
      <c r="Q1872" s="9"/>
      <c r="R1872" s="9"/>
      <c r="S1872" s="104">
        <v>1870.0</v>
      </c>
      <c r="T1872" s="9"/>
      <c r="U1872" s="9"/>
      <c r="V1872" s="9"/>
      <c r="W1872" s="9"/>
    </row>
    <row r="1873">
      <c r="A1873" s="139"/>
      <c r="B1873" s="139"/>
      <c r="C1873" s="139"/>
      <c r="D1873" s="139"/>
      <c r="E1873" s="139"/>
      <c r="F1873" s="139"/>
      <c r="G1873" s="139"/>
      <c r="H1873" s="139"/>
      <c r="I1873" s="139"/>
      <c r="J1873" s="139"/>
      <c r="K1873" s="139"/>
      <c r="O1873" s="9"/>
      <c r="P1873" s="9"/>
      <c r="Q1873" s="9"/>
      <c r="R1873" s="9"/>
      <c r="S1873" s="104">
        <v>1871.0</v>
      </c>
      <c r="T1873" s="9"/>
      <c r="U1873" s="9"/>
      <c r="V1873" s="9"/>
      <c r="W1873" s="9"/>
    </row>
    <row r="1874">
      <c r="A1874" s="139"/>
      <c r="B1874" s="139"/>
      <c r="C1874" s="139"/>
      <c r="D1874" s="139"/>
      <c r="E1874" s="139"/>
      <c r="F1874" s="139"/>
      <c r="G1874" s="139"/>
      <c r="H1874" s="139"/>
      <c r="I1874" s="139"/>
      <c r="J1874" s="139"/>
      <c r="K1874" s="139"/>
      <c r="O1874" s="9"/>
      <c r="P1874" s="9"/>
      <c r="Q1874" s="9"/>
      <c r="R1874" s="9"/>
      <c r="S1874" s="104">
        <v>1872.0</v>
      </c>
      <c r="T1874" s="9"/>
      <c r="U1874" s="9"/>
      <c r="V1874" s="9"/>
      <c r="W1874" s="9"/>
    </row>
    <row r="1875">
      <c r="A1875" s="139"/>
      <c r="B1875" s="139"/>
      <c r="C1875" s="139"/>
      <c r="D1875" s="139"/>
      <c r="E1875" s="139"/>
      <c r="F1875" s="139"/>
      <c r="G1875" s="139"/>
      <c r="H1875" s="139"/>
      <c r="I1875" s="139"/>
      <c r="J1875" s="139"/>
      <c r="K1875" s="139"/>
      <c r="O1875" s="9"/>
      <c r="P1875" s="9"/>
      <c r="Q1875" s="9"/>
      <c r="R1875" s="9"/>
      <c r="S1875" s="104">
        <v>1873.0</v>
      </c>
      <c r="T1875" s="9"/>
      <c r="U1875" s="9"/>
      <c r="V1875" s="9"/>
      <c r="W1875" s="9"/>
    </row>
    <row r="1876">
      <c r="A1876" s="139"/>
      <c r="B1876" s="139"/>
      <c r="C1876" s="139"/>
      <c r="D1876" s="139"/>
      <c r="E1876" s="139"/>
      <c r="F1876" s="139"/>
      <c r="G1876" s="139"/>
      <c r="H1876" s="139"/>
      <c r="I1876" s="139"/>
      <c r="J1876" s="139"/>
      <c r="K1876" s="139"/>
      <c r="O1876" s="9"/>
      <c r="P1876" s="9"/>
      <c r="Q1876" s="9"/>
      <c r="R1876" s="9"/>
      <c r="S1876" s="104">
        <v>1874.0</v>
      </c>
      <c r="T1876" s="9"/>
      <c r="U1876" s="9"/>
      <c r="V1876" s="9"/>
      <c r="W1876" s="9"/>
    </row>
    <row r="1877">
      <c r="A1877" s="139"/>
      <c r="B1877" s="139"/>
      <c r="C1877" s="139"/>
      <c r="D1877" s="139"/>
      <c r="E1877" s="139"/>
      <c r="F1877" s="139"/>
      <c r="G1877" s="139"/>
      <c r="H1877" s="139"/>
      <c r="I1877" s="139"/>
      <c r="J1877" s="139"/>
      <c r="K1877" s="139"/>
      <c r="O1877" s="9"/>
      <c r="P1877" s="9"/>
      <c r="Q1877" s="9"/>
      <c r="R1877" s="9"/>
      <c r="S1877" s="104">
        <v>1875.0</v>
      </c>
      <c r="T1877" s="9"/>
      <c r="U1877" s="9"/>
      <c r="V1877" s="9"/>
      <c r="W1877" s="9"/>
    </row>
    <row r="1878">
      <c r="A1878" s="139"/>
      <c r="B1878" s="139"/>
      <c r="C1878" s="139"/>
      <c r="D1878" s="139"/>
      <c r="E1878" s="139"/>
      <c r="F1878" s="139"/>
      <c r="G1878" s="139"/>
      <c r="H1878" s="139"/>
      <c r="I1878" s="139"/>
      <c r="J1878" s="139"/>
      <c r="K1878" s="139"/>
      <c r="O1878" s="9"/>
      <c r="P1878" s="9"/>
      <c r="Q1878" s="9"/>
      <c r="R1878" s="9"/>
      <c r="S1878" s="104">
        <v>1876.0</v>
      </c>
      <c r="T1878" s="9"/>
      <c r="U1878" s="9"/>
      <c r="V1878" s="9"/>
      <c r="W1878" s="9"/>
    </row>
    <row r="1879">
      <c r="A1879" s="139"/>
      <c r="B1879" s="139"/>
      <c r="C1879" s="139"/>
      <c r="D1879" s="139"/>
      <c r="E1879" s="139"/>
      <c r="F1879" s="139"/>
      <c r="G1879" s="139"/>
      <c r="H1879" s="139"/>
      <c r="I1879" s="139"/>
      <c r="J1879" s="139"/>
      <c r="K1879" s="139"/>
      <c r="O1879" s="9"/>
      <c r="P1879" s="9"/>
      <c r="Q1879" s="9"/>
      <c r="R1879" s="9"/>
      <c r="S1879" s="104">
        <v>1877.0</v>
      </c>
      <c r="T1879" s="9"/>
      <c r="U1879" s="9"/>
      <c r="V1879" s="9"/>
      <c r="W1879" s="9"/>
    </row>
    <row r="1880">
      <c r="A1880" s="139"/>
      <c r="B1880" s="139"/>
      <c r="C1880" s="139"/>
      <c r="D1880" s="139"/>
      <c r="E1880" s="139"/>
      <c r="F1880" s="139"/>
      <c r="G1880" s="139"/>
      <c r="H1880" s="139"/>
      <c r="I1880" s="139"/>
      <c r="J1880" s="139"/>
      <c r="K1880" s="139"/>
      <c r="O1880" s="9"/>
      <c r="P1880" s="9"/>
      <c r="Q1880" s="9"/>
      <c r="R1880" s="9"/>
      <c r="S1880" s="104">
        <v>1878.0</v>
      </c>
      <c r="T1880" s="9"/>
      <c r="U1880" s="9"/>
      <c r="V1880" s="9"/>
      <c r="W1880" s="9"/>
    </row>
    <row r="1881">
      <c r="A1881" s="139"/>
      <c r="B1881" s="139"/>
      <c r="C1881" s="139"/>
      <c r="D1881" s="139"/>
      <c r="E1881" s="139"/>
      <c r="F1881" s="139"/>
      <c r="G1881" s="139"/>
      <c r="H1881" s="139"/>
      <c r="I1881" s="139"/>
      <c r="J1881" s="139"/>
      <c r="K1881" s="139"/>
      <c r="O1881" s="9"/>
      <c r="P1881" s="9"/>
      <c r="Q1881" s="9"/>
      <c r="R1881" s="9"/>
      <c r="S1881" s="104">
        <v>1879.0</v>
      </c>
      <c r="T1881" s="9"/>
      <c r="U1881" s="9"/>
      <c r="V1881" s="9"/>
      <c r="W1881" s="9"/>
    </row>
    <row r="1882">
      <c r="A1882" s="139"/>
      <c r="B1882" s="139"/>
      <c r="C1882" s="139"/>
      <c r="D1882" s="139"/>
      <c r="E1882" s="139"/>
      <c r="F1882" s="139"/>
      <c r="G1882" s="139"/>
      <c r="H1882" s="139"/>
      <c r="I1882" s="139"/>
      <c r="J1882" s="139"/>
      <c r="K1882" s="139"/>
      <c r="O1882" s="9"/>
      <c r="P1882" s="9"/>
      <c r="Q1882" s="9"/>
      <c r="R1882" s="9"/>
      <c r="S1882" s="104">
        <v>1880.0</v>
      </c>
      <c r="T1882" s="9"/>
      <c r="U1882" s="9"/>
      <c r="V1882" s="9"/>
      <c r="W1882" s="9"/>
    </row>
    <row r="1883">
      <c r="A1883" s="139"/>
      <c r="B1883" s="139"/>
      <c r="C1883" s="139"/>
      <c r="D1883" s="139"/>
      <c r="E1883" s="139"/>
      <c r="F1883" s="139"/>
      <c r="G1883" s="139"/>
      <c r="H1883" s="139"/>
      <c r="I1883" s="139"/>
      <c r="J1883" s="139"/>
      <c r="K1883" s="139"/>
      <c r="O1883" s="9"/>
      <c r="P1883" s="9"/>
      <c r="Q1883" s="9"/>
      <c r="R1883" s="9"/>
      <c r="S1883" s="104">
        <v>1881.0</v>
      </c>
      <c r="T1883" s="9"/>
      <c r="U1883" s="9"/>
      <c r="V1883" s="9"/>
      <c r="W1883" s="9"/>
    </row>
    <row r="1884">
      <c r="A1884" s="139"/>
      <c r="B1884" s="139"/>
      <c r="C1884" s="139"/>
      <c r="D1884" s="139"/>
      <c r="E1884" s="139"/>
      <c r="F1884" s="139"/>
      <c r="G1884" s="139"/>
      <c r="H1884" s="139"/>
      <c r="I1884" s="139"/>
      <c r="J1884" s="139"/>
      <c r="K1884" s="139"/>
      <c r="O1884" s="9"/>
      <c r="P1884" s="9"/>
      <c r="Q1884" s="9"/>
      <c r="R1884" s="9"/>
      <c r="S1884" s="104">
        <v>1882.0</v>
      </c>
      <c r="T1884" s="9"/>
      <c r="U1884" s="9"/>
      <c r="V1884" s="9"/>
      <c r="W1884" s="9"/>
    </row>
    <row r="1885">
      <c r="A1885" s="139"/>
      <c r="B1885" s="139"/>
      <c r="C1885" s="139"/>
      <c r="D1885" s="139"/>
      <c r="E1885" s="139"/>
      <c r="F1885" s="139"/>
      <c r="G1885" s="139"/>
      <c r="H1885" s="139"/>
      <c r="I1885" s="139"/>
      <c r="J1885" s="139"/>
      <c r="K1885" s="139"/>
      <c r="O1885" s="9"/>
      <c r="P1885" s="9"/>
      <c r="Q1885" s="9"/>
      <c r="R1885" s="9"/>
      <c r="S1885" s="104">
        <v>1883.0</v>
      </c>
      <c r="T1885" s="9"/>
      <c r="U1885" s="9"/>
      <c r="V1885" s="9"/>
      <c r="W1885" s="9"/>
    </row>
    <row r="1886">
      <c r="A1886" s="139"/>
      <c r="B1886" s="139"/>
      <c r="C1886" s="139"/>
      <c r="D1886" s="139"/>
      <c r="E1886" s="139"/>
      <c r="F1886" s="139"/>
      <c r="G1886" s="139"/>
      <c r="H1886" s="139"/>
      <c r="I1886" s="139"/>
      <c r="J1886" s="139"/>
      <c r="K1886" s="139"/>
      <c r="O1886" s="9"/>
      <c r="P1886" s="9"/>
      <c r="Q1886" s="9"/>
      <c r="R1886" s="9"/>
      <c r="S1886" s="104">
        <v>1884.0</v>
      </c>
      <c r="T1886" s="9"/>
      <c r="U1886" s="9"/>
      <c r="V1886" s="9"/>
      <c r="W1886" s="9"/>
    </row>
    <row r="1887">
      <c r="A1887" s="139"/>
      <c r="B1887" s="139"/>
      <c r="C1887" s="139"/>
      <c r="D1887" s="139"/>
      <c r="E1887" s="139"/>
      <c r="F1887" s="139"/>
      <c r="G1887" s="139"/>
      <c r="H1887" s="139"/>
      <c r="I1887" s="139"/>
      <c r="J1887" s="139"/>
      <c r="K1887" s="139"/>
      <c r="O1887" s="9"/>
      <c r="P1887" s="9"/>
      <c r="Q1887" s="9"/>
      <c r="R1887" s="9"/>
      <c r="S1887" s="104">
        <v>1885.0</v>
      </c>
      <c r="T1887" s="9"/>
      <c r="U1887" s="9"/>
      <c r="V1887" s="9"/>
      <c r="W1887" s="9"/>
    </row>
    <row r="1888">
      <c r="A1888" s="139"/>
      <c r="B1888" s="139"/>
      <c r="C1888" s="139"/>
      <c r="D1888" s="139"/>
      <c r="E1888" s="139"/>
      <c r="F1888" s="139"/>
      <c r="G1888" s="139"/>
      <c r="H1888" s="139"/>
      <c r="I1888" s="139"/>
      <c r="J1888" s="139"/>
      <c r="K1888" s="139"/>
      <c r="O1888" s="9"/>
      <c r="P1888" s="9"/>
      <c r="Q1888" s="9"/>
      <c r="R1888" s="9"/>
      <c r="S1888" s="104">
        <v>1886.0</v>
      </c>
      <c r="T1888" s="9"/>
      <c r="U1888" s="9"/>
      <c r="V1888" s="9"/>
      <c r="W1888" s="9"/>
    </row>
    <row r="1889">
      <c r="A1889" s="139"/>
      <c r="B1889" s="139"/>
      <c r="C1889" s="139"/>
      <c r="D1889" s="139"/>
      <c r="E1889" s="139"/>
      <c r="F1889" s="139"/>
      <c r="G1889" s="139"/>
      <c r="H1889" s="139"/>
      <c r="I1889" s="139"/>
      <c r="J1889" s="139"/>
      <c r="K1889" s="139"/>
      <c r="O1889" s="9"/>
      <c r="P1889" s="9"/>
      <c r="Q1889" s="9"/>
      <c r="R1889" s="9"/>
      <c r="S1889" s="104">
        <v>1887.0</v>
      </c>
      <c r="T1889" s="9"/>
      <c r="U1889" s="9"/>
      <c r="V1889" s="9"/>
      <c r="W1889" s="9"/>
    </row>
    <row r="1890">
      <c r="A1890" s="139"/>
      <c r="B1890" s="139"/>
      <c r="C1890" s="139"/>
      <c r="D1890" s="139"/>
      <c r="E1890" s="139"/>
      <c r="F1890" s="139"/>
      <c r="G1890" s="139"/>
      <c r="H1890" s="139"/>
      <c r="I1890" s="139"/>
      <c r="J1890" s="139"/>
      <c r="K1890" s="139"/>
      <c r="O1890" s="9"/>
      <c r="P1890" s="9"/>
      <c r="Q1890" s="9"/>
      <c r="R1890" s="9"/>
      <c r="S1890" s="104">
        <v>1888.0</v>
      </c>
      <c r="T1890" s="9"/>
      <c r="U1890" s="9"/>
      <c r="V1890" s="9"/>
      <c r="W1890" s="9"/>
    </row>
    <row r="1891">
      <c r="A1891" s="139"/>
      <c r="B1891" s="139"/>
      <c r="C1891" s="139"/>
      <c r="D1891" s="139"/>
      <c r="E1891" s="139"/>
      <c r="F1891" s="139"/>
      <c r="G1891" s="139"/>
      <c r="H1891" s="139"/>
      <c r="I1891" s="139"/>
      <c r="J1891" s="139"/>
      <c r="K1891" s="139"/>
      <c r="O1891" s="9"/>
      <c r="P1891" s="9"/>
      <c r="Q1891" s="9"/>
      <c r="R1891" s="9"/>
      <c r="S1891" s="104">
        <v>1889.0</v>
      </c>
      <c r="T1891" s="9"/>
      <c r="U1891" s="9"/>
      <c r="V1891" s="9"/>
      <c r="W1891" s="9"/>
    </row>
    <row r="1892">
      <c r="A1892" s="139"/>
      <c r="B1892" s="139"/>
      <c r="C1892" s="139"/>
      <c r="D1892" s="139"/>
      <c r="E1892" s="139"/>
      <c r="F1892" s="139"/>
      <c r="G1892" s="139"/>
      <c r="H1892" s="139"/>
      <c r="I1892" s="139"/>
      <c r="J1892" s="139"/>
      <c r="K1892" s="139"/>
      <c r="O1892" s="9"/>
      <c r="P1892" s="9"/>
      <c r="Q1892" s="9"/>
      <c r="R1892" s="9"/>
      <c r="S1892" s="104">
        <v>1890.0</v>
      </c>
      <c r="T1892" s="9"/>
      <c r="U1892" s="9"/>
      <c r="V1892" s="9"/>
      <c r="W1892" s="9"/>
    </row>
    <row r="1893">
      <c r="A1893" s="139"/>
      <c r="B1893" s="139"/>
      <c r="C1893" s="139"/>
      <c r="D1893" s="139"/>
      <c r="E1893" s="139"/>
      <c r="F1893" s="139"/>
      <c r="G1893" s="139"/>
      <c r="H1893" s="139"/>
      <c r="I1893" s="139"/>
      <c r="J1893" s="139"/>
      <c r="K1893" s="139"/>
      <c r="O1893" s="9"/>
      <c r="P1893" s="9"/>
      <c r="Q1893" s="9"/>
      <c r="R1893" s="9"/>
      <c r="S1893" s="104">
        <v>1891.0</v>
      </c>
      <c r="T1893" s="9"/>
      <c r="U1893" s="9"/>
      <c r="V1893" s="9"/>
      <c r="W1893" s="9"/>
    </row>
    <row r="1894">
      <c r="A1894" s="139"/>
      <c r="B1894" s="139"/>
      <c r="C1894" s="139"/>
      <c r="D1894" s="139"/>
      <c r="E1894" s="139"/>
      <c r="F1894" s="139"/>
      <c r="G1894" s="139"/>
      <c r="H1894" s="139"/>
      <c r="I1894" s="139"/>
      <c r="J1894" s="139"/>
      <c r="K1894" s="139"/>
      <c r="O1894" s="9"/>
      <c r="P1894" s="9"/>
      <c r="Q1894" s="9"/>
      <c r="R1894" s="9"/>
      <c r="S1894" s="104">
        <v>1892.0</v>
      </c>
      <c r="T1894" s="9"/>
      <c r="U1894" s="9"/>
      <c r="V1894" s="9"/>
      <c r="W1894" s="9"/>
    </row>
    <row r="1895">
      <c r="A1895" s="139"/>
      <c r="B1895" s="139"/>
      <c r="C1895" s="139"/>
      <c r="D1895" s="139"/>
      <c r="E1895" s="139"/>
      <c r="F1895" s="139"/>
      <c r="G1895" s="139"/>
      <c r="H1895" s="139"/>
      <c r="I1895" s="139"/>
      <c r="J1895" s="139"/>
      <c r="K1895" s="139"/>
      <c r="O1895" s="9"/>
      <c r="P1895" s="9"/>
      <c r="Q1895" s="9"/>
      <c r="R1895" s="9"/>
      <c r="S1895" s="104">
        <v>1893.0</v>
      </c>
      <c r="T1895" s="9"/>
      <c r="U1895" s="9"/>
      <c r="V1895" s="9"/>
      <c r="W1895" s="9"/>
    </row>
    <row r="1896">
      <c r="A1896" s="139"/>
      <c r="B1896" s="139"/>
      <c r="C1896" s="139"/>
      <c r="D1896" s="139"/>
      <c r="E1896" s="139"/>
      <c r="F1896" s="139"/>
      <c r="G1896" s="139"/>
      <c r="H1896" s="139"/>
      <c r="I1896" s="139"/>
      <c r="J1896" s="139"/>
      <c r="K1896" s="139"/>
      <c r="O1896" s="9"/>
      <c r="P1896" s="9"/>
      <c r="Q1896" s="9"/>
      <c r="R1896" s="9"/>
      <c r="S1896" s="104">
        <v>1894.0</v>
      </c>
      <c r="T1896" s="9"/>
      <c r="U1896" s="9"/>
      <c r="V1896" s="9"/>
      <c r="W1896" s="9"/>
    </row>
    <row r="1897">
      <c r="A1897" s="139"/>
      <c r="B1897" s="139"/>
      <c r="C1897" s="139"/>
      <c r="D1897" s="139"/>
      <c r="E1897" s="139"/>
      <c r="F1897" s="139"/>
      <c r="G1897" s="139"/>
      <c r="H1897" s="139"/>
      <c r="I1897" s="139"/>
      <c r="J1897" s="139"/>
      <c r="K1897" s="139"/>
      <c r="O1897" s="9"/>
      <c r="P1897" s="9"/>
      <c r="Q1897" s="9"/>
      <c r="R1897" s="9"/>
      <c r="S1897" s="104">
        <v>1895.0</v>
      </c>
      <c r="T1897" s="9"/>
      <c r="U1897" s="9"/>
      <c r="V1897" s="9"/>
      <c r="W1897" s="9"/>
    </row>
    <row r="1898">
      <c r="A1898" s="139"/>
      <c r="B1898" s="139"/>
      <c r="C1898" s="139"/>
      <c r="D1898" s="139"/>
      <c r="E1898" s="139"/>
      <c r="F1898" s="139"/>
      <c r="G1898" s="139"/>
      <c r="H1898" s="139"/>
      <c r="I1898" s="139"/>
      <c r="J1898" s="139"/>
      <c r="K1898" s="139"/>
      <c r="O1898" s="9"/>
      <c r="P1898" s="9"/>
      <c r="Q1898" s="9"/>
      <c r="R1898" s="9"/>
      <c r="S1898" s="104">
        <v>1896.0</v>
      </c>
      <c r="T1898" s="9"/>
      <c r="U1898" s="9"/>
      <c r="V1898" s="9"/>
      <c r="W1898" s="9"/>
    </row>
    <row r="1899">
      <c r="A1899" s="139"/>
      <c r="B1899" s="139"/>
      <c r="C1899" s="139"/>
      <c r="D1899" s="139"/>
      <c r="E1899" s="139"/>
      <c r="F1899" s="139"/>
      <c r="G1899" s="139"/>
      <c r="H1899" s="139"/>
      <c r="I1899" s="139"/>
      <c r="J1899" s="139"/>
      <c r="K1899" s="139"/>
      <c r="O1899" s="9"/>
      <c r="P1899" s="9"/>
      <c r="Q1899" s="9"/>
      <c r="R1899" s="9"/>
      <c r="S1899" s="104">
        <v>1897.0</v>
      </c>
      <c r="T1899" s="9"/>
      <c r="U1899" s="9"/>
      <c r="V1899" s="9"/>
      <c r="W1899" s="9"/>
    </row>
    <row r="1900">
      <c r="A1900" s="139"/>
      <c r="B1900" s="139"/>
      <c r="C1900" s="139"/>
      <c r="D1900" s="139"/>
      <c r="E1900" s="139"/>
      <c r="F1900" s="139"/>
      <c r="G1900" s="139"/>
      <c r="H1900" s="139"/>
      <c r="I1900" s="139"/>
      <c r="J1900" s="139"/>
      <c r="K1900" s="139"/>
      <c r="O1900" s="9"/>
      <c r="P1900" s="9"/>
      <c r="Q1900" s="9"/>
      <c r="R1900" s="9"/>
      <c r="S1900" s="104">
        <v>1898.0</v>
      </c>
      <c r="T1900" s="9"/>
      <c r="U1900" s="9"/>
      <c r="V1900" s="9"/>
      <c r="W1900" s="9"/>
    </row>
    <row r="1901">
      <c r="A1901" s="139"/>
      <c r="B1901" s="139"/>
      <c r="C1901" s="139"/>
      <c r="D1901" s="139"/>
      <c r="E1901" s="139"/>
      <c r="F1901" s="139"/>
      <c r="G1901" s="139"/>
      <c r="H1901" s="139"/>
      <c r="I1901" s="139"/>
      <c r="J1901" s="139"/>
      <c r="K1901" s="139"/>
      <c r="O1901" s="9"/>
      <c r="P1901" s="9"/>
      <c r="Q1901" s="9"/>
      <c r="R1901" s="9"/>
      <c r="S1901" s="104">
        <v>1899.0</v>
      </c>
      <c r="T1901" s="9"/>
      <c r="U1901" s="9"/>
      <c r="V1901" s="9"/>
      <c r="W1901" s="9"/>
    </row>
    <row r="1902">
      <c r="A1902" s="139"/>
      <c r="B1902" s="139"/>
      <c r="C1902" s="139"/>
      <c r="D1902" s="139"/>
      <c r="E1902" s="139"/>
      <c r="F1902" s="139"/>
      <c r="G1902" s="139"/>
      <c r="H1902" s="139"/>
      <c r="I1902" s="139"/>
      <c r="J1902" s="139"/>
      <c r="K1902" s="139"/>
      <c r="O1902" s="9"/>
      <c r="P1902" s="9"/>
      <c r="Q1902" s="9"/>
      <c r="R1902" s="9"/>
      <c r="S1902" s="104">
        <v>1900.0</v>
      </c>
      <c r="T1902" s="9"/>
      <c r="U1902" s="9"/>
      <c r="V1902" s="9"/>
      <c r="W1902" s="9"/>
    </row>
    <row r="1903">
      <c r="A1903" s="139"/>
      <c r="B1903" s="139"/>
      <c r="C1903" s="139"/>
      <c r="D1903" s="139"/>
      <c r="E1903" s="139"/>
      <c r="F1903" s="139"/>
      <c r="G1903" s="139"/>
      <c r="H1903" s="139"/>
      <c r="I1903" s="139"/>
      <c r="J1903" s="139"/>
      <c r="K1903" s="139"/>
      <c r="O1903" s="9"/>
      <c r="P1903" s="9"/>
      <c r="Q1903" s="9"/>
      <c r="R1903" s="9"/>
      <c r="S1903" s="104">
        <v>1901.0</v>
      </c>
      <c r="T1903" s="9"/>
      <c r="U1903" s="9"/>
      <c r="V1903" s="9"/>
      <c r="W1903" s="9"/>
    </row>
    <row r="1904">
      <c r="A1904" s="139"/>
      <c r="B1904" s="139"/>
      <c r="C1904" s="139"/>
      <c r="D1904" s="139"/>
      <c r="E1904" s="139"/>
      <c r="F1904" s="139"/>
      <c r="G1904" s="139"/>
      <c r="H1904" s="139"/>
      <c r="I1904" s="139"/>
      <c r="J1904" s="139"/>
      <c r="K1904" s="139"/>
      <c r="O1904" s="9"/>
      <c r="P1904" s="9"/>
      <c r="Q1904" s="9"/>
      <c r="R1904" s="9"/>
      <c r="S1904" s="104">
        <v>1902.0</v>
      </c>
      <c r="T1904" s="9"/>
      <c r="U1904" s="9"/>
      <c r="V1904" s="9"/>
      <c r="W1904" s="9"/>
    </row>
    <row r="1905">
      <c r="A1905" s="139"/>
      <c r="B1905" s="139"/>
      <c r="C1905" s="139"/>
      <c r="D1905" s="139"/>
      <c r="E1905" s="139"/>
      <c r="F1905" s="139"/>
      <c r="G1905" s="139"/>
      <c r="H1905" s="139"/>
      <c r="I1905" s="139"/>
      <c r="J1905" s="139"/>
      <c r="K1905" s="139"/>
      <c r="O1905" s="9"/>
      <c r="P1905" s="9"/>
      <c r="Q1905" s="9"/>
      <c r="R1905" s="9"/>
      <c r="S1905" s="104">
        <v>1903.0</v>
      </c>
      <c r="T1905" s="9"/>
      <c r="U1905" s="9"/>
      <c r="V1905" s="9"/>
      <c r="W1905" s="9"/>
    </row>
    <row r="1906">
      <c r="A1906" s="139"/>
      <c r="B1906" s="139"/>
      <c r="C1906" s="139"/>
      <c r="D1906" s="139"/>
      <c r="E1906" s="139"/>
      <c r="F1906" s="139"/>
      <c r="G1906" s="139"/>
      <c r="H1906" s="139"/>
      <c r="I1906" s="139"/>
      <c r="J1906" s="139"/>
      <c r="K1906" s="139"/>
      <c r="O1906" s="9"/>
      <c r="P1906" s="9"/>
      <c r="Q1906" s="9"/>
      <c r="R1906" s="9"/>
      <c r="S1906" s="104">
        <v>1904.0</v>
      </c>
      <c r="T1906" s="9"/>
      <c r="U1906" s="9"/>
      <c r="V1906" s="9"/>
      <c r="W1906" s="9"/>
    </row>
    <row r="1907">
      <c r="A1907" s="139"/>
      <c r="B1907" s="139"/>
      <c r="C1907" s="139"/>
      <c r="D1907" s="139"/>
      <c r="E1907" s="139"/>
      <c r="F1907" s="139"/>
      <c r="G1907" s="139"/>
      <c r="H1907" s="139"/>
      <c r="I1907" s="139"/>
      <c r="J1907" s="139"/>
      <c r="K1907" s="139"/>
      <c r="O1907" s="9"/>
      <c r="P1907" s="9"/>
      <c r="Q1907" s="9"/>
      <c r="R1907" s="9"/>
      <c r="S1907" s="104">
        <v>1905.0</v>
      </c>
      <c r="T1907" s="9"/>
      <c r="U1907" s="9"/>
      <c r="V1907" s="9"/>
      <c r="W1907" s="9"/>
    </row>
    <row r="1908">
      <c r="A1908" s="139"/>
      <c r="B1908" s="139"/>
      <c r="C1908" s="139"/>
      <c r="D1908" s="139"/>
      <c r="E1908" s="139"/>
      <c r="F1908" s="139"/>
      <c r="G1908" s="139"/>
      <c r="H1908" s="139"/>
      <c r="I1908" s="139"/>
      <c r="J1908" s="139"/>
      <c r="K1908" s="139"/>
      <c r="O1908" s="9"/>
      <c r="P1908" s="9"/>
      <c r="Q1908" s="9"/>
      <c r="R1908" s="9"/>
      <c r="S1908" s="104">
        <v>1906.0</v>
      </c>
      <c r="T1908" s="9"/>
      <c r="U1908" s="9"/>
      <c r="V1908" s="9"/>
      <c r="W1908" s="9"/>
    </row>
    <row r="1909">
      <c r="A1909" s="139"/>
      <c r="B1909" s="139"/>
      <c r="C1909" s="139"/>
      <c r="D1909" s="139"/>
      <c r="E1909" s="139"/>
      <c r="F1909" s="139"/>
      <c r="G1909" s="139"/>
      <c r="H1909" s="139"/>
      <c r="I1909" s="139"/>
      <c r="J1909" s="139"/>
      <c r="K1909" s="139"/>
      <c r="O1909" s="9"/>
      <c r="P1909" s="9"/>
      <c r="Q1909" s="9"/>
      <c r="R1909" s="9"/>
      <c r="S1909" s="104">
        <v>1907.0</v>
      </c>
      <c r="T1909" s="9"/>
      <c r="U1909" s="9"/>
      <c r="V1909" s="9"/>
      <c r="W1909" s="9"/>
    </row>
    <row r="1910">
      <c r="A1910" s="139"/>
      <c r="B1910" s="139"/>
      <c r="C1910" s="139"/>
      <c r="D1910" s="139"/>
      <c r="E1910" s="139"/>
      <c r="F1910" s="139"/>
      <c r="G1910" s="139"/>
      <c r="H1910" s="139"/>
      <c r="I1910" s="139"/>
      <c r="J1910" s="139"/>
      <c r="K1910" s="139"/>
      <c r="O1910" s="9"/>
      <c r="P1910" s="9"/>
      <c r="Q1910" s="9"/>
      <c r="R1910" s="9"/>
      <c r="S1910" s="104">
        <v>1908.0</v>
      </c>
      <c r="T1910" s="9"/>
      <c r="U1910" s="9"/>
      <c r="V1910" s="9"/>
      <c r="W1910" s="9"/>
    </row>
    <row r="1911">
      <c r="A1911" s="139"/>
      <c r="B1911" s="139"/>
      <c r="C1911" s="139"/>
      <c r="D1911" s="139"/>
      <c r="E1911" s="139"/>
      <c r="F1911" s="139"/>
      <c r="G1911" s="139"/>
      <c r="H1911" s="139"/>
      <c r="I1911" s="139"/>
      <c r="J1911" s="139"/>
      <c r="K1911" s="139"/>
      <c r="O1911" s="9"/>
      <c r="P1911" s="9"/>
      <c r="Q1911" s="9"/>
      <c r="R1911" s="9"/>
      <c r="S1911" s="104">
        <v>1909.0</v>
      </c>
      <c r="T1911" s="9"/>
      <c r="U1911" s="9"/>
      <c r="V1911" s="9"/>
      <c r="W1911" s="9"/>
    </row>
    <row r="1912">
      <c r="A1912" s="139"/>
      <c r="B1912" s="139"/>
      <c r="C1912" s="139"/>
      <c r="D1912" s="139"/>
      <c r="E1912" s="139"/>
      <c r="F1912" s="139"/>
      <c r="G1912" s="139"/>
      <c r="H1912" s="139"/>
      <c r="I1912" s="139"/>
      <c r="J1912" s="139"/>
      <c r="K1912" s="139"/>
      <c r="O1912" s="9"/>
      <c r="P1912" s="9"/>
      <c r="Q1912" s="9"/>
      <c r="R1912" s="9"/>
      <c r="S1912" s="104">
        <v>1910.0</v>
      </c>
      <c r="T1912" s="9"/>
      <c r="U1912" s="9"/>
      <c r="V1912" s="9"/>
      <c r="W1912" s="9"/>
    </row>
    <row r="1913">
      <c r="A1913" s="139"/>
      <c r="B1913" s="139"/>
      <c r="C1913" s="139"/>
      <c r="D1913" s="139"/>
      <c r="E1913" s="139"/>
      <c r="F1913" s="139"/>
      <c r="G1913" s="139"/>
      <c r="H1913" s="139"/>
      <c r="I1913" s="139"/>
      <c r="J1913" s="139"/>
      <c r="K1913" s="139"/>
      <c r="O1913" s="9"/>
      <c r="P1913" s="9"/>
      <c r="Q1913" s="9"/>
      <c r="R1913" s="9"/>
      <c r="S1913" s="104">
        <v>1911.0</v>
      </c>
      <c r="T1913" s="9"/>
      <c r="U1913" s="9"/>
      <c r="V1913" s="9"/>
      <c r="W1913" s="9"/>
    </row>
    <row r="1914">
      <c r="A1914" s="139"/>
      <c r="B1914" s="139"/>
      <c r="C1914" s="139"/>
      <c r="D1914" s="139"/>
      <c r="E1914" s="139"/>
      <c r="F1914" s="139"/>
      <c r="G1914" s="139"/>
      <c r="H1914" s="139"/>
      <c r="I1914" s="139"/>
      <c r="J1914" s="139"/>
      <c r="K1914" s="139"/>
      <c r="O1914" s="9"/>
      <c r="P1914" s="9"/>
      <c r="Q1914" s="9"/>
      <c r="R1914" s="9"/>
      <c r="S1914" s="104">
        <v>1912.0</v>
      </c>
      <c r="T1914" s="9"/>
      <c r="U1914" s="9"/>
      <c r="V1914" s="9"/>
      <c r="W1914" s="9"/>
    </row>
    <row r="1915">
      <c r="A1915" s="139"/>
      <c r="B1915" s="139"/>
      <c r="C1915" s="139"/>
      <c r="D1915" s="139"/>
      <c r="E1915" s="139"/>
      <c r="F1915" s="139"/>
      <c r="G1915" s="139"/>
      <c r="H1915" s="139"/>
      <c r="I1915" s="139"/>
      <c r="J1915" s="139"/>
      <c r="K1915" s="139"/>
      <c r="O1915" s="9"/>
      <c r="P1915" s="9"/>
      <c r="Q1915" s="9"/>
      <c r="R1915" s="9"/>
      <c r="S1915" s="104">
        <v>1913.0</v>
      </c>
      <c r="T1915" s="9"/>
      <c r="U1915" s="9"/>
      <c r="V1915" s="9"/>
      <c r="W1915" s="9"/>
    </row>
    <row r="1916">
      <c r="A1916" s="139"/>
      <c r="B1916" s="139"/>
      <c r="C1916" s="139"/>
      <c r="D1916" s="139"/>
      <c r="E1916" s="139"/>
      <c r="F1916" s="139"/>
      <c r="G1916" s="139"/>
      <c r="H1916" s="139"/>
      <c r="I1916" s="139"/>
      <c r="J1916" s="139"/>
      <c r="K1916" s="139"/>
      <c r="O1916" s="9"/>
      <c r="P1916" s="9"/>
      <c r="Q1916" s="9"/>
      <c r="R1916" s="9"/>
      <c r="S1916" s="104">
        <v>1914.0</v>
      </c>
      <c r="T1916" s="9"/>
      <c r="U1916" s="9"/>
      <c r="V1916" s="9"/>
      <c r="W1916" s="9"/>
    </row>
    <row r="1917">
      <c r="A1917" s="139"/>
      <c r="B1917" s="139"/>
      <c r="C1917" s="139"/>
      <c r="D1917" s="139"/>
      <c r="E1917" s="139"/>
      <c r="F1917" s="139"/>
      <c r="G1917" s="139"/>
      <c r="H1917" s="139"/>
      <c r="I1917" s="139"/>
      <c r="J1917" s="139"/>
      <c r="K1917" s="139"/>
      <c r="O1917" s="9"/>
      <c r="P1917" s="9"/>
      <c r="Q1917" s="9"/>
      <c r="R1917" s="9"/>
      <c r="S1917" s="104">
        <v>1915.0</v>
      </c>
      <c r="T1917" s="9"/>
      <c r="U1917" s="9"/>
      <c r="V1917" s="9"/>
      <c r="W1917" s="9"/>
    </row>
    <row r="1918">
      <c r="A1918" s="139"/>
      <c r="B1918" s="139"/>
      <c r="C1918" s="139"/>
      <c r="D1918" s="139"/>
      <c r="E1918" s="139"/>
      <c r="F1918" s="139"/>
      <c r="G1918" s="139"/>
      <c r="H1918" s="139"/>
      <c r="I1918" s="139"/>
      <c r="J1918" s="139"/>
      <c r="K1918" s="139"/>
      <c r="O1918" s="9"/>
      <c r="P1918" s="9"/>
      <c r="Q1918" s="9"/>
      <c r="R1918" s="9"/>
      <c r="S1918" s="104">
        <v>1916.0</v>
      </c>
      <c r="T1918" s="9"/>
      <c r="U1918" s="9"/>
      <c r="V1918" s="9"/>
      <c r="W1918" s="9"/>
    </row>
    <row r="1919">
      <c r="A1919" s="139"/>
      <c r="B1919" s="139"/>
      <c r="C1919" s="139"/>
      <c r="D1919" s="139"/>
      <c r="E1919" s="139"/>
      <c r="F1919" s="139"/>
      <c r="G1919" s="139"/>
      <c r="H1919" s="139"/>
      <c r="I1919" s="139"/>
      <c r="J1919" s="139"/>
      <c r="K1919" s="139"/>
      <c r="O1919" s="9"/>
      <c r="P1919" s="9"/>
      <c r="Q1919" s="9"/>
      <c r="R1919" s="9"/>
      <c r="S1919" s="104">
        <v>1917.0</v>
      </c>
      <c r="T1919" s="9"/>
      <c r="U1919" s="9"/>
      <c r="V1919" s="9"/>
      <c r="W1919" s="9"/>
    </row>
    <row r="1920">
      <c r="A1920" s="139"/>
      <c r="B1920" s="139"/>
      <c r="C1920" s="139"/>
      <c r="D1920" s="139"/>
      <c r="E1920" s="139"/>
      <c r="F1920" s="139"/>
      <c r="G1920" s="139"/>
      <c r="H1920" s="139"/>
      <c r="I1920" s="139"/>
      <c r="J1920" s="139"/>
      <c r="K1920" s="139"/>
      <c r="O1920" s="9"/>
      <c r="P1920" s="9"/>
      <c r="Q1920" s="9"/>
      <c r="R1920" s="9"/>
      <c r="S1920" s="104">
        <v>1918.0</v>
      </c>
      <c r="T1920" s="9"/>
      <c r="U1920" s="9"/>
      <c r="V1920" s="9"/>
      <c r="W1920" s="9"/>
    </row>
    <row r="1921">
      <c r="A1921" s="139"/>
      <c r="B1921" s="139"/>
      <c r="C1921" s="139"/>
      <c r="D1921" s="139"/>
      <c r="E1921" s="139"/>
      <c r="F1921" s="139"/>
      <c r="G1921" s="139"/>
      <c r="H1921" s="139"/>
      <c r="I1921" s="139"/>
      <c r="J1921" s="139"/>
      <c r="K1921" s="139"/>
      <c r="O1921" s="9"/>
      <c r="P1921" s="9"/>
      <c r="Q1921" s="9"/>
      <c r="R1921" s="9"/>
      <c r="S1921" s="104">
        <v>1919.0</v>
      </c>
      <c r="T1921" s="9"/>
      <c r="U1921" s="9"/>
      <c r="V1921" s="9"/>
      <c r="W1921" s="9"/>
    </row>
    <row r="1922">
      <c r="A1922" s="139"/>
      <c r="B1922" s="139"/>
      <c r="C1922" s="139"/>
      <c r="D1922" s="139"/>
      <c r="E1922" s="139"/>
      <c r="F1922" s="139"/>
      <c r="G1922" s="139"/>
      <c r="H1922" s="139"/>
      <c r="I1922" s="139"/>
      <c r="J1922" s="139"/>
      <c r="K1922" s="139"/>
      <c r="O1922" s="9"/>
      <c r="P1922" s="9"/>
      <c r="Q1922" s="9"/>
      <c r="R1922" s="9"/>
      <c r="S1922" s="104">
        <v>1920.0</v>
      </c>
      <c r="T1922" s="9"/>
      <c r="U1922" s="9"/>
      <c r="V1922" s="9"/>
      <c r="W1922" s="9"/>
    </row>
    <row r="1923">
      <c r="A1923" s="139"/>
      <c r="B1923" s="139"/>
      <c r="C1923" s="139"/>
      <c r="D1923" s="139"/>
      <c r="E1923" s="139"/>
      <c r="F1923" s="139"/>
      <c r="G1923" s="139"/>
      <c r="H1923" s="139"/>
      <c r="I1923" s="139"/>
      <c r="J1923" s="139"/>
      <c r="K1923" s="139"/>
      <c r="O1923" s="9"/>
      <c r="P1923" s="9"/>
      <c r="Q1923" s="9"/>
      <c r="R1923" s="9"/>
      <c r="S1923" s="104">
        <v>1921.0</v>
      </c>
      <c r="T1923" s="9"/>
      <c r="U1923" s="9"/>
      <c r="V1923" s="9"/>
      <c r="W1923" s="9"/>
    </row>
    <row r="1924">
      <c r="A1924" s="139"/>
      <c r="B1924" s="139"/>
      <c r="C1924" s="139"/>
      <c r="D1924" s="139"/>
      <c r="E1924" s="139"/>
      <c r="F1924" s="139"/>
      <c r="G1924" s="139"/>
      <c r="H1924" s="139"/>
      <c r="I1924" s="139"/>
      <c r="J1924" s="139"/>
      <c r="K1924" s="139"/>
      <c r="O1924" s="9"/>
      <c r="P1924" s="9"/>
      <c r="Q1924" s="9"/>
      <c r="R1924" s="9"/>
      <c r="S1924" s="104">
        <v>1922.0</v>
      </c>
      <c r="T1924" s="9"/>
      <c r="U1924" s="9"/>
      <c r="V1924" s="9"/>
      <c r="W1924" s="9"/>
    </row>
    <row r="1925">
      <c r="A1925" s="139"/>
      <c r="B1925" s="139"/>
      <c r="C1925" s="139"/>
      <c r="D1925" s="139"/>
      <c r="E1925" s="139"/>
      <c r="F1925" s="139"/>
      <c r="G1925" s="139"/>
      <c r="H1925" s="139"/>
      <c r="I1925" s="139"/>
      <c r="J1925" s="139"/>
      <c r="K1925" s="139"/>
      <c r="O1925" s="9"/>
      <c r="P1925" s="9"/>
      <c r="Q1925" s="9"/>
      <c r="R1925" s="9"/>
      <c r="S1925" s="104">
        <v>1923.0</v>
      </c>
      <c r="T1925" s="9"/>
      <c r="U1925" s="9"/>
      <c r="V1925" s="9"/>
      <c r="W1925" s="9"/>
    </row>
    <row r="1926">
      <c r="A1926" s="139"/>
      <c r="B1926" s="139"/>
      <c r="C1926" s="139"/>
      <c r="D1926" s="139"/>
      <c r="E1926" s="139"/>
      <c r="F1926" s="139"/>
      <c r="G1926" s="139"/>
      <c r="H1926" s="139"/>
      <c r="I1926" s="139"/>
      <c r="J1926" s="139"/>
      <c r="K1926" s="139"/>
      <c r="O1926" s="9"/>
      <c r="P1926" s="9"/>
      <c r="Q1926" s="9"/>
      <c r="R1926" s="9"/>
      <c r="S1926" s="104">
        <v>1924.0</v>
      </c>
      <c r="T1926" s="9"/>
      <c r="U1926" s="9"/>
      <c r="V1926" s="9"/>
      <c r="W1926" s="9"/>
    </row>
    <row r="1927">
      <c r="A1927" s="139"/>
      <c r="B1927" s="139"/>
      <c r="C1927" s="139"/>
      <c r="D1927" s="139"/>
      <c r="E1927" s="139"/>
      <c r="F1927" s="139"/>
      <c r="G1927" s="139"/>
      <c r="H1927" s="139"/>
      <c r="I1927" s="139"/>
      <c r="J1927" s="139"/>
      <c r="K1927" s="139"/>
      <c r="O1927" s="9"/>
      <c r="P1927" s="9"/>
      <c r="Q1927" s="9"/>
      <c r="R1927" s="9"/>
      <c r="S1927" s="104">
        <v>1925.0</v>
      </c>
      <c r="T1927" s="9"/>
      <c r="U1927" s="9"/>
      <c r="V1927" s="9"/>
      <c r="W1927" s="9"/>
    </row>
    <row r="1928">
      <c r="A1928" s="139"/>
      <c r="B1928" s="139"/>
      <c r="C1928" s="139"/>
      <c r="D1928" s="139"/>
      <c r="E1928" s="139"/>
      <c r="F1928" s="139"/>
      <c r="G1928" s="139"/>
      <c r="H1928" s="139"/>
      <c r="I1928" s="139"/>
      <c r="J1928" s="139"/>
      <c r="K1928" s="139"/>
      <c r="O1928" s="9"/>
      <c r="P1928" s="9"/>
      <c r="Q1928" s="9"/>
      <c r="R1928" s="9"/>
      <c r="S1928" s="104">
        <v>1926.0</v>
      </c>
      <c r="T1928" s="9"/>
      <c r="U1928" s="9"/>
      <c r="V1928" s="9"/>
      <c r="W1928" s="9"/>
    </row>
    <row r="1929">
      <c r="A1929" s="139"/>
      <c r="B1929" s="139"/>
      <c r="C1929" s="139"/>
      <c r="D1929" s="139"/>
      <c r="E1929" s="139"/>
      <c r="F1929" s="139"/>
      <c r="G1929" s="139"/>
      <c r="H1929" s="139"/>
      <c r="I1929" s="139"/>
      <c r="J1929" s="139"/>
      <c r="K1929" s="139"/>
      <c r="O1929" s="9"/>
      <c r="P1929" s="9"/>
      <c r="Q1929" s="9"/>
      <c r="R1929" s="9"/>
      <c r="S1929" s="104">
        <v>1927.0</v>
      </c>
      <c r="T1929" s="9"/>
      <c r="U1929" s="9"/>
      <c r="V1929" s="9"/>
      <c r="W1929" s="9"/>
    </row>
    <row r="1930">
      <c r="A1930" s="139"/>
      <c r="B1930" s="139"/>
      <c r="C1930" s="139"/>
      <c r="D1930" s="139"/>
      <c r="E1930" s="139"/>
      <c r="F1930" s="139"/>
      <c r="G1930" s="139"/>
      <c r="H1930" s="139"/>
      <c r="I1930" s="139"/>
      <c r="J1930" s="139"/>
      <c r="K1930" s="139"/>
      <c r="O1930" s="9"/>
      <c r="P1930" s="9"/>
      <c r="Q1930" s="9"/>
      <c r="R1930" s="9"/>
      <c r="S1930" s="104">
        <v>1928.0</v>
      </c>
      <c r="T1930" s="9"/>
      <c r="U1930" s="9"/>
      <c r="V1930" s="9"/>
      <c r="W1930" s="9"/>
    </row>
    <row r="1931">
      <c r="A1931" s="139"/>
      <c r="B1931" s="139"/>
      <c r="C1931" s="139"/>
      <c r="D1931" s="139"/>
      <c r="E1931" s="139"/>
      <c r="F1931" s="139"/>
      <c r="G1931" s="139"/>
      <c r="H1931" s="139"/>
      <c r="I1931" s="139"/>
      <c r="J1931" s="139"/>
      <c r="K1931" s="139"/>
      <c r="O1931" s="9"/>
      <c r="P1931" s="9"/>
      <c r="Q1931" s="9"/>
      <c r="R1931" s="9"/>
      <c r="S1931" s="104">
        <v>1929.0</v>
      </c>
      <c r="T1931" s="9"/>
      <c r="U1931" s="9"/>
      <c r="V1931" s="9"/>
      <c r="W1931" s="9"/>
    </row>
    <row r="1932">
      <c r="A1932" s="139"/>
      <c r="B1932" s="139"/>
      <c r="C1932" s="139"/>
      <c r="D1932" s="139"/>
      <c r="E1932" s="139"/>
      <c r="F1932" s="139"/>
      <c r="G1932" s="139"/>
      <c r="H1932" s="139"/>
      <c r="I1932" s="139"/>
      <c r="J1932" s="139"/>
      <c r="K1932" s="139"/>
      <c r="O1932" s="9"/>
      <c r="P1932" s="9"/>
      <c r="Q1932" s="9"/>
      <c r="R1932" s="9"/>
      <c r="S1932" s="104">
        <v>1930.0</v>
      </c>
      <c r="T1932" s="9"/>
      <c r="U1932" s="9"/>
      <c r="V1932" s="9"/>
      <c r="W1932" s="9"/>
    </row>
    <row r="1933">
      <c r="A1933" s="139"/>
      <c r="B1933" s="139"/>
      <c r="C1933" s="139"/>
      <c r="D1933" s="139"/>
      <c r="E1933" s="139"/>
      <c r="F1933" s="139"/>
      <c r="G1933" s="139"/>
      <c r="H1933" s="139"/>
      <c r="I1933" s="139"/>
      <c r="J1933" s="139"/>
      <c r="K1933" s="139"/>
      <c r="O1933" s="9"/>
      <c r="P1933" s="9"/>
      <c r="Q1933" s="9"/>
      <c r="R1933" s="9"/>
      <c r="S1933" s="104">
        <v>1931.0</v>
      </c>
      <c r="T1933" s="9"/>
      <c r="U1933" s="9"/>
      <c r="V1933" s="9"/>
      <c r="W1933" s="9"/>
    </row>
    <row r="1934">
      <c r="A1934" s="139"/>
      <c r="B1934" s="139"/>
      <c r="C1934" s="139"/>
      <c r="D1934" s="139"/>
      <c r="E1934" s="139"/>
      <c r="F1934" s="139"/>
      <c r="G1934" s="139"/>
      <c r="H1934" s="139"/>
      <c r="I1934" s="139"/>
      <c r="J1934" s="139"/>
      <c r="K1934" s="139"/>
      <c r="O1934" s="9"/>
      <c r="P1934" s="9"/>
      <c r="Q1934" s="9"/>
      <c r="R1934" s="9"/>
      <c r="S1934" s="104">
        <v>1932.0</v>
      </c>
      <c r="T1934" s="9"/>
      <c r="U1934" s="9"/>
      <c r="V1934" s="9"/>
      <c r="W1934" s="9"/>
    </row>
    <row r="1935">
      <c r="A1935" s="139"/>
      <c r="B1935" s="139"/>
      <c r="C1935" s="139"/>
      <c r="D1935" s="139"/>
      <c r="E1935" s="139"/>
      <c r="F1935" s="139"/>
      <c r="G1935" s="139"/>
      <c r="H1935" s="139"/>
      <c r="I1935" s="139"/>
      <c r="J1935" s="139"/>
      <c r="K1935" s="139"/>
      <c r="O1935" s="9"/>
      <c r="P1935" s="9"/>
      <c r="Q1935" s="9"/>
      <c r="R1935" s="9"/>
      <c r="S1935" s="104">
        <v>1933.0</v>
      </c>
      <c r="T1935" s="9"/>
      <c r="U1935" s="9"/>
      <c r="V1935" s="9"/>
      <c r="W1935" s="9"/>
    </row>
    <row r="1936">
      <c r="A1936" s="139"/>
      <c r="B1936" s="139"/>
      <c r="C1936" s="139"/>
      <c r="D1936" s="139"/>
      <c r="E1936" s="139"/>
      <c r="F1936" s="139"/>
      <c r="G1936" s="139"/>
      <c r="H1936" s="139"/>
      <c r="I1936" s="139"/>
      <c r="J1936" s="139"/>
      <c r="K1936" s="139"/>
      <c r="O1936" s="9"/>
      <c r="P1936" s="9"/>
      <c r="Q1936" s="9"/>
      <c r="R1936" s="9"/>
      <c r="S1936" s="104">
        <v>1934.0</v>
      </c>
      <c r="T1936" s="9"/>
      <c r="U1936" s="9"/>
      <c r="V1936" s="9"/>
      <c r="W1936" s="9"/>
    </row>
    <row r="1937">
      <c r="A1937" s="139"/>
      <c r="B1937" s="139"/>
      <c r="C1937" s="139"/>
      <c r="D1937" s="139"/>
      <c r="E1937" s="139"/>
      <c r="F1937" s="139"/>
      <c r="G1937" s="139"/>
      <c r="H1937" s="139"/>
      <c r="I1937" s="139"/>
      <c r="J1937" s="139"/>
      <c r="K1937" s="139"/>
      <c r="O1937" s="9"/>
      <c r="P1937" s="9"/>
      <c r="Q1937" s="9"/>
      <c r="R1937" s="9"/>
      <c r="S1937" s="104">
        <v>1935.0</v>
      </c>
      <c r="T1937" s="9"/>
      <c r="U1937" s="9"/>
      <c r="V1937" s="9"/>
      <c r="W1937" s="9"/>
    </row>
    <row r="1938">
      <c r="A1938" s="139"/>
      <c r="B1938" s="139"/>
      <c r="C1938" s="139"/>
      <c r="D1938" s="139"/>
      <c r="E1938" s="139"/>
      <c r="F1938" s="139"/>
      <c r="G1938" s="139"/>
      <c r="H1938" s="139"/>
      <c r="I1938" s="139"/>
      <c r="J1938" s="139"/>
      <c r="K1938" s="139"/>
      <c r="O1938" s="9"/>
      <c r="P1938" s="9"/>
      <c r="Q1938" s="9"/>
      <c r="R1938" s="9"/>
      <c r="S1938" s="104">
        <v>1936.0</v>
      </c>
      <c r="T1938" s="9"/>
      <c r="U1938" s="9"/>
      <c r="V1938" s="9"/>
      <c r="W1938" s="9"/>
    </row>
    <row r="1939">
      <c r="A1939" s="139"/>
      <c r="B1939" s="139"/>
      <c r="C1939" s="139"/>
      <c r="D1939" s="139"/>
      <c r="E1939" s="139"/>
      <c r="F1939" s="139"/>
      <c r="G1939" s="139"/>
      <c r="H1939" s="139"/>
      <c r="I1939" s="139"/>
      <c r="J1939" s="139"/>
      <c r="K1939" s="139"/>
      <c r="O1939" s="9"/>
      <c r="P1939" s="9"/>
      <c r="Q1939" s="9"/>
      <c r="R1939" s="9"/>
      <c r="S1939" s="104">
        <v>1937.0</v>
      </c>
      <c r="T1939" s="9"/>
      <c r="U1939" s="9"/>
      <c r="V1939" s="9"/>
      <c r="W1939" s="9"/>
    </row>
    <row r="1940">
      <c r="A1940" s="139"/>
      <c r="B1940" s="139"/>
      <c r="C1940" s="139"/>
      <c r="D1940" s="139"/>
      <c r="E1940" s="139"/>
      <c r="F1940" s="139"/>
      <c r="G1940" s="139"/>
      <c r="H1940" s="139"/>
      <c r="I1940" s="139"/>
      <c r="J1940" s="139"/>
      <c r="K1940" s="139"/>
      <c r="O1940" s="9"/>
      <c r="P1940" s="9"/>
      <c r="Q1940" s="9"/>
      <c r="R1940" s="9"/>
      <c r="S1940" s="104">
        <v>1938.0</v>
      </c>
      <c r="T1940" s="9"/>
      <c r="U1940" s="9"/>
      <c r="V1940" s="9"/>
      <c r="W1940" s="9"/>
    </row>
    <row r="1941">
      <c r="A1941" s="139"/>
      <c r="B1941" s="139"/>
      <c r="C1941" s="139"/>
      <c r="D1941" s="139"/>
      <c r="E1941" s="139"/>
      <c r="F1941" s="139"/>
      <c r="G1941" s="139"/>
      <c r="H1941" s="139"/>
      <c r="I1941" s="139"/>
      <c r="J1941" s="139"/>
      <c r="K1941" s="139"/>
      <c r="O1941" s="9"/>
      <c r="P1941" s="9"/>
      <c r="Q1941" s="9"/>
      <c r="R1941" s="9"/>
      <c r="S1941" s="104">
        <v>1939.0</v>
      </c>
      <c r="T1941" s="9"/>
      <c r="U1941" s="9"/>
      <c r="V1941" s="9"/>
      <c r="W1941" s="9"/>
    </row>
    <row r="1942">
      <c r="A1942" s="139"/>
      <c r="B1942" s="139"/>
      <c r="C1942" s="139"/>
      <c r="D1942" s="139"/>
      <c r="E1942" s="139"/>
      <c r="F1942" s="139"/>
      <c r="G1942" s="139"/>
      <c r="H1942" s="139"/>
      <c r="I1942" s="139"/>
      <c r="J1942" s="139"/>
      <c r="K1942" s="139"/>
      <c r="O1942" s="9"/>
      <c r="P1942" s="9"/>
      <c r="Q1942" s="9"/>
      <c r="R1942" s="9"/>
      <c r="S1942" s="104">
        <v>1940.0</v>
      </c>
      <c r="T1942" s="9"/>
      <c r="U1942" s="9"/>
      <c r="V1942" s="9"/>
      <c r="W1942" s="9"/>
    </row>
    <row r="1943">
      <c r="A1943" s="139"/>
      <c r="B1943" s="139"/>
      <c r="C1943" s="139"/>
      <c r="D1943" s="139"/>
      <c r="E1943" s="139"/>
      <c r="F1943" s="139"/>
      <c r="G1943" s="139"/>
      <c r="H1943" s="139"/>
      <c r="I1943" s="139"/>
      <c r="J1943" s="139"/>
      <c r="K1943" s="139"/>
      <c r="O1943" s="9"/>
      <c r="P1943" s="9"/>
      <c r="Q1943" s="9"/>
      <c r="R1943" s="9"/>
      <c r="S1943" s="104">
        <v>1941.0</v>
      </c>
      <c r="T1943" s="9"/>
      <c r="U1943" s="9"/>
      <c r="V1943" s="9"/>
      <c r="W1943" s="9"/>
    </row>
    <row r="1944">
      <c r="A1944" s="139"/>
      <c r="B1944" s="139"/>
      <c r="C1944" s="139"/>
      <c r="D1944" s="139"/>
      <c r="E1944" s="139"/>
      <c r="F1944" s="139"/>
      <c r="G1944" s="139"/>
      <c r="H1944" s="139"/>
      <c r="I1944" s="139"/>
      <c r="J1944" s="139"/>
      <c r="K1944" s="139"/>
      <c r="O1944" s="9"/>
      <c r="P1944" s="9"/>
      <c r="Q1944" s="9"/>
      <c r="R1944" s="9"/>
      <c r="S1944" s="104">
        <v>1942.0</v>
      </c>
      <c r="T1944" s="9"/>
      <c r="U1944" s="9"/>
      <c r="V1944" s="9"/>
      <c r="W1944" s="9"/>
    </row>
    <row r="1945">
      <c r="A1945" s="139"/>
      <c r="B1945" s="139"/>
      <c r="C1945" s="139"/>
      <c r="D1945" s="139"/>
      <c r="E1945" s="139"/>
      <c r="F1945" s="139"/>
      <c r="G1945" s="139"/>
      <c r="H1945" s="139"/>
      <c r="I1945" s="139"/>
      <c r="J1945" s="139"/>
      <c r="K1945" s="139"/>
      <c r="O1945" s="9"/>
      <c r="P1945" s="9"/>
      <c r="Q1945" s="9"/>
      <c r="R1945" s="9"/>
      <c r="S1945" s="104">
        <v>1943.0</v>
      </c>
      <c r="T1945" s="9"/>
      <c r="U1945" s="9"/>
      <c r="V1945" s="9"/>
      <c r="W1945" s="9"/>
    </row>
    <row r="1946">
      <c r="A1946" s="139"/>
      <c r="B1946" s="139"/>
      <c r="C1946" s="139"/>
      <c r="D1946" s="139"/>
      <c r="E1946" s="139"/>
      <c r="F1946" s="139"/>
      <c r="G1946" s="139"/>
      <c r="H1946" s="139"/>
      <c r="I1946" s="139"/>
      <c r="J1946" s="139"/>
      <c r="K1946" s="139"/>
      <c r="O1946" s="9"/>
      <c r="P1946" s="9"/>
      <c r="Q1946" s="9"/>
      <c r="R1946" s="9"/>
      <c r="S1946" s="104">
        <v>1944.0</v>
      </c>
      <c r="T1946" s="9"/>
      <c r="U1946" s="9"/>
      <c r="V1946" s="9"/>
      <c r="W1946" s="9"/>
    </row>
    <row r="1947">
      <c r="A1947" s="139"/>
      <c r="B1947" s="139"/>
      <c r="C1947" s="139"/>
      <c r="D1947" s="139"/>
      <c r="E1947" s="139"/>
      <c r="F1947" s="139"/>
      <c r="G1947" s="139"/>
      <c r="H1947" s="139"/>
      <c r="I1947" s="139"/>
      <c r="J1947" s="139"/>
      <c r="K1947" s="139"/>
      <c r="O1947" s="9"/>
      <c r="P1947" s="9"/>
      <c r="Q1947" s="9"/>
      <c r="R1947" s="9"/>
      <c r="S1947" s="104">
        <v>1945.0</v>
      </c>
      <c r="T1947" s="9"/>
      <c r="U1947" s="9"/>
      <c r="V1947" s="9"/>
      <c r="W1947" s="9"/>
    </row>
    <row r="1948">
      <c r="A1948" s="139"/>
      <c r="B1948" s="139"/>
      <c r="C1948" s="139"/>
      <c r="D1948" s="139"/>
      <c r="E1948" s="139"/>
      <c r="F1948" s="139"/>
      <c r="G1948" s="139"/>
      <c r="H1948" s="139"/>
      <c r="I1948" s="139"/>
      <c r="J1948" s="139"/>
      <c r="K1948" s="139"/>
      <c r="O1948" s="9"/>
      <c r="P1948" s="9"/>
      <c r="Q1948" s="9"/>
      <c r="R1948" s="9"/>
      <c r="S1948" s="104">
        <v>1946.0</v>
      </c>
      <c r="T1948" s="9"/>
      <c r="U1948" s="9"/>
      <c r="V1948" s="9"/>
      <c r="W1948" s="9"/>
    </row>
    <row r="1949">
      <c r="A1949" s="139"/>
      <c r="B1949" s="139"/>
      <c r="C1949" s="139"/>
      <c r="D1949" s="139"/>
      <c r="E1949" s="139"/>
      <c r="F1949" s="139"/>
      <c r="G1949" s="139"/>
      <c r="H1949" s="139"/>
      <c r="I1949" s="139"/>
      <c r="J1949" s="139"/>
      <c r="K1949" s="139"/>
      <c r="O1949" s="9"/>
      <c r="P1949" s="9"/>
      <c r="Q1949" s="9"/>
      <c r="R1949" s="9"/>
      <c r="S1949" s="104">
        <v>1947.0</v>
      </c>
      <c r="T1949" s="9"/>
      <c r="U1949" s="9"/>
      <c r="V1949" s="9"/>
      <c r="W1949" s="9"/>
    </row>
    <row r="1950">
      <c r="A1950" s="139"/>
      <c r="B1950" s="139"/>
      <c r="C1950" s="139"/>
      <c r="D1950" s="139"/>
      <c r="E1950" s="139"/>
      <c r="F1950" s="139"/>
      <c r="G1950" s="139"/>
      <c r="H1950" s="139"/>
      <c r="I1950" s="139"/>
      <c r="J1950" s="139"/>
      <c r="K1950" s="139"/>
      <c r="O1950" s="9"/>
      <c r="P1950" s="9"/>
      <c r="Q1950" s="9"/>
      <c r="R1950" s="9"/>
      <c r="S1950" s="104">
        <v>1948.0</v>
      </c>
      <c r="T1950" s="9"/>
      <c r="U1950" s="9"/>
      <c r="V1950" s="9"/>
      <c r="W1950" s="9"/>
    </row>
    <row r="1951">
      <c r="A1951" s="139"/>
      <c r="B1951" s="139"/>
      <c r="C1951" s="139"/>
      <c r="D1951" s="139"/>
      <c r="E1951" s="139"/>
      <c r="F1951" s="139"/>
      <c r="G1951" s="139"/>
      <c r="H1951" s="139"/>
      <c r="I1951" s="139"/>
      <c r="J1951" s="139"/>
      <c r="K1951" s="139"/>
      <c r="O1951" s="9"/>
      <c r="P1951" s="9"/>
      <c r="Q1951" s="9"/>
      <c r="R1951" s="9"/>
      <c r="S1951" s="104">
        <v>1949.0</v>
      </c>
      <c r="T1951" s="9"/>
      <c r="U1951" s="9"/>
      <c r="V1951" s="9"/>
      <c r="W1951" s="9"/>
    </row>
    <row r="1952">
      <c r="A1952" s="139"/>
      <c r="B1952" s="139"/>
      <c r="C1952" s="139"/>
      <c r="D1952" s="139"/>
      <c r="E1952" s="139"/>
      <c r="F1952" s="139"/>
      <c r="G1952" s="139"/>
      <c r="H1952" s="139"/>
      <c r="I1952" s="139"/>
      <c r="J1952" s="139"/>
      <c r="K1952" s="139"/>
      <c r="O1952" s="9"/>
      <c r="P1952" s="9"/>
      <c r="Q1952" s="9"/>
      <c r="R1952" s="9"/>
      <c r="S1952" s="104">
        <v>1950.0</v>
      </c>
      <c r="T1952" s="9"/>
      <c r="U1952" s="9"/>
      <c r="V1952" s="9"/>
      <c r="W1952" s="9"/>
    </row>
    <row r="1953">
      <c r="A1953" s="139"/>
      <c r="B1953" s="139"/>
      <c r="C1953" s="139"/>
      <c r="D1953" s="139"/>
      <c r="E1953" s="139"/>
      <c r="F1953" s="139"/>
      <c r="G1953" s="139"/>
      <c r="H1953" s="139"/>
      <c r="I1953" s="139"/>
      <c r="J1953" s="139"/>
      <c r="K1953" s="139"/>
      <c r="O1953" s="9"/>
      <c r="P1953" s="9"/>
      <c r="Q1953" s="9"/>
      <c r="R1953" s="9"/>
      <c r="S1953" s="104">
        <v>1951.0</v>
      </c>
      <c r="T1953" s="9"/>
      <c r="U1953" s="9"/>
      <c r="V1953" s="9"/>
      <c r="W1953" s="9"/>
    </row>
    <row r="1954">
      <c r="A1954" s="139"/>
      <c r="B1954" s="139"/>
      <c r="C1954" s="139"/>
      <c r="D1954" s="139"/>
      <c r="E1954" s="139"/>
      <c r="F1954" s="139"/>
      <c r="G1954" s="139"/>
      <c r="H1954" s="139"/>
      <c r="I1954" s="139"/>
      <c r="J1954" s="139"/>
      <c r="K1954" s="139"/>
      <c r="O1954" s="9"/>
      <c r="P1954" s="9"/>
      <c r="Q1954" s="9"/>
      <c r="R1954" s="9"/>
      <c r="S1954" s="104">
        <v>1952.0</v>
      </c>
      <c r="T1954" s="9"/>
      <c r="U1954" s="9"/>
      <c r="V1954" s="9"/>
      <c r="W1954" s="9"/>
    </row>
    <row r="1955">
      <c r="A1955" s="139"/>
      <c r="B1955" s="139"/>
      <c r="C1955" s="139"/>
      <c r="D1955" s="139"/>
      <c r="E1955" s="139"/>
      <c r="F1955" s="139"/>
      <c r="G1955" s="139"/>
      <c r="H1955" s="139"/>
      <c r="I1955" s="139"/>
      <c r="J1955" s="139"/>
      <c r="K1955" s="139"/>
      <c r="O1955" s="9"/>
      <c r="P1955" s="9"/>
      <c r="Q1955" s="9"/>
      <c r="R1955" s="9"/>
      <c r="S1955" s="104">
        <v>1953.0</v>
      </c>
      <c r="T1955" s="9"/>
      <c r="U1955" s="9"/>
      <c r="V1955" s="9"/>
      <c r="W1955" s="9"/>
    </row>
    <row r="1956">
      <c r="A1956" s="139"/>
      <c r="B1956" s="139"/>
      <c r="C1956" s="139"/>
      <c r="D1956" s="139"/>
      <c r="E1956" s="139"/>
      <c r="F1956" s="139"/>
      <c r="G1956" s="139"/>
      <c r="H1956" s="139"/>
      <c r="I1956" s="139"/>
      <c r="J1956" s="139"/>
      <c r="K1956" s="139"/>
      <c r="O1956" s="9"/>
      <c r="P1956" s="9"/>
      <c r="Q1956" s="9"/>
      <c r="R1956" s="9"/>
      <c r="S1956" s="104">
        <v>1954.0</v>
      </c>
      <c r="T1956" s="9"/>
      <c r="U1956" s="9"/>
      <c r="V1956" s="9"/>
      <c r="W1956" s="9"/>
    </row>
    <row r="1957">
      <c r="A1957" s="139"/>
      <c r="B1957" s="139"/>
      <c r="C1957" s="139"/>
      <c r="D1957" s="139"/>
      <c r="E1957" s="139"/>
      <c r="F1957" s="139"/>
      <c r="G1957" s="139"/>
      <c r="H1957" s="139"/>
      <c r="I1957" s="139"/>
      <c r="J1957" s="139"/>
      <c r="K1957" s="139"/>
      <c r="O1957" s="9"/>
      <c r="P1957" s="9"/>
      <c r="Q1957" s="9"/>
      <c r="R1957" s="9"/>
      <c r="S1957" s="104">
        <v>1955.0</v>
      </c>
      <c r="T1957" s="9"/>
      <c r="U1957" s="9"/>
      <c r="V1957" s="9"/>
      <c r="W1957" s="9"/>
    </row>
    <row r="1958">
      <c r="A1958" s="139"/>
      <c r="B1958" s="139"/>
      <c r="C1958" s="139"/>
      <c r="D1958" s="139"/>
      <c r="E1958" s="139"/>
      <c r="F1958" s="139"/>
      <c r="G1958" s="139"/>
      <c r="H1958" s="139"/>
      <c r="I1958" s="139"/>
      <c r="J1958" s="139"/>
      <c r="K1958" s="139"/>
      <c r="O1958" s="9"/>
      <c r="P1958" s="9"/>
      <c r="Q1958" s="9"/>
      <c r="R1958" s="9"/>
      <c r="S1958" s="104">
        <v>1956.0</v>
      </c>
      <c r="T1958" s="9"/>
      <c r="U1958" s="9"/>
      <c r="V1958" s="9"/>
      <c r="W1958" s="9"/>
    </row>
    <row r="1959">
      <c r="A1959" s="139"/>
      <c r="B1959" s="139"/>
      <c r="C1959" s="139"/>
      <c r="D1959" s="139"/>
      <c r="E1959" s="139"/>
      <c r="F1959" s="139"/>
      <c r="G1959" s="139"/>
      <c r="H1959" s="139"/>
      <c r="I1959" s="139"/>
      <c r="J1959" s="139"/>
      <c r="K1959" s="139"/>
      <c r="O1959" s="9"/>
      <c r="P1959" s="9"/>
      <c r="Q1959" s="9"/>
      <c r="R1959" s="9"/>
      <c r="S1959" s="104">
        <v>1957.0</v>
      </c>
      <c r="T1959" s="9"/>
      <c r="U1959" s="9"/>
      <c r="V1959" s="9"/>
      <c r="W1959" s="9"/>
    </row>
    <row r="1960">
      <c r="A1960" s="139"/>
      <c r="B1960" s="139"/>
      <c r="C1960" s="139"/>
      <c r="D1960" s="139"/>
      <c r="E1960" s="139"/>
      <c r="F1960" s="139"/>
      <c r="G1960" s="139"/>
      <c r="H1960" s="139"/>
      <c r="I1960" s="139"/>
      <c r="J1960" s="139"/>
      <c r="K1960" s="139"/>
      <c r="O1960" s="9"/>
      <c r="P1960" s="9"/>
      <c r="Q1960" s="9"/>
      <c r="R1960" s="9"/>
      <c r="S1960" s="104">
        <v>1958.0</v>
      </c>
      <c r="T1960" s="9"/>
      <c r="U1960" s="9"/>
      <c r="V1960" s="9"/>
      <c r="W1960" s="9"/>
    </row>
    <row r="1961">
      <c r="A1961" s="139"/>
      <c r="B1961" s="139"/>
      <c r="C1961" s="139"/>
      <c r="D1961" s="139"/>
      <c r="E1961" s="139"/>
      <c r="F1961" s="139"/>
      <c r="G1961" s="139"/>
      <c r="H1961" s="139"/>
      <c r="I1961" s="139"/>
      <c r="J1961" s="139"/>
      <c r="K1961" s="139"/>
      <c r="O1961" s="9"/>
      <c r="P1961" s="9"/>
      <c r="Q1961" s="9"/>
      <c r="R1961" s="9"/>
      <c r="S1961" s="104">
        <v>1959.0</v>
      </c>
      <c r="T1961" s="9"/>
      <c r="U1961" s="9"/>
      <c r="V1961" s="9"/>
      <c r="W1961" s="9"/>
    </row>
    <row r="1962">
      <c r="A1962" s="139"/>
      <c r="B1962" s="139"/>
      <c r="C1962" s="139"/>
      <c r="D1962" s="139"/>
      <c r="E1962" s="139"/>
      <c r="F1962" s="139"/>
      <c r="G1962" s="139"/>
      <c r="H1962" s="139"/>
      <c r="I1962" s="139"/>
      <c r="J1962" s="139"/>
      <c r="K1962" s="139"/>
      <c r="O1962" s="9"/>
      <c r="P1962" s="9"/>
      <c r="Q1962" s="9"/>
      <c r="R1962" s="9"/>
      <c r="S1962" s="104">
        <v>1960.0</v>
      </c>
      <c r="T1962" s="9"/>
      <c r="U1962" s="9"/>
      <c r="V1962" s="9"/>
      <c r="W1962" s="9"/>
    </row>
    <row r="1963">
      <c r="A1963" s="139"/>
      <c r="B1963" s="139"/>
      <c r="C1963" s="139"/>
      <c r="D1963" s="139"/>
      <c r="E1963" s="139"/>
      <c r="F1963" s="139"/>
      <c r="G1963" s="139"/>
      <c r="H1963" s="139"/>
      <c r="I1963" s="139"/>
      <c r="J1963" s="139"/>
      <c r="K1963" s="139"/>
      <c r="O1963" s="9"/>
      <c r="P1963" s="9"/>
      <c r="Q1963" s="9"/>
      <c r="R1963" s="9"/>
      <c r="S1963" s="104">
        <v>1961.0</v>
      </c>
      <c r="T1963" s="9"/>
      <c r="U1963" s="9"/>
      <c r="V1963" s="9"/>
      <c r="W1963" s="9"/>
    </row>
    <row r="1964">
      <c r="A1964" s="139"/>
      <c r="B1964" s="139"/>
      <c r="C1964" s="139"/>
      <c r="D1964" s="139"/>
      <c r="E1964" s="139"/>
      <c r="F1964" s="139"/>
      <c r="G1964" s="139"/>
      <c r="H1964" s="139"/>
      <c r="I1964" s="139"/>
      <c r="J1964" s="139"/>
      <c r="K1964" s="139"/>
      <c r="O1964" s="9"/>
      <c r="P1964" s="9"/>
      <c r="Q1964" s="9"/>
      <c r="R1964" s="9"/>
      <c r="S1964" s="104">
        <v>1962.0</v>
      </c>
      <c r="T1964" s="9"/>
      <c r="U1964" s="9"/>
      <c r="V1964" s="9"/>
      <c r="W1964" s="9"/>
    </row>
    <row r="1965">
      <c r="A1965" s="139"/>
      <c r="B1965" s="139"/>
      <c r="C1965" s="139"/>
      <c r="D1965" s="139"/>
      <c r="E1965" s="139"/>
      <c r="F1965" s="139"/>
      <c r="G1965" s="139"/>
      <c r="H1965" s="139"/>
      <c r="I1965" s="139"/>
      <c r="J1965" s="139"/>
      <c r="K1965" s="139"/>
      <c r="O1965" s="9"/>
      <c r="P1965" s="9"/>
      <c r="Q1965" s="9"/>
      <c r="R1965" s="9"/>
      <c r="S1965" s="104">
        <v>1963.0</v>
      </c>
      <c r="T1965" s="9"/>
      <c r="U1965" s="9"/>
      <c r="V1965" s="9"/>
      <c r="W1965" s="9"/>
    </row>
    <row r="1966">
      <c r="A1966" s="139"/>
      <c r="B1966" s="139"/>
      <c r="C1966" s="139"/>
      <c r="D1966" s="139"/>
      <c r="E1966" s="139"/>
      <c r="F1966" s="139"/>
      <c r="G1966" s="139"/>
      <c r="H1966" s="139"/>
      <c r="I1966" s="139"/>
      <c r="J1966" s="139"/>
      <c r="K1966" s="139"/>
      <c r="O1966" s="9"/>
      <c r="P1966" s="9"/>
      <c r="Q1966" s="9"/>
      <c r="R1966" s="9"/>
      <c r="S1966" s="104">
        <v>1964.0</v>
      </c>
      <c r="T1966" s="9"/>
      <c r="U1966" s="9"/>
      <c r="V1966" s="9"/>
      <c r="W1966" s="9"/>
    </row>
    <row r="1967">
      <c r="A1967" s="139"/>
      <c r="B1967" s="139"/>
      <c r="C1967" s="139"/>
      <c r="D1967" s="139"/>
      <c r="E1967" s="139"/>
      <c r="F1967" s="139"/>
      <c r="G1967" s="139"/>
      <c r="H1967" s="139"/>
      <c r="I1967" s="139"/>
      <c r="J1967" s="139"/>
      <c r="K1967" s="139"/>
      <c r="O1967" s="9"/>
      <c r="P1967" s="9"/>
      <c r="Q1967" s="9"/>
      <c r="R1967" s="9"/>
      <c r="S1967" s="104">
        <v>1965.0</v>
      </c>
      <c r="T1967" s="9"/>
      <c r="U1967" s="9"/>
      <c r="V1967" s="9"/>
      <c r="W1967" s="9"/>
    </row>
    <row r="1968">
      <c r="A1968" s="139"/>
      <c r="B1968" s="139"/>
      <c r="C1968" s="139"/>
      <c r="D1968" s="139"/>
      <c r="E1968" s="139"/>
      <c r="F1968" s="139"/>
      <c r="G1968" s="139"/>
      <c r="H1968" s="139"/>
      <c r="I1968" s="139"/>
      <c r="J1968" s="139"/>
      <c r="K1968" s="139"/>
      <c r="O1968" s="9"/>
      <c r="P1968" s="9"/>
      <c r="Q1968" s="9"/>
      <c r="R1968" s="9"/>
      <c r="S1968" s="104">
        <v>1966.0</v>
      </c>
      <c r="T1968" s="9"/>
      <c r="U1968" s="9"/>
      <c r="V1968" s="9"/>
      <c r="W1968" s="9"/>
    </row>
    <row r="1969">
      <c r="A1969" s="139"/>
      <c r="B1969" s="139"/>
      <c r="C1969" s="139"/>
      <c r="D1969" s="139"/>
      <c r="E1969" s="139"/>
      <c r="F1969" s="139"/>
      <c r="G1969" s="139"/>
      <c r="H1969" s="139"/>
      <c r="I1969" s="139"/>
      <c r="J1969" s="139"/>
      <c r="K1969" s="139"/>
      <c r="O1969" s="9"/>
      <c r="P1969" s="9"/>
      <c r="Q1969" s="9"/>
      <c r="R1969" s="9"/>
      <c r="S1969" s="104">
        <v>1967.0</v>
      </c>
      <c r="T1969" s="9"/>
      <c r="U1969" s="9"/>
      <c r="V1969" s="9"/>
      <c r="W1969" s="9"/>
    </row>
    <row r="1970">
      <c r="A1970" s="139"/>
      <c r="B1970" s="139"/>
      <c r="C1970" s="139"/>
      <c r="D1970" s="139"/>
      <c r="E1970" s="139"/>
      <c r="F1970" s="139"/>
      <c r="G1970" s="139"/>
      <c r="H1970" s="139"/>
      <c r="I1970" s="139"/>
      <c r="J1970" s="139"/>
      <c r="K1970" s="139"/>
      <c r="O1970" s="9"/>
      <c r="P1970" s="9"/>
      <c r="Q1970" s="9"/>
      <c r="R1970" s="9"/>
      <c r="S1970" s="104">
        <v>1968.0</v>
      </c>
      <c r="T1970" s="9"/>
      <c r="U1970" s="9"/>
      <c r="V1970" s="9"/>
      <c r="W1970" s="9"/>
    </row>
    <row r="1971">
      <c r="A1971" s="139"/>
      <c r="B1971" s="139"/>
      <c r="C1971" s="139"/>
      <c r="D1971" s="139"/>
      <c r="E1971" s="139"/>
      <c r="F1971" s="139"/>
      <c r="G1971" s="139"/>
      <c r="H1971" s="139"/>
      <c r="I1971" s="139"/>
      <c r="J1971" s="139"/>
      <c r="K1971" s="139"/>
      <c r="O1971" s="9"/>
      <c r="P1971" s="9"/>
      <c r="Q1971" s="9"/>
      <c r="R1971" s="9"/>
      <c r="S1971" s="104">
        <v>1969.0</v>
      </c>
      <c r="T1971" s="9"/>
      <c r="U1971" s="9"/>
      <c r="V1971" s="9"/>
      <c r="W1971" s="9"/>
    </row>
    <row r="1972">
      <c r="A1972" s="139"/>
      <c r="B1972" s="139"/>
      <c r="C1972" s="139"/>
      <c r="D1972" s="139"/>
      <c r="E1972" s="139"/>
      <c r="F1972" s="139"/>
      <c r="G1972" s="139"/>
      <c r="H1972" s="139"/>
      <c r="I1972" s="139"/>
      <c r="J1972" s="139"/>
      <c r="K1972" s="139"/>
      <c r="O1972" s="9"/>
      <c r="P1972" s="9"/>
      <c r="Q1972" s="9"/>
      <c r="R1972" s="9"/>
      <c r="S1972" s="104">
        <v>1970.0</v>
      </c>
      <c r="T1972" s="9"/>
      <c r="U1972" s="9"/>
      <c r="V1972" s="9"/>
      <c r="W1972" s="9"/>
    </row>
    <row r="1973">
      <c r="A1973" s="139"/>
      <c r="B1973" s="139"/>
      <c r="C1973" s="139"/>
      <c r="D1973" s="139"/>
      <c r="E1973" s="139"/>
      <c r="F1973" s="139"/>
      <c r="G1973" s="139"/>
      <c r="H1973" s="139"/>
      <c r="I1973" s="139"/>
      <c r="J1973" s="139"/>
      <c r="K1973" s="139"/>
      <c r="O1973" s="9"/>
      <c r="P1973" s="9"/>
      <c r="Q1973" s="9"/>
      <c r="R1973" s="9"/>
      <c r="S1973" s="104">
        <v>1971.0</v>
      </c>
      <c r="T1973" s="9"/>
      <c r="U1973" s="9"/>
      <c r="V1973" s="9"/>
      <c r="W1973" s="9"/>
    </row>
    <row r="1974">
      <c r="A1974" s="139"/>
      <c r="B1974" s="139"/>
      <c r="C1974" s="139"/>
      <c r="D1974" s="139"/>
      <c r="E1974" s="139"/>
      <c r="F1974" s="139"/>
      <c r="G1974" s="139"/>
      <c r="H1974" s="139"/>
      <c r="I1974" s="139"/>
      <c r="J1974" s="139"/>
      <c r="K1974" s="139"/>
      <c r="O1974" s="9"/>
      <c r="P1974" s="9"/>
      <c r="Q1974" s="9"/>
      <c r="R1974" s="9"/>
      <c r="S1974" s="104">
        <v>1972.0</v>
      </c>
      <c r="T1974" s="9"/>
      <c r="U1974" s="9"/>
      <c r="V1974" s="9"/>
      <c r="W1974" s="9"/>
    </row>
    <row r="1975">
      <c r="A1975" s="139"/>
      <c r="B1975" s="139"/>
      <c r="C1975" s="139"/>
      <c r="D1975" s="139"/>
      <c r="E1975" s="139"/>
      <c r="F1975" s="139"/>
      <c r="G1975" s="139"/>
      <c r="H1975" s="139"/>
      <c r="I1975" s="139"/>
      <c r="J1975" s="139"/>
      <c r="K1975" s="139"/>
      <c r="O1975" s="9"/>
      <c r="P1975" s="9"/>
      <c r="Q1975" s="9"/>
      <c r="R1975" s="9"/>
      <c r="S1975" s="104">
        <v>1973.0</v>
      </c>
      <c r="T1975" s="9"/>
      <c r="U1975" s="9"/>
      <c r="V1975" s="9"/>
      <c r="W1975" s="9"/>
    </row>
    <row r="1976">
      <c r="A1976" s="139"/>
      <c r="B1976" s="139"/>
      <c r="C1976" s="139"/>
      <c r="D1976" s="139"/>
      <c r="E1976" s="139"/>
      <c r="F1976" s="139"/>
      <c r="G1976" s="139"/>
      <c r="H1976" s="139"/>
      <c r="I1976" s="139"/>
      <c r="J1976" s="139"/>
      <c r="K1976" s="139"/>
      <c r="O1976" s="9"/>
      <c r="P1976" s="9"/>
      <c r="Q1976" s="9"/>
      <c r="R1976" s="9"/>
      <c r="S1976" s="104">
        <v>1974.0</v>
      </c>
      <c r="T1976" s="9"/>
      <c r="U1976" s="9"/>
      <c r="V1976" s="9"/>
      <c r="W1976" s="9"/>
    </row>
    <row r="1977">
      <c r="A1977" s="139"/>
      <c r="B1977" s="139"/>
      <c r="C1977" s="139"/>
      <c r="D1977" s="139"/>
      <c r="E1977" s="139"/>
      <c r="F1977" s="139"/>
      <c r="G1977" s="139"/>
      <c r="H1977" s="139"/>
      <c r="I1977" s="139"/>
      <c r="J1977" s="139"/>
      <c r="K1977" s="139"/>
      <c r="O1977" s="9"/>
      <c r="P1977" s="9"/>
      <c r="Q1977" s="9"/>
      <c r="R1977" s="9"/>
      <c r="S1977" s="104">
        <v>1975.0</v>
      </c>
      <c r="T1977" s="9"/>
      <c r="U1977" s="9"/>
      <c r="V1977" s="9"/>
      <c r="W1977" s="9"/>
    </row>
    <row r="1978">
      <c r="A1978" s="139"/>
      <c r="B1978" s="139"/>
      <c r="C1978" s="139"/>
      <c r="D1978" s="139"/>
      <c r="E1978" s="139"/>
      <c r="F1978" s="139"/>
      <c r="G1978" s="139"/>
      <c r="H1978" s="139"/>
      <c r="I1978" s="139"/>
      <c r="J1978" s="139"/>
      <c r="K1978" s="139"/>
      <c r="O1978" s="9"/>
      <c r="P1978" s="9"/>
      <c r="Q1978" s="9"/>
      <c r="R1978" s="9"/>
      <c r="S1978" s="104">
        <v>1976.0</v>
      </c>
      <c r="T1978" s="9"/>
      <c r="U1978" s="9"/>
      <c r="V1978" s="9"/>
      <c r="W1978" s="9"/>
    </row>
    <row r="1979">
      <c r="A1979" s="139"/>
      <c r="B1979" s="139"/>
      <c r="C1979" s="139"/>
      <c r="D1979" s="139"/>
      <c r="E1979" s="139"/>
      <c r="F1979" s="139"/>
      <c r="G1979" s="139"/>
      <c r="H1979" s="139"/>
      <c r="I1979" s="139"/>
      <c r="J1979" s="139"/>
      <c r="K1979" s="139"/>
      <c r="O1979" s="9"/>
      <c r="P1979" s="9"/>
      <c r="Q1979" s="9"/>
      <c r="R1979" s="9"/>
      <c r="S1979" s="104">
        <v>1977.0</v>
      </c>
      <c r="T1979" s="9"/>
      <c r="U1979" s="9"/>
      <c r="V1979" s="9"/>
      <c r="W1979" s="9"/>
    </row>
    <row r="1980">
      <c r="A1980" s="139"/>
      <c r="B1980" s="139"/>
      <c r="C1980" s="139"/>
      <c r="D1980" s="139"/>
      <c r="E1980" s="139"/>
      <c r="F1980" s="139"/>
      <c r="G1980" s="139"/>
      <c r="H1980" s="139"/>
      <c r="I1980" s="139"/>
      <c r="J1980" s="139"/>
      <c r="K1980" s="139"/>
      <c r="O1980" s="9"/>
      <c r="P1980" s="9"/>
      <c r="Q1980" s="9"/>
      <c r="R1980" s="9"/>
      <c r="S1980" s="104">
        <v>1978.0</v>
      </c>
      <c r="T1980" s="9"/>
      <c r="U1980" s="9"/>
      <c r="V1980" s="9"/>
      <c r="W1980" s="9"/>
    </row>
    <row r="1981">
      <c r="A1981" s="139"/>
      <c r="B1981" s="139"/>
      <c r="C1981" s="139"/>
      <c r="D1981" s="139"/>
      <c r="E1981" s="139"/>
      <c r="F1981" s="139"/>
      <c r="G1981" s="139"/>
      <c r="H1981" s="139"/>
      <c r="I1981" s="139"/>
      <c r="J1981" s="139"/>
      <c r="K1981" s="139"/>
      <c r="O1981" s="9"/>
      <c r="P1981" s="9"/>
      <c r="Q1981" s="9"/>
      <c r="R1981" s="9"/>
      <c r="S1981" s="104">
        <v>1979.0</v>
      </c>
      <c r="T1981" s="9"/>
      <c r="U1981" s="9"/>
      <c r="V1981" s="9"/>
      <c r="W1981" s="9"/>
    </row>
    <row r="1982">
      <c r="A1982" s="139"/>
      <c r="B1982" s="139"/>
      <c r="C1982" s="139"/>
      <c r="D1982" s="139"/>
      <c r="E1982" s="139"/>
      <c r="F1982" s="139"/>
      <c r="G1982" s="139"/>
      <c r="H1982" s="139"/>
      <c r="I1982" s="139"/>
      <c r="J1982" s="139"/>
      <c r="K1982" s="139"/>
      <c r="O1982" s="9"/>
      <c r="P1982" s="9"/>
      <c r="Q1982" s="9"/>
      <c r="R1982" s="9"/>
      <c r="S1982" s="104">
        <v>1980.0</v>
      </c>
      <c r="T1982" s="9"/>
      <c r="U1982" s="9"/>
      <c r="V1982" s="9"/>
      <c r="W1982" s="9"/>
    </row>
    <row r="1983">
      <c r="A1983" s="139"/>
      <c r="B1983" s="139"/>
      <c r="C1983" s="139"/>
      <c r="D1983" s="139"/>
      <c r="E1983" s="139"/>
      <c r="F1983" s="139"/>
      <c r="G1983" s="139"/>
      <c r="H1983" s="139"/>
      <c r="I1983" s="139"/>
      <c r="J1983" s="139"/>
      <c r="K1983" s="139"/>
      <c r="O1983" s="9"/>
      <c r="P1983" s="9"/>
      <c r="Q1983" s="9"/>
      <c r="R1983" s="9"/>
      <c r="S1983" s="104">
        <v>1981.0</v>
      </c>
      <c r="T1983" s="9"/>
      <c r="U1983" s="9"/>
      <c r="V1983" s="9"/>
      <c r="W1983" s="9"/>
    </row>
    <row r="1984">
      <c r="A1984" s="139"/>
      <c r="B1984" s="139"/>
      <c r="C1984" s="139"/>
      <c r="D1984" s="139"/>
      <c r="E1984" s="139"/>
      <c r="F1984" s="139"/>
      <c r="G1984" s="139"/>
      <c r="H1984" s="139"/>
      <c r="I1984" s="139"/>
      <c r="J1984" s="139"/>
      <c r="K1984" s="139"/>
      <c r="O1984" s="9"/>
      <c r="P1984" s="9"/>
      <c r="Q1984" s="9"/>
      <c r="R1984" s="9"/>
      <c r="S1984" s="104">
        <v>1982.0</v>
      </c>
      <c r="T1984" s="9"/>
      <c r="U1984" s="9"/>
      <c r="V1984" s="9"/>
      <c r="W1984" s="9"/>
    </row>
    <row r="1985">
      <c r="A1985" s="139"/>
      <c r="B1985" s="139"/>
      <c r="C1985" s="139"/>
      <c r="D1985" s="139"/>
      <c r="E1985" s="139"/>
      <c r="F1985" s="139"/>
      <c r="G1985" s="139"/>
      <c r="H1985" s="139"/>
      <c r="I1985" s="139"/>
      <c r="J1985" s="139"/>
      <c r="K1985" s="139"/>
      <c r="O1985" s="9"/>
      <c r="P1985" s="9"/>
      <c r="Q1985" s="9"/>
      <c r="R1985" s="9"/>
      <c r="S1985" s="104">
        <v>1983.0</v>
      </c>
      <c r="T1985" s="9"/>
      <c r="U1985" s="9"/>
      <c r="V1985" s="9"/>
      <c r="W1985" s="9"/>
    </row>
    <row r="1986">
      <c r="A1986" s="139"/>
      <c r="B1986" s="139"/>
      <c r="C1986" s="139"/>
      <c r="D1986" s="139"/>
      <c r="E1986" s="139"/>
      <c r="F1986" s="139"/>
      <c r="G1986" s="139"/>
      <c r="H1986" s="139"/>
      <c r="I1986" s="139"/>
      <c r="J1986" s="139"/>
      <c r="K1986" s="139"/>
      <c r="O1986" s="9"/>
      <c r="P1986" s="9"/>
      <c r="Q1986" s="9"/>
      <c r="R1986" s="9"/>
      <c r="S1986" s="104">
        <v>1984.0</v>
      </c>
      <c r="T1986" s="9"/>
      <c r="U1986" s="9"/>
      <c r="V1986" s="9"/>
      <c r="W1986" s="9"/>
    </row>
    <row r="1987">
      <c r="A1987" s="139"/>
      <c r="B1987" s="139"/>
      <c r="C1987" s="139"/>
      <c r="D1987" s="139"/>
      <c r="E1987" s="139"/>
      <c r="F1987" s="139"/>
      <c r="G1987" s="139"/>
      <c r="H1987" s="139"/>
      <c r="I1987" s="139"/>
      <c r="J1987" s="139"/>
      <c r="K1987" s="139"/>
      <c r="O1987" s="9"/>
      <c r="P1987" s="9"/>
      <c r="Q1987" s="9"/>
      <c r="R1987" s="9"/>
      <c r="S1987" s="104">
        <v>1985.0</v>
      </c>
      <c r="T1987" s="9"/>
      <c r="U1987" s="9"/>
      <c r="V1987" s="9"/>
      <c r="W1987" s="9"/>
    </row>
    <row r="1988">
      <c r="A1988" s="139"/>
      <c r="B1988" s="139"/>
      <c r="C1988" s="139"/>
      <c r="D1988" s="139"/>
      <c r="E1988" s="139"/>
      <c r="F1988" s="139"/>
      <c r="G1988" s="139"/>
      <c r="H1988" s="139"/>
      <c r="I1988" s="139"/>
      <c r="J1988" s="139"/>
      <c r="K1988" s="139"/>
      <c r="O1988" s="9"/>
      <c r="P1988" s="9"/>
      <c r="Q1988" s="9"/>
      <c r="R1988" s="9"/>
      <c r="S1988" s="104"/>
      <c r="T1988" s="9"/>
      <c r="U1988" s="9"/>
      <c r="V1988" s="9"/>
      <c r="W1988" s="9"/>
    </row>
    <row r="1989">
      <c r="A1989" s="139"/>
      <c r="B1989" s="139"/>
      <c r="C1989" s="139"/>
      <c r="D1989" s="139"/>
      <c r="E1989" s="139"/>
      <c r="F1989" s="139"/>
      <c r="G1989" s="139"/>
      <c r="H1989" s="139"/>
      <c r="I1989" s="139"/>
      <c r="J1989" s="139"/>
      <c r="K1989" s="139"/>
      <c r="O1989" s="9"/>
      <c r="P1989" s="9"/>
      <c r="Q1989" s="9"/>
      <c r="R1989" s="9"/>
      <c r="S1989" s="104"/>
      <c r="T1989" s="9"/>
      <c r="U1989" s="9"/>
      <c r="V1989" s="9"/>
      <c r="W1989" s="9"/>
    </row>
    <row r="1990">
      <c r="A1990" s="139"/>
      <c r="B1990" s="139"/>
      <c r="C1990" s="139"/>
      <c r="D1990" s="139"/>
      <c r="E1990" s="139"/>
      <c r="F1990" s="139"/>
      <c r="G1990" s="139"/>
      <c r="H1990" s="139"/>
      <c r="I1990" s="139"/>
      <c r="J1990" s="139"/>
      <c r="K1990" s="139"/>
      <c r="O1990" s="9"/>
      <c r="P1990" s="9"/>
      <c r="Q1990" s="9"/>
      <c r="R1990" s="9"/>
      <c r="S1990" s="104"/>
      <c r="T1990" s="9"/>
      <c r="U1990" s="9"/>
      <c r="V1990" s="9"/>
      <c r="W1990" s="9"/>
    </row>
    <row r="1991">
      <c r="A1991" s="139"/>
      <c r="B1991" s="139"/>
      <c r="C1991" s="139"/>
      <c r="D1991" s="139"/>
      <c r="E1991" s="139"/>
      <c r="F1991" s="139"/>
      <c r="G1991" s="139"/>
      <c r="H1991" s="139"/>
      <c r="I1991" s="139"/>
      <c r="J1991" s="139"/>
      <c r="K1991" s="139"/>
      <c r="O1991" s="9"/>
      <c r="P1991" s="9"/>
      <c r="Q1991" s="9"/>
      <c r="R1991" s="9"/>
      <c r="S1991" s="104"/>
      <c r="T1991" s="9"/>
      <c r="U1991" s="9"/>
      <c r="V1991" s="9"/>
      <c r="W1991" s="9"/>
    </row>
    <row r="1992">
      <c r="A1992" s="139"/>
      <c r="B1992" s="139"/>
      <c r="C1992" s="139"/>
      <c r="D1992" s="139"/>
      <c r="E1992" s="139"/>
      <c r="F1992" s="139"/>
      <c r="G1992" s="139"/>
      <c r="H1992" s="139"/>
      <c r="I1992" s="139"/>
      <c r="J1992" s="139"/>
      <c r="K1992" s="139"/>
      <c r="O1992" s="9"/>
      <c r="P1992" s="9"/>
      <c r="Q1992" s="9"/>
      <c r="R1992" s="9"/>
      <c r="S1992" s="104"/>
      <c r="T1992" s="9"/>
      <c r="U1992" s="9"/>
      <c r="V1992" s="9"/>
      <c r="W1992" s="9"/>
    </row>
    <row r="1993">
      <c r="A1993" s="139"/>
      <c r="B1993" s="139"/>
      <c r="C1993" s="139"/>
      <c r="D1993" s="139"/>
      <c r="E1993" s="139"/>
      <c r="F1993" s="139"/>
      <c r="G1993" s="139"/>
      <c r="H1993" s="139"/>
      <c r="I1993" s="139"/>
      <c r="J1993" s="139"/>
      <c r="K1993" s="139"/>
      <c r="O1993" s="9"/>
      <c r="P1993" s="9"/>
      <c r="Q1993" s="9"/>
      <c r="R1993" s="9"/>
      <c r="S1993" s="104"/>
      <c r="T1993" s="9"/>
      <c r="U1993" s="9"/>
      <c r="V1993" s="9"/>
      <c r="W1993" s="9"/>
    </row>
    <row r="1994">
      <c r="A1994" s="139"/>
      <c r="B1994" s="139"/>
      <c r="C1994" s="139"/>
      <c r="D1994" s="139"/>
      <c r="E1994" s="139"/>
      <c r="F1994" s="139"/>
      <c r="G1994" s="139"/>
      <c r="H1994" s="139"/>
      <c r="I1994" s="139"/>
      <c r="J1994" s="139"/>
      <c r="K1994" s="139"/>
      <c r="O1994" s="9"/>
      <c r="P1994" s="9"/>
      <c r="Q1994" s="9"/>
      <c r="R1994" s="9"/>
      <c r="S1994" s="104"/>
      <c r="T1994" s="9"/>
      <c r="U1994" s="9"/>
      <c r="V1994" s="9"/>
      <c r="W1994" s="9"/>
    </row>
    <row r="1995">
      <c r="A1995" s="139"/>
      <c r="B1995" s="139"/>
      <c r="C1995" s="139"/>
      <c r="D1995" s="139"/>
      <c r="E1995" s="139"/>
      <c r="F1995" s="139"/>
      <c r="G1995" s="139"/>
      <c r="H1995" s="139"/>
      <c r="I1995" s="139"/>
      <c r="J1995" s="139"/>
      <c r="K1995" s="139"/>
      <c r="O1995" s="9"/>
      <c r="P1995" s="9"/>
      <c r="Q1995" s="9"/>
      <c r="R1995" s="9"/>
      <c r="S1995" s="104"/>
      <c r="T1995" s="9"/>
      <c r="U1995" s="9"/>
      <c r="V1995" s="9"/>
      <c r="W1995" s="9"/>
    </row>
    <row r="1996">
      <c r="A1996" s="139"/>
      <c r="B1996" s="139"/>
      <c r="C1996" s="139"/>
      <c r="D1996" s="139"/>
      <c r="E1996" s="139"/>
      <c r="F1996" s="139"/>
      <c r="G1996" s="139"/>
      <c r="H1996" s="139"/>
      <c r="I1996" s="139"/>
      <c r="J1996" s="139"/>
      <c r="K1996" s="139"/>
      <c r="O1996" s="9"/>
      <c r="P1996" s="9"/>
      <c r="Q1996" s="9"/>
      <c r="R1996" s="9"/>
      <c r="S1996" s="104"/>
      <c r="T1996" s="9"/>
      <c r="U1996" s="9"/>
      <c r="V1996" s="9"/>
      <c r="W1996" s="9"/>
    </row>
  </sheetData>
  <conditionalFormatting sqref="A1:A1996">
    <cfRule type="expression" dxfId="0" priority="1">
      <formula>COUNTIF(A:A,A1)&gt;1</formula>
    </cfRule>
  </conditionalFormatting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min="5" max="5" width="10.75"/>
    <col customWidth="1" min="6" max="6" width="19.25"/>
    <col customWidth="1" min="7" max="7" width="11.75"/>
    <col customWidth="1" min="8" max="8" width="21.75"/>
    <col customWidth="1" min="9" max="9" width="21.38"/>
    <col customWidth="1" hidden="1" min="10" max="10" width="12.75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 t="s">
        <v>21</v>
      </c>
      <c r="B1" s="2" t="s">
        <v>0</v>
      </c>
      <c r="C1" s="3"/>
      <c r="D1" s="4"/>
      <c r="E1" s="5" t="s">
        <v>22</v>
      </c>
      <c r="K1" s="6"/>
      <c r="L1" s="7"/>
      <c r="M1" s="8"/>
      <c r="N1" s="9"/>
      <c r="O1" s="10"/>
    </row>
    <row r="2">
      <c r="A2" s="11">
        <v>0.4618055555555556</v>
      </c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23</v>
      </c>
      <c r="K3" s="6"/>
      <c r="L3" s="7"/>
      <c r="M3" s="8"/>
      <c r="N3" s="9"/>
      <c r="O3" s="10"/>
    </row>
    <row r="4" ht="27.0" customHeight="1">
      <c r="A4" s="40" t="s">
        <v>5</v>
      </c>
      <c r="B4" s="18" t="s">
        <v>6</v>
      </c>
      <c r="C4" s="19" t="s">
        <v>7</v>
      </c>
      <c r="D4" s="19" t="s">
        <v>8</v>
      </c>
      <c r="E4" s="41" t="s">
        <v>9</v>
      </c>
      <c r="F4" s="21" t="s">
        <v>24</v>
      </c>
      <c r="G4" s="22" t="s">
        <v>11</v>
      </c>
      <c r="H4" s="21" t="s">
        <v>12</v>
      </c>
      <c r="I4" s="21" t="s">
        <v>13</v>
      </c>
      <c r="J4" s="22" t="s">
        <v>14</v>
      </c>
      <c r="K4" s="42" t="s">
        <v>15</v>
      </c>
      <c r="L4" s="42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список'!$A$3:$S$996,VLOOKUP(E511,'Общий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35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список'!A8:M8,0)),"")</f>
        <v>60 м с барьерами</v>
      </c>
      <c r="C10" s="27" t="str">
        <f>IF(B10="","", IFERROR(VLOOKUP(E10,'Общий список'!$A$3:$AG$996,3,FALSE),""))</f>
        <v>Ж</v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>Мазунина Мария</v>
      </c>
      <c r="G10" s="27" t="str">
        <f>IF(B10="","", IFERROR(VLOOKUP(E10,'Общий список'!$A$3:$AG$996,4,FALSE),""))</f>
        <v>14.02.2008</v>
      </c>
      <c r="H10" s="27" t="str">
        <f>IF(B10="","", IFERROR(VLOOKUP(E10,'Общий список'!$A$3:$AG$996,6,FALSE),""))</f>
        <v>СШОР "ТЕМП" г. Березники</v>
      </c>
      <c r="I10" s="27" t="str">
        <f>IF(B10="","", IFERROR(VLOOKUP(E10,'Общий список'!$A$3:$AG$996,7,FALSE),""))</f>
        <v>Чжао Л.А., Косинов А.Н. </v>
      </c>
      <c r="J10" s="27">
        <f t="array" ref="J10">IFERROR(INDEX('Общий список'!$A$3:$O$996,VLOOKUP(E10,'Общий список'!$A$3:$S$996,19,FALSE),MATCH(B10,'Общий список'!A8:N8,0)+1),"")</f>
        <v>9.3</v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список'!A11:M11,0)),"")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список'!A11:N11,0)+1),"")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список'!A13:M13,0)),"")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список'!A13:N13,0)+1),"")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список'!A17:M17,0)),"")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список'!A17:N17,0)+1),"")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список'!A19:M19,0)),"")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список'!A19:N19,0)+1),"")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список'!A20:M20,0)),"")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список'!A20</f>
        <v>45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список'!A20:N20,0)+1),"")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список'!A21:M21,0)),"")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список'!A21</f>
        <v>55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список'!A21:N21,0)+1),"")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список'!A22:M22,0)),"")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список'!A22</f>
        <v>59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список'!A22:N22,0)+1),"")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список'!A23:M23,0)),"")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список'!A23</f>
        <v>60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список'!A23:N23,0)+1),"")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список'!A24:M24,0)),"")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список'!A24</f>
        <v>73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список'!A24:N24,0)+1),"")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список'!A25:M25,0)),"")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список'!A25</f>
        <v>74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список'!A25:N25,0)+1),"")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список'!A26:M26,0)),"")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список'!A26</f>
        <v>233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список'!A26:N26,0)+1),"")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список'!A27:M27,0)),"")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список'!A27</f>
        <v>103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список'!A27:N27,0)+1),"")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список'!A28:M28,0)),"")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список'!A28</f>
        <v>104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список'!A28:N28,0)+1),"")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список'!A29:M29,0)),"")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список'!A29</f>
        <v>108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список'!A29:N29,0)+1),"")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список'!A30:M30,0)),"")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список'!A30</f>
        <v>110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список'!A30:N30,0)+1),"")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список'!A31:M31,0)),"")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список'!A31</f>
        <v>114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список'!A31:N31,0)+1),"")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список'!A32:M32,0)),"")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список'!A32</f>
        <v>115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список'!A32:N32,0)+1),"")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список'!A33:M33,0)),"")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список'!A33</f>
        <v>116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список'!A33:N33,0)+1),"")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/>
      <c r="C36" s="27"/>
      <c r="D36" s="27"/>
      <c r="E36" s="36" t="s">
        <v>25</v>
      </c>
      <c r="F36" s="37"/>
      <c r="G36" s="37"/>
      <c r="H36" s="37"/>
      <c r="I36" s="37"/>
      <c r="J36" s="38"/>
      <c r="K36" s="30"/>
      <c r="L36" s="30"/>
      <c r="M36" s="31"/>
      <c r="N36" s="28"/>
      <c r="O36" s="32"/>
      <c r="R36" s="33"/>
      <c r="S36" s="33"/>
      <c r="T36" s="33"/>
    </row>
    <row r="37" ht="15.0" customHeight="1">
      <c r="A37" s="25">
        <v>1.0</v>
      </c>
      <c r="B37" s="26" t="str">
        <f t="array" ref="B37">IFERROR(INDEX('Общий список'!$A$3:$S$996,VLOOKUP(E37,'Общий список'!$A$3:$S$996,19,FALSE),MATCH($B$1,'Общий список'!A34:M34,0)),"")</f>
        <v>60 м с барьерами</v>
      </c>
      <c r="C37" s="27" t="str">
        <f>IF(B37="","", IFERROR(VLOOKUP(E37,'Общий список'!$A$3:$AG$996,3,FALSE),""))</f>
        <v>М</v>
      </c>
      <c r="D37" s="27" t="str">
        <f>IF(B37="","", IFERROR(VLOOKUP(E37,'Общий список'!$A$3:$AG$996,17,FALSE),""))</f>
        <v/>
      </c>
      <c r="E37" s="28">
        <f>'Общий список'!A34</f>
        <v>144</v>
      </c>
      <c r="F37" s="29" t="str">
        <f>IF(B37="","", IFERROR(VLOOKUP(E37,'Общий список'!$A$3:$AG$996,2,FALSE),""))</f>
        <v>Мурашко Артем</v>
      </c>
      <c r="G37" s="27" t="str">
        <f>IF(B37="","", IFERROR(VLOOKUP(E37,'Общий список'!$A$3:$AG$996,4,FALSE),""))</f>
        <v>14.01.2007</v>
      </c>
      <c r="H37" s="43" t="str">
        <f>IF(B37="","", IFERROR(VLOOKUP(E37,'Общий список'!$A$3:$AG$996,6,FALSE),""))</f>
        <v>МАУ ДО СШОР Кировского р-на</v>
      </c>
      <c r="I37" s="27" t="str">
        <f>IF(B37="","", IFERROR(VLOOKUP(E37,'Общий список'!$A$3:$AG$996,7,FALSE),""))</f>
        <v>Батулина Т.Н.</v>
      </c>
      <c r="J37" s="27">
        <f t="array" ref="J37">IFERROR(INDEX('Общий список'!$A$3:$O$996,VLOOKUP(E37,'Общий список'!$A$3:$S$996,19,FALSE),MATCH(B37,'Общий список'!A34:N34,0)+1),"")</f>
        <v>8.22</v>
      </c>
      <c r="K37" s="30"/>
      <c r="L37" s="30">
        <v>8.24</v>
      </c>
      <c r="M37" s="31">
        <f t="shared" ref="M37:M510" si="2">IF(L37=0,K37,L37)</f>
        <v>8.24</v>
      </c>
      <c r="N37" s="28"/>
      <c r="O37" s="32"/>
      <c r="R37" s="33"/>
      <c r="S37" s="33"/>
      <c r="T37" s="33"/>
    </row>
    <row r="38" ht="15.0" hidden="1" customHeight="1">
      <c r="A38" s="39"/>
      <c r="B38" s="26" t="str">
        <f t="array" ref="B38">IFERROR(INDEX('Общий список'!$A$3:$S$996,VLOOKUP(E38,'Общий список'!$A$3:$S$996,19,FALSE),MATCH($B$1,'Общий список'!A35:M35,0)),"")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список'!A35</f>
        <v>150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список'!A35:N35,0)+1),"")</f>
        <v/>
      </c>
      <c r="K38" s="30"/>
      <c r="L38" s="30"/>
      <c r="M38" s="31" t="str">
        <f t="shared" si="2"/>
        <v/>
      </c>
      <c r="N38" s="28"/>
      <c r="O38" s="32"/>
      <c r="R38" s="33"/>
      <c r="S38" s="33"/>
      <c r="T38" s="33"/>
    </row>
    <row r="39" ht="15.0" hidden="1" customHeight="1">
      <c r="A39" s="39"/>
      <c r="B39" s="26" t="str">
        <f t="array" ref="B39">IFERROR(INDEX('Общий список'!$A$3:$S$996,VLOOKUP(E39,'Общий список'!$A$3:$S$996,19,FALSE),MATCH($B$1,'Общий список'!A36:M36,0)),"")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список'!A36</f>
        <v>155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список'!A36:N36,0)+1),"")</f>
        <v/>
      </c>
      <c r="K39" s="30"/>
      <c r="L39" s="30"/>
      <c r="M39" s="31" t="str">
        <f t="shared" si="2"/>
        <v/>
      </c>
      <c r="N39" s="28"/>
      <c r="O39" s="32"/>
      <c r="R39" s="33"/>
      <c r="S39" s="33"/>
      <c r="T39" s="33"/>
    </row>
    <row r="40" ht="15.0" hidden="1" customHeight="1">
      <c r="A40" s="39"/>
      <c r="B40" s="26" t="str">
        <f t="array" ref="B40">IFERROR(INDEX('Общий список'!$A$3:$S$996,VLOOKUP(E40,'Общий список'!$A$3:$S$996,19,FALSE),MATCH($B$1,'Общий список'!A37:M37,0)),"")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список'!A37</f>
        <v>156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список'!A37:N37,0)+1),"")</f>
        <v/>
      </c>
      <c r="K40" s="30"/>
      <c r="L40" s="30"/>
      <c r="M40" s="31" t="str">
        <f t="shared" si="2"/>
        <v/>
      </c>
      <c r="N40" s="28"/>
      <c r="O40" s="32"/>
      <c r="R40" s="33"/>
      <c r="S40" s="33"/>
      <c r="T40" s="33"/>
    </row>
    <row r="41" ht="15.0" hidden="1" customHeight="1">
      <c r="A41" s="39"/>
      <c r="B41" s="26" t="str">
        <f t="array" ref="B41">IFERROR(INDEX('Общий список'!$A$3:$S$996,VLOOKUP(E41,'Общий список'!$A$3:$S$996,19,FALSE),MATCH($B$1,'Общий список'!A38:M38,0)),"")</f>
        <v>60 м с барьерами</v>
      </c>
      <c r="C41" s="27" t="str">
        <f>IF(B41="","", IFERROR(VLOOKUP(E41,'Общий список'!$A$3:$AG$996,3,FALSE),""))</f>
        <v>Ж</v>
      </c>
      <c r="D41" s="27" t="str">
        <f>IF(B41="","", IFERROR(VLOOKUP(E41,'Общий список'!$A$3:$AG$996,17,FALSE),""))</f>
        <v/>
      </c>
      <c r="E41" s="28">
        <f>'Общий список'!A38</f>
        <v>159</v>
      </c>
      <c r="F41" s="29" t="str">
        <f>IF(B41="","", IFERROR(VLOOKUP(E41,'Общий список'!$A$3:$AG$996,2,FALSE),""))</f>
        <v>Лыкова Софья</v>
      </c>
      <c r="G41" s="27">
        <f>IF(B41="","", IFERROR(VLOOKUP(E41,'Общий список'!$A$3:$AG$996,4,FALSE),""))</f>
        <v>39207</v>
      </c>
      <c r="H41" s="27" t="str">
        <f>IF(B41="","", IFERROR(VLOOKUP(E41,'Общий список'!$A$3:$AG$996,6,FALSE),""))</f>
        <v>МАУ ДО СШОР Кировского р-на</v>
      </c>
      <c r="I41" s="27" t="str">
        <f>IF(B41="","", IFERROR(VLOOKUP(E41,'Общий список'!$A$3:$AG$996,7,FALSE),""))</f>
        <v>Батулина Т.Н.</v>
      </c>
      <c r="J41" s="27">
        <f t="array" ref="J41">IFERROR(INDEX('Общий список'!$A$3:$O$996,VLOOKUP(E41,'Общий список'!$A$3:$S$996,19,FALSE),MATCH(B41,'Общий список'!A38:N38,0)+1),"")</f>
        <v>9.8</v>
      </c>
      <c r="K41" s="30"/>
      <c r="L41" s="30"/>
      <c r="M41" s="31" t="str">
        <f t="shared" si="2"/>
        <v/>
      </c>
      <c r="N41" s="28"/>
      <c r="O41" s="32"/>
      <c r="R41" s="33"/>
      <c r="S41" s="33"/>
      <c r="T41" s="33"/>
    </row>
    <row r="42" ht="15.0" hidden="1" customHeight="1">
      <c r="A42" s="39"/>
      <c r="B42" s="26" t="str">
        <f t="array" ref="B42">IFERROR(INDEX('Общий список'!$A$3:$S$996,VLOOKUP(E42,'Общий список'!$A$3:$S$996,19,FALSE),MATCH($B$1,'Общий список'!A39:M39,0)),"")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список'!A39</f>
        <v>164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список'!A39:N39,0)+1),"")</f>
        <v/>
      </c>
      <c r="K42" s="30"/>
      <c r="L42" s="30"/>
      <c r="M42" s="31" t="str">
        <f t="shared" si="2"/>
        <v/>
      </c>
      <c r="N42" s="28"/>
      <c r="O42" s="32"/>
      <c r="R42" s="33"/>
      <c r="S42" s="33"/>
      <c r="T42" s="33"/>
    </row>
    <row r="43" ht="15.0" hidden="1" customHeight="1">
      <c r="A43" s="39"/>
      <c r="B43" s="26" t="str">
        <f t="array" ref="B43">IFERROR(INDEX('Общий список'!$A$3:$S$996,VLOOKUP(E43,'Общий список'!$A$3:$S$996,19,FALSE),MATCH($B$1,'Общий список'!A40:M40,0)),"")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список'!A40</f>
        <v>172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список'!A40:N40,0)+1),"")</f>
        <v/>
      </c>
      <c r="K43" s="30"/>
      <c r="L43" s="30"/>
      <c r="M43" s="31" t="str">
        <f t="shared" si="2"/>
        <v/>
      </c>
      <c r="N43" s="28"/>
      <c r="O43" s="32"/>
      <c r="R43" s="33"/>
      <c r="S43" s="33"/>
      <c r="T43" s="33"/>
    </row>
    <row r="44" ht="15.0" hidden="1" customHeight="1">
      <c r="A44" s="39"/>
      <c r="B44" s="26" t="str">
        <f t="array" ref="B44">IFERROR(INDEX('Общий список'!$A$3:$S$996,VLOOKUP(E44,'Общий список'!$A$3:$S$996,19,FALSE),MATCH($B$1,'Общий список'!A41:M41,0)),"")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список'!A41</f>
        <v>176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список'!A41:N41,0)+1),"")</f>
        <v/>
      </c>
      <c r="K44" s="30"/>
      <c r="L44" s="30"/>
      <c r="M44" s="31" t="str">
        <f t="shared" si="2"/>
        <v/>
      </c>
      <c r="N44" s="28"/>
      <c r="O44" s="32"/>
      <c r="R44" s="33"/>
      <c r="S44" s="33"/>
      <c r="T44" s="33"/>
    </row>
    <row r="45" ht="15.0" hidden="1" customHeight="1">
      <c r="A45" s="39"/>
      <c r="B45" s="26" t="str">
        <f t="array" ref="B45">IFERROR(INDEX('Общий список'!$A$3:$S$996,VLOOKUP(E45,'Общий список'!$A$3:$S$996,19,FALSE),MATCH($B$1,'Общий список'!A42:M42,0)),"")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список'!A42</f>
        <v>181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список'!A42:N42,0)+1),"")</f>
        <v/>
      </c>
      <c r="K45" s="30"/>
      <c r="L45" s="30"/>
      <c r="M45" s="31" t="str">
        <f t="shared" si="2"/>
        <v/>
      </c>
      <c r="N45" s="28"/>
      <c r="O45" s="32"/>
      <c r="R45" s="33"/>
      <c r="S45" s="33"/>
      <c r="T45" s="33"/>
    </row>
    <row r="46" ht="15.0" hidden="1" customHeight="1">
      <c r="A46" s="39"/>
      <c r="B46" s="26" t="str">
        <f t="array" ref="B46">IFERROR(INDEX('Общий список'!$A$3:$S$996,VLOOKUP(E46,'Общий список'!$A$3:$S$996,19,FALSE),MATCH($B$1,'Общий список'!A43:M43,0)),"")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список'!A43</f>
        <v>184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список'!A43:N43,0)+1),"")</f>
        <v/>
      </c>
      <c r="K46" s="30"/>
      <c r="L46" s="30"/>
      <c r="M46" s="31" t="str">
        <f t="shared" si="2"/>
        <v/>
      </c>
      <c r="N46" s="28"/>
      <c r="O46" s="32"/>
      <c r="R46" s="33"/>
      <c r="S46" s="33"/>
      <c r="T46" s="33"/>
    </row>
    <row r="47" ht="15.0" hidden="1" customHeight="1">
      <c r="A47" s="39"/>
      <c r="B47" s="26" t="str">
        <f t="array" ref="B47">IFERROR(INDEX('Общий список'!$A$3:$S$996,VLOOKUP(E47,'Общий список'!$A$3:$S$996,19,FALSE),MATCH($B$1,'Общий список'!A44:M44,0)),"")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список'!A44</f>
        <v>188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список'!A44:N44,0)+1),"")</f>
        <v/>
      </c>
      <c r="K47" s="30"/>
      <c r="L47" s="30"/>
      <c r="M47" s="31" t="str">
        <f t="shared" si="2"/>
        <v/>
      </c>
      <c r="N47" s="28"/>
      <c r="O47" s="32"/>
      <c r="R47" s="33"/>
      <c r="S47" s="33"/>
      <c r="T47" s="33"/>
    </row>
    <row r="48" ht="15.0" hidden="1" customHeight="1">
      <c r="A48" s="39"/>
      <c r="B48" s="26" t="str">
        <f t="array" ref="B48">IFERROR(INDEX('Общий список'!$A$3:$S$996,VLOOKUP(E48,'Общий список'!$A$3:$S$996,19,FALSE),MATCH($B$1,'Общий список'!A45:M45,0)),"")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список'!A45</f>
        <v>189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список'!A45:N45,0)+1),"")</f>
        <v/>
      </c>
      <c r="K48" s="30"/>
      <c r="L48" s="30"/>
      <c r="M48" s="31" t="str">
        <f t="shared" si="2"/>
        <v/>
      </c>
      <c r="N48" s="28"/>
      <c r="O48" s="32"/>
      <c r="R48" s="33"/>
      <c r="S48" s="33"/>
      <c r="T48" s="33"/>
    </row>
    <row r="49" ht="15.0" hidden="1" customHeight="1">
      <c r="A49" s="39"/>
      <c r="B49" s="26" t="str">
        <f t="array" ref="B49">IFERROR(INDEX('Общий список'!$A$3:$S$996,VLOOKUP(E49,'Общий список'!$A$3:$S$996,19,FALSE),MATCH($B$1,'Общий список'!A46:M46,0)),"")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список'!A46</f>
        <v>197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список'!A46:N46,0)+1),"")</f>
        <v/>
      </c>
      <c r="K49" s="30"/>
      <c r="L49" s="30"/>
      <c r="M49" s="31" t="str">
        <f t="shared" si="2"/>
        <v/>
      </c>
      <c r="N49" s="28"/>
      <c r="O49" s="32"/>
      <c r="R49" s="33"/>
      <c r="S49" s="33"/>
      <c r="T49" s="33"/>
    </row>
    <row r="50" ht="15.0" hidden="1" customHeight="1">
      <c r="A50" s="39"/>
      <c r="B50" s="26" t="str">
        <f t="array" ref="B50">IFERROR(INDEX('Общий список'!$A$3:$S$996,VLOOKUP(E50,'Общий список'!$A$3:$S$996,19,FALSE),MATCH($B$1,'Общий список'!A47:M47,0)),"")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список'!A47</f>
        <v>200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список'!A47:N47,0)+1),"")</f>
        <v/>
      </c>
      <c r="K50" s="30"/>
      <c r="L50" s="30"/>
      <c r="M50" s="31" t="str">
        <f t="shared" si="2"/>
        <v/>
      </c>
      <c r="N50" s="28"/>
      <c r="O50" s="32"/>
      <c r="R50" s="33"/>
      <c r="S50" s="33"/>
      <c r="T50" s="33"/>
    </row>
    <row r="51" ht="15.0" hidden="1" customHeight="1">
      <c r="A51" s="39"/>
      <c r="B51" s="26" t="str">
        <f t="array" ref="B51">IFERROR(INDEX('Общий список'!$A$3:$S$996,VLOOKUP(E51,'Общий список'!$A$3:$S$996,19,FALSE),MATCH($B$1,'Общий список'!A48:M48,0)),"")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список'!A48</f>
        <v>211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список'!A48:N48,0)+1),"")</f>
        <v/>
      </c>
      <c r="K51" s="30"/>
      <c r="L51" s="30"/>
      <c r="M51" s="31" t="str">
        <f t="shared" si="2"/>
        <v/>
      </c>
      <c r="N51" s="28"/>
      <c r="O51" s="32"/>
      <c r="R51" s="33"/>
      <c r="S51" s="33"/>
      <c r="T51" s="33"/>
    </row>
    <row r="52" ht="15.0" hidden="1" customHeight="1">
      <c r="A52" s="39"/>
      <c r="B52" s="26" t="str">
        <f t="array" ref="B52">IFERROR(INDEX('Общий список'!$A$3:$S$996,VLOOKUP(E52,'Общий список'!$A$3:$S$996,19,FALSE),MATCH($B$1,'Общий список'!A49:M49,0)),"")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список'!A49</f>
        <v>215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список'!A49:N49,0)+1),"")</f>
        <v/>
      </c>
      <c r="K52" s="30"/>
      <c r="L52" s="30"/>
      <c r="M52" s="31" t="str">
        <f t="shared" si="2"/>
        <v/>
      </c>
      <c r="N52" s="28"/>
      <c r="O52" s="32"/>
      <c r="R52" s="33"/>
      <c r="S52" s="33"/>
      <c r="T52" s="33"/>
    </row>
    <row r="53" ht="15.0" hidden="1" customHeight="1">
      <c r="A53" s="39"/>
      <c r="B53" s="26" t="str">
        <f t="array" ref="B53">IFERROR(INDEX('Общий список'!$A$3:$S$996,VLOOKUP(E53,'Общий список'!$A$3:$S$996,19,FALSE),MATCH($B$1,'Общий список'!A50:M50,0)),"")</f>
        <v>60 м с барьерами</v>
      </c>
      <c r="C53" s="27" t="str">
        <f>IF(B53="","", IFERROR(VLOOKUP(E53,'Общий список'!$A$3:$AG$996,3,FALSE),""))</f>
        <v>Ж</v>
      </c>
      <c r="D53" s="27" t="str">
        <f>IF(B53="","", IFERROR(VLOOKUP(E53,'Общий список'!$A$3:$AG$996,17,FALSE),""))</f>
        <v/>
      </c>
      <c r="E53" s="28">
        <f>'Общий список'!A50</f>
        <v>216</v>
      </c>
      <c r="F53" s="29" t="str">
        <f>IF(B53="","", IFERROR(VLOOKUP(E53,'Общий список'!$A$3:$AG$996,2,FALSE),""))</f>
        <v>Ибрагимова Кристина </v>
      </c>
      <c r="G53" s="27" t="str">
        <f>IF(B53="","", IFERROR(VLOOKUP(E53,'Общий список'!$A$3:$AG$996,4,FALSE),""))</f>
        <v>08.01.2005</v>
      </c>
      <c r="H53" s="27" t="str">
        <f>IF(B53="","", IFERROR(VLOOKUP(E53,'Общий список'!$A$3:$AG$996,6,FALSE),""))</f>
        <v>МАУ ДО СШОР Кировского р-на</v>
      </c>
      <c r="I53" s="27" t="str">
        <f>IF(B53="","", IFERROR(VLOOKUP(E53,'Общий список'!$A$3:$AG$996,7,FALSE),""))</f>
        <v>Пономарева О.Б.</v>
      </c>
      <c r="J53" s="27">
        <f t="array" ref="J53">IFERROR(INDEX('Общий список'!$A$3:$O$996,VLOOKUP(E53,'Общий список'!$A$3:$S$996,19,FALSE),MATCH(B53,'Общий список'!A50:N50,0)+1),"")</f>
        <v>10.1</v>
      </c>
      <c r="K53" s="30"/>
      <c r="L53" s="30"/>
      <c r="M53" s="31" t="str">
        <f t="shared" si="2"/>
        <v/>
      </c>
      <c r="N53" s="28"/>
      <c r="O53" s="32"/>
      <c r="R53" s="33"/>
      <c r="S53" s="33"/>
      <c r="T53" s="33"/>
    </row>
    <row r="54" ht="15.0" hidden="1" customHeight="1">
      <c r="A54" s="39"/>
      <c r="B54" s="26" t="str">
        <f t="array" ref="B54">IFERROR(INDEX('Общий список'!$A$3:$S$996,VLOOKUP(E54,'Общий список'!$A$3:$S$996,19,FALSE),MATCH($B$1,'Общий список'!A51:M51,0)),"")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список'!A51</f>
        <v>223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список'!A51:N51,0)+1),"")</f>
        <v/>
      </c>
      <c r="K54" s="30"/>
      <c r="L54" s="30"/>
      <c r="M54" s="31" t="str">
        <f t="shared" si="2"/>
        <v/>
      </c>
      <c r="N54" s="28"/>
      <c r="O54" s="32"/>
      <c r="R54" s="33"/>
      <c r="S54" s="33"/>
      <c r="T54" s="33"/>
    </row>
    <row r="55" ht="15.0" hidden="1" customHeight="1">
      <c r="A55" s="39"/>
      <c r="B55" s="26" t="str">
        <f t="array" ref="B55">IFERROR(INDEX('Общий список'!$A$3:$S$996,VLOOKUP(E55,'Общий список'!$A$3:$S$996,19,FALSE),MATCH($B$1,'Общий список'!A52:M52,0)),"")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список'!A52</f>
        <v>229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список'!A52:N52,0)+1),"")</f>
        <v/>
      </c>
      <c r="K55" s="30"/>
      <c r="L55" s="30"/>
      <c r="M55" s="31" t="str">
        <f t="shared" si="2"/>
        <v/>
      </c>
      <c r="N55" s="28"/>
      <c r="O55" s="32"/>
      <c r="R55" s="33"/>
      <c r="S55" s="33"/>
      <c r="T55" s="33"/>
    </row>
    <row r="56" ht="15.0" hidden="1" customHeight="1">
      <c r="A56" s="39"/>
      <c r="B56" s="26" t="str">
        <f t="array" ref="B56">IFERROR(INDEX('Общий список'!$A$3:$S$996,VLOOKUP(E56,'Общий список'!$A$3:$S$996,19,FALSE),MATCH($B$1,'Общий список'!A53:M53,0)),"")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список'!A53</f>
        <v>234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список'!A53:N53,0)+1),"")</f>
        <v/>
      </c>
      <c r="K56" s="30"/>
      <c r="L56" s="30"/>
      <c r="M56" s="31" t="str">
        <f t="shared" si="2"/>
        <v/>
      </c>
      <c r="N56" s="28"/>
      <c r="O56" s="32"/>
      <c r="R56" s="33"/>
      <c r="S56" s="33"/>
      <c r="T56" s="33"/>
    </row>
    <row r="57" ht="15.0" hidden="1" customHeight="1">
      <c r="A57" s="39"/>
      <c r="B57" s="26" t="str">
        <f t="array" ref="B57">IFERROR(INDEX('Общий список'!$A$3:$S$996,VLOOKUP(E57,'Общий список'!$A$3:$S$996,19,FALSE),MATCH($B$1,'Общий список'!A54:M54,0)),"")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список'!A54</f>
        <v>235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список'!A54:N54,0)+1),"")</f>
        <v/>
      </c>
      <c r="K57" s="30"/>
      <c r="L57" s="30"/>
      <c r="M57" s="31" t="str">
        <f t="shared" si="2"/>
        <v/>
      </c>
      <c r="N57" s="28"/>
      <c r="O57" s="32"/>
      <c r="R57" s="33"/>
      <c r="S57" s="33"/>
      <c r="T57" s="33"/>
    </row>
    <row r="58" ht="15.0" hidden="1" customHeight="1">
      <c r="A58" s="39"/>
      <c r="B58" s="26" t="str">
        <f t="array" ref="B58">IFERROR(INDEX('Общий список'!$A$3:$S$996,VLOOKUP(E58,'Общий список'!$A$3:$S$996,19,FALSE),MATCH($B$1,'Общий список'!A55:M55,0)),"")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список'!A55</f>
        <v>237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список'!A55:N55,0)+1),"")</f>
        <v/>
      </c>
      <c r="K58" s="30"/>
      <c r="L58" s="30"/>
      <c r="M58" s="31" t="str">
        <f t="shared" si="2"/>
        <v/>
      </c>
      <c r="N58" s="28"/>
      <c r="O58" s="32"/>
      <c r="R58" s="33"/>
      <c r="S58" s="33"/>
      <c r="T58" s="33"/>
    </row>
    <row r="59" ht="15.0" hidden="1" customHeight="1">
      <c r="A59" s="39"/>
      <c r="B59" s="26" t="str">
        <f t="array" ref="B59">IFERROR(INDEX('Общий список'!$A$3:$S$996,VLOOKUP(E59,'Общий список'!$A$3:$S$996,19,FALSE),MATCH($B$1,'Общий список'!A56:M56,0)),"")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список'!A56</f>
        <v>239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список'!A56:N56,0)+1),"")</f>
        <v/>
      </c>
      <c r="K59" s="30"/>
      <c r="L59" s="30"/>
      <c r="M59" s="31" t="str">
        <f t="shared" si="2"/>
        <v/>
      </c>
      <c r="N59" s="28"/>
      <c r="O59" s="32"/>
      <c r="R59" s="33"/>
      <c r="S59" s="33"/>
      <c r="T59" s="33"/>
    </row>
    <row r="60" ht="15.0" hidden="1" customHeight="1">
      <c r="A60" s="39"/>
      <c r="B60" s="26" t="str">
        <f t="array" ref="B60">IFERROR(INDEX('Общий список'!$A$3:$S$996,VLOOKUP(E60,'Общий список'!$A$3:$S$996,19,FALSE),MATCH($B$1,'Общий список'!A57:M57,0)),"")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список'!A57</f>
        <v>241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список'!A57:N57,0)+1),"")</f>
        <v/>
      </c>
      <c r="K60" s="30"/>
      <c r="L60" s="30"/>
      <c r="M60" s="31" t="str">
        <f t="shared" si="2"/>
        <v/>
      </c>
      <c r="N60" s="28"/>
      <c r="O60" s="32"/>
      <c r="R60" s="33"/>
      <c r="S60" s="33"/>
      <c r="T60" s="33"/>
    </row>
    <row r="61" ht="15.0" hidden="1" customHeight="1">
      <c r="A61" s="39"/>
      <c r="B61" s="26" t="str">
        <f t="array" ref="B61">IFERROR(INDEX('Общий список'!$A$3:$S$996,VLOOKUP(E61,'Общий список'!$A$3:$S$996,19,FALSE),MATCH($B$1,'Общий список'!A58:M58,0)),"")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список'!A58</f>
        <v>242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список'!A58:N58,0)+1),"")</f>
        <v/>
      </c>
      <c r="K61" s="30"/>
      <c r="L61" s="30"/>
      <c r="M61" s="31" t="str">
        <f t="shared" si="2"/>
        <v/>
      </c>
      <c r="N61" s="28"/>
      <c r="O61" s="32"/>
      <c r="R61" s="33"/>
      <c r="S61" s="33"/>
      <c r="T61" s="33"/>
    </row>
    <row r="62" ht="15.0" hidden="1" customHeight="1">
      <c r="A62" s="39"/>
      <c r="B62" s="26" t="str">
        <f t="array" ref="B62">IFERROR(INDEX('Общий список'!$A$3:$S$996,VLOOKUP(E62,'Общий список'!$A$3:$S$996,19,FALSE),MATCH($B$1,'Общий список'!A59:M59,0)),"")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список'!A59</f>
        <v>243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список'!A59:N59,0)+1),"")</f>
        <v/>
      </c>
      <c r="K62" s="30"/>
      <c r="L62" s="30"/>
      <c r="M62" s="31" t="str">
        <f t="shared" si="2"/>
        <v/>
      </c>
      <c r="N62" s="28"/>
      <c r="O62" s="32"/>
      <c r="R62" s="33"/>
      <c r="S62" s="33"/>
      <c r="T62" s="33"/>
    </row>
    <row r="63" ht="15.0" hidden="1" customHeight="1">
      <c r="A63" s="39"/>
      <c r="B63" s="26" t="str">
        <f t="array" ref="B63">IFERROR(INDEX('Общий список'!$A$3:$S$996,VLOOKUP(E63,'Общий список'!$A$3:$S$996,19,FALSE),MATCH($B$1,'Общий список'!A60:M60,0)),"")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список'!A60</f>
        <v>250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список'!A60:N60,0)+1),"")</f>
        <v/>
      </c>
      <c r="K63" s="30"/>
      <c r="L63" s="30"/>
      <c r="M63" s="31" t="str">
        <f t="shared" si="2"/>
        <v/>
      </c>
      <c r="N63" s="28"/>
      <c r="O63" s="32"/>
      <c r="R63" s="33"/>
      <c r="S63" s="33"/>
      <c r="T63" s="33"/>
    </row>
    <row r="64" ht="15.0" hidden="1" customHeight="1">
      <c r="A64" s="39"/>
      <c r="B64" s="26" t="str">
        <f t="array" ref="B64">IFERROR(INDEX('Общий список'!$A$3:$S$996,VLOOKUP(E64,'Общий список'!$A$3:$S$996,19,FALSE),MATCH($B$1,'Общий список'!A61:M61,0)),"")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список'!A61</f>
        <v>271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список'!A61:N61,0)+1),"")</f>
        <v/>
      </c>
      <c r="K64" s="30"/>
      <c r="L64" s="30"/>
      <c r="M64" s="31" t="str">
        <f t="shared" si="2"/>
        <v/>
      </c>
      <c r="N64" s="28"/>
      <c r="O64" s="32"/>
      <c r="R64" s="33"/>
      <c r="S64" s="33"/>
      <c r="T64" s="33"/>
    </row>
    <row r="65" ht="15.0" hidden="1" customHeight="1">
      <c r="A65" s="39"/>
      <c r="B65" s="26" t="str">
        <f t="array" ref="B65">IFERROR(INDEX('Общий список'!$A$3:$S$996,VLOOKUP(E65,'Общий список'!$A$3:$S$996,19,FALSE),MATCH($B$1,'Общий список'!A62:M62,0)),"")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список'!A62</f>
        <v>272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список'!A62:N62,0)+1),"")</f>
        <v/>
      </c>
      <c r="K65" s="30"/>
      <c r="L65" s="30"/>
      <c r="M65" s="31" t="str">
        <f t="shared" si="2"/>
        <v/>
      </c>
      <c r="N65" s="28"/>
      <c r="O65" s="32"/>
      <c r="R65" s="33"/>
      <c r="S65" s="33"/>
      <c r="T65" s="33"/>
    </row>
    <row r="66" ht="15.0" hidden="1" customHeight="1">
      <c r="A66" s="39"/>
      <c r="B66" s="26" t="str">
        <f t="array" ref="B66">IFERROR(INDEX('Общий список'!$A$3:$S$996,VLOOKUP(E66,'Общий список'!$A$3:$S$996,19,FALSE),MATCH($B$1,'Общий список'!A63:M63,0)),"")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список'!A63</f>
        <v>273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список'!A63:N63,0)+1),"")</f>
        <v/>
      </c>
      <c r="K66" s="30"/>
      <c r="L66" s="30"/>
      <c r="M66" s="31" t="str">
        <f t="shared" si="2"/>
        <v/>
      </c>
      <c r="N66" s="28"/>
      <c r="O66" s="32"/>
      <c r="R66" s="33"/>
      <c r="S66" s="33"/>
      <c r="T66" s="33"/>
    </row>
    <row r="67" ht="15.0" hidden="1" customHeight="1">
      <c r="A67" s="39"/>
      <c r="B67" s="26" t="str">
        <f t="array" ref="B67">IFERROR(INDEX('Общий список'!$A$3:$S$996,VLOOKUP(E67,'Общий список'!$A$3:$S$996,19,FALSE),MATCH($B$1,'Общий список'!A64:M64,0)),"")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список'!A64</f>
        <v>274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список'!A64:N64,0)+1),"")</f>
        <v/>
      </c>
      <c r="K67" s="30"/>
      <c r="L67" s="30"/>
      <c r="M67" s="31" t="str">
        <f t="shared" si="2"/>
        <v/>
      </c>
      <c r="N67" s="28"/>
      <c r="O67" s="32"/>
      <c r="R67" s="33"/>
      <c r="S67" s="33"/>
      <c r="T67" s="33"/>
    </row>
    <row r="68" ht="15.0" hidden="1" customHeight="1">
      <c r="A68" s="39"/>
      <c r="B68" s="26" t="str">
        <f t="array" ref="B68">IFERROR(INDEX('Общий список'!$A$3:$S$996,VLOOKUP(E68,'Общий список'!$A$3:$S$996,19,FALSE),MATCH($B$1,'Общий список'!A65:M65,0)),"")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список'!A65</f>
        <v>275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список'!A65:N65,0)+1),"")</f>
        <v/>
      </c>
      <c r="K68" s="30"/>
      <c r="L68" s="30"/>
      <c r="M68" s="31" t="str">
        <f t="shared" si="2"/>
        <v/>
      </c>
      <c r="N68" s="28"/>
      <c r="O68" s="32"/>
      <c r="R68" s="33"/>
      <c r="S68" s="33"/>
      <c r="T68" s="33"/>
    </row>
    <row r="69" ht="15.0" hidden="1" customHeight="1">
      <c r="A69" s="39"/>
      <c r="B69" s="26" t="str">
        <f t="array" ref="B69">IFERROR(INDEX('Общий список'!$A$3:$S$996,VLOOKUP(E69,'Общий список'!$A$3:$S$996,19,FALSE),MATCH($B$1,'Общий список'!A66:M66,0)),"")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список'!A66</f>
        <v>276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список'!A66:N66,0)+1),"")</f>
        <v/>
      </c>
      <c r="K69" s="30"/>
      <c r="L69" s="30"/>
      <c r="M69" s="31" t="str">
        <f t="shared" si="2"/>
        <v/>
      </c>
      <c r="N69" s="28"/>
      <c r="O69" s="32"/>
      <c r="R69" s="33"/>
      <c r="S69" s="33"/>
      <c r="T69" s="33"/>
    </row>
    <row r="70" ht="15.0" hidden="1" customHeight="1">
      <c r="A70" s="39"/>
      <c r="B70" s="26" t="str">
        <f t="array" ref="B70">IFERROR(INDEX('Общий список'!$A$3:$S$996,VLOOKUP(E70,'Общий список'!$A$3:$S$996,19,FALSE),MATCH($B$1,'Общий список'!A67:M67,0)),"")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список'!A67</f>
        <v>277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список'!A67:N67,0)+1),"")</f>
        <v/>
      </c>
      <c r="K70" s="30"/>
      <c r="L70" s="30"/>
      <c r="M70" s="31" t="str">
        <f t="shared" si="2"/>
        <v/>
      </c>
      <c r="N70" s="28"/>
      <c r="O70" s="32"/>
      <c r="R70" s="33"/>
      <c r="S70" s="33"/>
      <c r="T70" s="33"/>
    </row>
    <row r="71" ht="15.0" hidden="1" customHeight="1">
      <c r="A71" s="39"/>
      <c r="B71" s="26" t="str">
        <f t="array" ref="B71">IFERROR(INDEX('Общий список'!$A$3:$S$996,VLOOKUP(E71,'Общий список'!$A$3:$S$996,19,FALSE),MATCH($B$1,'Общий список'!A68:M68,0)),"")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список'!A68</f>
        <v>278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список'!A68:N68,0)+1),"")</f>
        <v/>
      </c>
      <c r="K71" s="30"/>
      <c r="L71" s="30"/>
      <c r="M71" s="31" t="str">
        <f t="shared" si="2"/>
        <v/>
      </c>
      <c r="N71" s="28"/>
      <c r="O71" s="32"/>
      <c r="R71" s="33"/>
      <c r="S71" s="33"/>
      <c r="T71" s="33"/>
    </row>
    <row r="72" ht="15.0" hidden="1" customHeight="1">
      <c r="A72" s="39"/>
      <c r="B72" s="26" t="str">
        <f t="array" ref="B72">IFERROR(INDEX('Общий список'!$A$3:$S$996,VLOOKUP(E72,'Общий список'!$A$3:$S$996,19,FALSE),MATCH($B$1,'Общий список'!A69:M69,0)),"")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список'!A69</f>
        <v>279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список'!A69:N69,0)+1),"")</f>
        <v/>
      </c>
      <c r="K72" s="30"/>
      <c r="L72" s="30"/>
      <c r="M72" s="31" t="str">
        <f t="shared" si="2"/>
        <v/>
      </c>
      <c r="N72" s="28"/>
      <c r="O72" s="32"/>
      <c r="R72" s="33"/>
      <c r="S72" s="33"/>
      <c r="T72" s="33"/>
    </row>
    <row r="73" ht="15.0" hidden="1" customHeight="1">
      <c r="A73" s="39"/>
      <c r="B73" s="26" t="str">
        <f t="array" ref="B73">IFERROR(INDEX('Общий список'!$A$3:$S$996,VLOOKUP(E73,'Общий список'!$A$3:$S$996,19,FALSE),MATCH($B$1,'Общий список'!A70:M70,0)),"")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список'!A70</f>
        <v>282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список'!A70:N70,0)+1),"")</f>
        <v/>
      </c>
      <c r="K73" s="30"/>
      <c r="L73" s="30"/>
      <c r="M73" s="31" t="str">
        <f t="shared" si="2"/>
        <v/>
      </c>
      <c r="N73" s="28"/>
      <c r="O73" s="32"/>
      <c r="R73" s="33"/>
      <c r="S73" s="33"/>
      <c r="T73" s="33"/>
    </row>
    <row r="74" ht="15.0" hidden="1" customHeight="1">
      <c r="A74" s="39"/>
      <c r="B74" s="26" t="str">
        <f t="array" ref="B74">IFERROR(INDEX('Общий список'!$A$3:$S$996,VLOOKUP(E74,'Общий список'!$A$3:$S$996,19,FALSE),MATCH($B$1,'Общий список'!A71:M71,0)),"")</f>
        <v>60 м с барьерами</v>
      </c>
      <c r="C74" s="27" t="str">
        <f>IF(B74="","", IFERROR(VLOOKUP(E74,'Общий список'!$A$3:$AG$996,3,FALSE),""))</f>
        <v>Ж</v>
      </c>
      <c r="D74" s="27" t="str">
        <f>IF(B74="","", IFERROR(VLOOKUP(E74,'Общий список'!$A$3:$AG$996,17,FALSE),""))</f>
        <v/>
      </c>
      <c r="E74" s="28">
        <f>'Общий список'!A71</f>
        <v>283</v>
      </c>
      <c r="F74" s="29" t="str">
        <f>IF(B74="","", IFERROR(VLOOKUP(E74,'Общий список'!$A$3:$AG$996,2,FALSE),""))</f>
        <v>Гурьева Дарья</v>
      </c>
      <c r="G74" s="27" t="str">
        <f>IF(B74="","", IFERROR(VLOOKUP(E74,'Общий список'!$A$3:$AG$996,4,FALSE),""))</f>
        <v>26.12.2006</v>
      </c>
      <c r="H74" s="27" t="str">
        <f>IF(B74="","", IFERROR(VLOOKUP(E74,'Общий список'!$A$3:$AG$996,6,FALSE),""))</f>
        <v>СШОР "Старт" г. Пермь</v>
      </c>
      <c r="I74" s="27" t="str">
        <f>IF(B74="","", IFERROR(VLOOKUP(E74,'Общий список'!$A$3:$AG$996,7,FALSE),""))</f>
        <v>Дойков В.А. Пономарева О.Ю.</v>
      </c>
      <c r="J74" s="27">
        <f t="array" ref="J74">IFERROR(INDEX('Общий список'!$A$3:$O$996,VLOOKUP(E74,'Общий список'!$A$3:$S$996,19,FALSE),MATCH(B74,'Общий список'!A71:N71,0)+1),"")</f>
        <v>9</v>
      </c>
      <c r="K74" s="30"/>
      <c r="L74" s="30"/>
      <c r="M74" s="31" t="str">
        <f t="shared" si="2"/>
        <v/>
      </c>
      <c r="N74" s="28"/>
      <c r="O74" s="32"/>
      <c r="R74" s="33"/>
      <c r="S74" s="33"/>
      <c r="T74" s="33"/>
    </row>
    <row r="75" ht="15.0" hidden="1" customHeight="1">
      <c r="A75" s="39"/>
      <c r="B75" s="26" t="str">
        <f t="array" ref="B75">IFERROR(INDEX('Общий список'!$A$3:$S$996,VLOOKUP(E75,'Общий список'!$A$3:$S$996,19,FALSE),MATCH($B$1,'Общий список'!A72:M72,0)),"")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список'!A72</f>
        <v>301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список'!A72:N72,0)+1),"")</f>
        <v/>
      </c>
      <c r="K75" s="30"/>
      <c r="L75" s="30"/>
      <c r="M75" s="31" t="str">
        <f t="shared" si="2"/>
        <v/>
      </c>
      <c r="N75" s="28"/>
      <c r="O75" s="32"/>
      <c r="R75" s="33"/>
      <c r="S75" s="33"/>
      <c r="T75" s="33"/>
    </row>
    <row r="76" ht="15.0" hidden="1" customHeight="1">
      <c r="A76" s="39"/>
      <c r="B76" s="26" t="str">
        <f t="array" ref="B76">IFERROR(INDEX('Общий список'!$A$3:$S$996,VLOOKUP(E76,'Общий список'!$A$3:$S$996,19,FALSE),MATCH($B$1,'Общий список'!A73:M73,0)),"")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список'!A73</f>
        <v>302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список'!A73:N73,0)+1),"")</f>
        <v/>
      </c>
      <c r="K76" s="30"/>
      <c r="L76" s="30"/>
      <c r="M76" s="31" t="str">
        <f t="shared" si="2"/>
        <v/>
      </c>
      <c r="N76" s="28"/>
      <c r="O76" s="32"/>
      <c r="R76" s="33"/>
      <c r="S76" s="33"/>
      <c r="T76" s="33"/>
    </row>
    <row r="77" ht="15.0" hidden="1" customHeight="1">
      <c r="A77" s="39"/>
      <c r="B77" s="26" t="str">
        <f t="array" ref="B77">IFERROR(INDEX('Общий список'!$A$3:$S$996,VLOOKUP(E77,'Общий список'!$A$3:$S$996,19,FALSE),MATCH($B$1,'Общий список'!A74:M74,0)),"")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список'!A74</f>
        <v>303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список'!A74:N74,0)+1),"")</f>
        <v/>
      </c>
      <c r="K77" s="30"/>
      <c r="L77" s="30"/>
      <c r="M77" s="31" t="str">
        <f t="shared" si="2"/>
        <v/>
      </c>
      <c r="N77" s="28"/>
      <c r="O77" s="32"/>
      <c r="R77" s="33"/>
      <c r="S77" s="33"/>
      <c r="T77" s="33"/>
    </row>
    <row r="78" ht="15.0" hidden="1" customHeight="1">
      <c r="A78" s="39"/>
      <c r="B78" s="26" t="str">
        <f t="array" ref="B78">IFERROR(INDEX('Общий список'!$A$3:$S$996,VLOOKUP(E78,'Общий список'!$A$3:$S$996,19,FALSE),MATCH($B$1,'Общий список'!A75:M75,0)),"")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список'!A75</f>
        <v>304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список'!A75:N75,0)+1),"")</f>
        <v/>
      </c>
      <c r="K78" s="30"/>
      <c r="L78" s="30"/>
      <c r="M78" s="31" t="str">
        <f t="shared" si="2"/>
        <v/>
      </c>
      <c r="N78" s="28"/>
      <c r="O78" s="32"/>
      <c r="R78" s="33"/>
      <c r="S78" s="33"/>
      <c r="T78" s="33"/>
    </row>
    <row r="79" ht="15.0" hidden="1" customHeight="1">
      <c r="A79" s="39"/>
      <c r="B79" s="26" t="str">
        <f t="array" ref="B79">IFERROR(INDEX('Общий список'!$A$3:$S$996,VLOOKUP(E79,'Общий список'!$A$3:$S$996,19,FALSE),MATCH($B$1,'Общий список'!A76:M76,0)),"")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список'!A76</f>
        <v>305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список'!A76:N76,0)+1),"")</f>
        <v/>
      </c>
      <c r="K79" s="30"/>
      <c r="L79" s="30"/>
      <c r="M79" s="31" t="str">
        <f t="shared" si="2"/>
        <v/>
      </c>
      <c r="N79" s="28"/>
      <c r="O79" s="32"/>
      <c r="R79" s="33"/>
      <c r="S79" s="33"/>
      <c r="T79" s="33"/>
    </row>
    <row r="80" ht="15.0" hidden="1" customHeight="1">
      <c r="A80" s="39"/>
      <c r="B80" s="26" t="str">
        <f t="array" ref="B80">IFERROR(INDEX('Общий список'!$A$3:$S$996,VLOOKUP(E80,'Общий список'!$A$3:$S$996,19,FALSE),MATCH($B$1,'Общий список'!A77:M77,0)),"")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список'!A77</f>
        <v>306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список'!A77:N77,0)+1),"")</f>
        <v/>
      </c>
      <c r="K80" s="30"/>
      <c r="L80" s="30"/>
      <c r="M80" s="31" t="str">
        <f t="shared" si="2"/>
        <v/>
      </c>
      <c r="N80" s="28"/>
      <c r="O80" s="32"/>
      <c r="R80" s="33"/>
      <c r="S80" s="33"/>
      <c r="T80" s="33"/>
    </row>
    <row r="81" ht="15.0" hidden="1" customHeight="1">
      <c r="A81" s="39"/>
      <c r="B81" s="26" t="str">
        <f t="array" ref="B81">IFERROR(INDEX('Общий список'!$A$3:$S$996,VLOOKUP(E81,'Общий список'!$A$3:$S$996,19,FALSE),MATCH($B$1,'Общий список'!A78:M78,0)),"")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список'!A78</f>
        <v>307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список'!A78:N78,0)+1),"")</f>
        <v/>
      </c>
      <c r="K81" s="30"/>
      <c r="L81" s="30"/>
      <c r="M81" s="31" t="str">
        <f t="shared" si="2"/>
        <v/>
      </c>
      <c r="N81" s="28"/>
      <c r="O81" s="32"/>
      <c r="R81" s="33"/>
      <c r="S81" s="33"/>
      <c r="T81" s="33"/>
    </row>
    <row r="82" ht="15.0" hidden="1" customHeight="1">
      <c r="A82" s="39"/>
      <c r="B82" s="26" t="str">
        <f t="array" ref="B82">IFERROR(INDEX('Общий список'!$A$3:$S$996,VLOOKUP(E82,'Общий список'!$A$3:$S$996,19,FALSE),MATCH($B$1,'Общий список'!A79:M79,0)),"")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список'!A79</f>
        <v>309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список'!A79:N79,0)+1),"")</f>
        <v/>
      </c>
      <c r="K82" s="30"/>
      <c r="L82" s="30"/>
      <c r="M82" s="31" t="str">
        <f t="shared" si="2"/>
        <v/>
      </c>
      <c r="N82" s="28"/>
      <c r="O82" s="32"/>
      <c r="R82" s="33"/>
      <c r="S82" s="33"/>
      <c r="T82" s="33"/>
    </row>
    <row r="83" ht="15.0" hidden="1" customHeight="1">
      <c r="A83" s="39"/>
      <c r="B83" s="26" t="str">
        <f t="array" ref="B83">IFERROR(INDEX('Общий список'!$A$3:$S$996,VLOOKUP(E83,'Общий список'!$A$3:$S$996,19,FALSE),MATCH($B$1,'Общий список'!A80:M80,0)),"")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список'!A80</f>
        <v>310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список'!A80:N80,0)+1),"")</f>
        <v/>
      </c>
      <c r="K83" s="30"/>
      <c r="L83" s="30"/>
      <c r="M83" s="31" t="str">
        <f t="shared" si="2"/>
        <v/>
      </c>
      <c r="N83" s="28"/>
      <c r="O83" s="32"/>
      <c r="R83" s="33"/>
      <c r="S83" s="33"/>
      <c r="T83" s="33"/>
    </row>
    <row r="84" ht="15.0" hidden="1" customHeight="1">
      <c r="A84" s="39"/>
      <c r="B84" s="26" t="str">
        <f t="array" ref="B84">IFERROR(INDEX('Общий список'!$A$3:$S$996,VLOOKUP(E84,'Общий список'!$A$3:$S$996,19,FALSE),MATCH($B$1,'Общий список'!A81:M81,0)),"")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список'!A81</f>
        <v>341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список'!A81:N81,0)+1),"")</f>
        <v/>
      </c>
      <c r="K84" s="30"/>
      <c r="L84" s="30"/>
      <c r="M84" s="31" t="str">
        <f t="shared" si="2"/>
        <v/>
      </c>
      <c r="N84" s="28"/>
      <c r="O84" s="32"/>
      <c r="R84" s="33"/>
      <c r="S84" s="33"/>
      <c r="T84" s="33"/>
    </row>
    <row r="85" ht="15.0" hidden="1" customHeight="1">
      <c r="A85" s="39"/>
      <c r="B85" s="26" t="str">
        <f t="array" ref="B85">IFERROR(INDEX('Общий список'!$A$3:$S$996,VLOOKUP(E85,'Общий список'!$A$3:$S$996,19,FALSE),MATCH($B$1,'Общий список'!A82:M82,0)),"")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список'!A82</f>
        <v>344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список'!A82:N82,0)+1),"")</f>
        <v/>
      </c>
      <c r="K85" s="30"/>
      <c r="L85" s="30"/>
      <c r="M85" s="31" t="str">
        <f t="shared" si="2"/>
        <v/>
      </c>
      <c r="N85" s="28"/>
      <c r="O85" s="32"/>
      <c r="R85" s="33"/>
      <c r="S85" s="33"/>
      <c r="T85" s="33"/>
    </row>
    <row r="86" ht="15.0" hidden="1" customHeight="1">
      <c r="A86" s="39"/>
      <c r="B86" s="26" t="str">
        <f t="array" ref="B86">IFERROR(INDEX('Общий список'!$A$3:$S$996,VLOOKUP(E86,'Общий список'!$A$3:$S$996,19,FALSE),MATCH($B$1,'Общий список'!A83:M83,0)),"")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список'!A83</f>
        <v>358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список'!A83:N83,0)+1),"")</f>
        <v/>
      </c>
      <c r="K86" s="30"/>
      <c r="L86" s="30"/>
      <c r="M86" s="31" t="str">
        <f t="shared" si="2"/>
        <v/>
      </c>
      <c r="N86" s="28"/>
      <c r="O86" s="32"/>
      <c r="R86" s="33"/>
      <c r="S86" s="33"/>
      <c r="T86" s="33"/>
    </row>
    <row r="87" ht="15.0" hidden="1" customHeight="1">
      <c r="A87" s="39"/>
      <c r="B87" s="26" t="str">
        <f t="array" ref="B87">IFERROR(INDEX('Общий список'!$A$3:$S$996,VLOOKUP(E87,'Общий список'!$A$3:$S$996,19,FALSE),MATCH($B$1,'Общий список'!A84:M84,0)),"")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список'!A84</f>
        <v>359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список'!A84:N84,0)+1),"")</f>
        <v/>
      </c>
      <c r="K87" s="30"/>
      <c r="L87" s="30"/>
      <c r="M87" s="31" t="str">
        <f t="shared" si="2"/>
        <v/>
      </c>
      <c r="N87" s="28"/>
      <c r="O87" s="32"/>
      <c r="R87" s="33"/>
      <c r="S87" s="33"/>
      <c r="T87" s="33"/>
    </row>
    <row r="88" ht="15.0" hidden="1" customHeight="1">
      <c r="A88" s="39"/>
      <c r="B88" s="26" t="str">
        <f t="array" ref="B88">IFERROR(INDEX('Общий список'!$A$3:$S$996,VLOOKUP(E88,'Общий список'!$A$3:$S$996,19,FALSE),MATCH($B$1,'Общий список'!A85:M85,0)),"")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список'!A85</f>
        <v>362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список'!A85:N85,0)+1),"")</f>
        <v/>
      </c>
      <c r="K88" s="30"/>
      <c r="L88" s="30"/>
      <c r="M88" s="31" t="str">
        <f t="shared" si="2"/>
        <v/>
      </c>
      <c r="N88" s="28"/>
      <c r="O88" s="32"/>
      <c r="R88" s="33"/>
      <c r="S88" s="33"/>
      <c r="T88" s="33"/>
    </row>
    <row r="89" ht="15.0" hidden="1" customHeight="1">
      <c r="A89" s="39"/>
      <c r="B89" s="26" t="str">
        <f t="array" ref="B89">IFERROR(INDEX('Общий список'!$A$3:$S$996,VLOOKUP(E89,'Общий список'!$A$3:$S$996,19,FALSE),MATCH($B$1,'Общий список'!A86:M86,0)),"")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список'!A86</f>
        <v>367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список'!A86:N86,0)+1),"")</f>
        <v/>
      </c>
      <c r="K89" s="30"/>
      <c r="L89" s="30"/>
      <c r="M89" s="31" t="str">
        <f t="shared" si="2"/>
        <v/>
      </c>
      <c r="N89" s="28"/>
      <c r="O89" s="32"/>
      <c r="R89" s="33"/>
      <c r="S89" s="33"/>
      <c r="T89" s="33"/>
    </row>
    <row r="90" ht="15.0" hidden="1" customHeight="1">
      <c r="A90" s="39"/>
      <c r="B90" s="26" t="str">
        <f t="array" ref="B90">IFERROR(INDEX('Общий список'!$A$3:$S$996,VLOOKUP(E90,'Общий список'!$A$3:$S$996,19,FALSE),MATCH($B$1,'Общий список'!A87:M87,0)),"")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список'!A87</f>
        <v>369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список'!A87:N87,0)+1),"")</f>
        <v/>
      </c>
      <c r="K90" s="30"/>
      <c r="L90" s="30"/>
      <c r="M90" s="31" t="str">
        <f t="shared" si="2"/>
        <v/>
      </c>
      <c r="N90" s="28"/>
      <c r="O90" s="32"/>
      <c r="R90" s="33"/>
      <c r="S90" s="33"/>
      <c r="T90" s="33"/>
    </row>
    <row r="91" ht="15.0" hidden="1" customHeight="1">
      <c r="A91" s="39"/>
      <c r="B91" s="26" t="str">
        <f t="array" ref="B91">IFERROR(INDEX('Общий список'!$A$3:$S$996,VLOOKUP(E91,'Общий список'!$A$3:$S$996,19,FALSE),MATCH($B$1,'Общий список'!A88:M88,0)),"")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список'!A88</f>
        <v>370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список'!A88:N88,0)+1),"")</f>
        <v/>
      </c>
      <c r="K91" s="30"/>
      <c r="L91" s="30"/>
      <c r="M91" s="31" t="str">
        <f t="shared" si="2"/>
        <v/>
      </c>
      <c r="N91" s="28"/>
      <c r="O91" s="32"/>
      <c r="R91" s="33"/>
      <c r="S91" s="33"/>
      <c r="T91" s="33"/>
    </row>
    <row r="92" ht="15.0" hidden="1" customHeight="1">
      <c r="A92" s="39"/>
      <c r="B92" s="26" t="str">
        <f t="array" ref="B92">IFERROR(INDEX('Общий список'!$A$3:$S$996,VLOOKUP(E92,'Общий список'!$A$3:$S$996,19,FALSE),MATCH($B$1,'Общий список'!A89:M89,0)),"")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список'!A89</f>
        <v>371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список'!A89:N89,0)+1),"")</f>
        <v/>
      </c>
      <c r="K92" s="30"/>
      <c r="L92" s="30"/>
      <c r="M92" s="31" t="str">
        <f t="shared" si="2"/>
        <v/>
      </c>
      <c r="N92" s="28"/>
      <c r="O92" s="32"/>
      <c r="R92" s="33"/>
      <c r="S92" s="33"/>
      <c r="T92" s="33"/>
    </row>
    <row r="93" ht="15.0" hidden="1" customHeight="1">
      <c r="A93" s="39"/>
      <c r="B93" s="26" t="str">
        <f t="array" ref="B93">IFERROR(INDEX('Общий список'!$A$3:$S$996,VLOOKUP(E93,'Общий список'!$A$3:$S$996,19,FALSE),MATCH($B$1,'Общий список'!A90:M90,0)),"")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список'!A90</f>
        <v>373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список'!A90:N90,0)+1),"")</f>
        <v/>
      </c>
      <c r="K93" s="30"/>
      <c r="L93" s="30"/>
      <c r="M93" s="31" t="str">
        <f t="shared" si="2"/>
        <v/>
      </c>
      <c r="N93" s="28"/>
      <c r="O93" s="32"/>
      <c r="R93" s="33"/>
      <c r="S93" s="33"/>
      <c r="T93" s="33"/>
    </row>
    <row r="94" ht="15.0" hidden="1" customHeight="1">
      <c r="A94" s="39"/>
      <c r="B94" s="26" t="str">
        <f t="array" ref="B94">IFERROR(INDEX('Общий список'!$A$3:$S$996,VLOOKUP(E94,'Общий список'!$A$3:$S$996,19,FALSE),MATCH($B$1,'Общий список'!A91:M91,0)),"")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список'!A91</f>
        <v>374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список'!A91:N91,0)+1),"")</f>
        <v/>
      </c>
      <c r="K94" s="30"/>
      <c r="L94" s="30"/>
      <c r="M94" s="31" t="str">
        <f t="shared" si="2"/>
        <v/>
      </c>
      <c r="N94" s="28"/>
      <c r="O94" s="32"/>
      <c r="R94" s="33"/>
      <c r="S94" s="33"/>
      <c r="T94" s="33"/>
    </row>
    <row r="95" ht="15.0" hidden="1" customHeight="1">
      <c r="A95" s="39"/>
      <c r="B95" s="26" t="str">
        <f t="array" ref="B95">IFERROR(INDEX('Общий список'!$A$3:$S$996,VLOOKUP(E95,'Общий список'!$A$3:$S$996,19,FALSE),MATCH($B$1,'Общий список'!A92:M92,0)),"")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список'!A92</f>
        <v>376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список'!A92:N92,0)+1),"")</f>
        <v/>
      </c>
      <c r="K95" s="30"/>
      <c r="L95" s="30"/>
      <c r="M95" s="31" t="str">
        <f t="shared" si="2"/>
        <v/>
      </c>
      <c r="N95" s="28"/>
      <c r="O95" s="32"/>
      <c r="R95" s="33"/>
      <c r="S95" s="33"/>
      <c r="T95" s="33"/>
    </row>
    <row r="96" ht="15.0" hidden="1" customHeight="1">
      <c r="A96" s="39"/>
      <c r="B96" s="26" t="str">
        <f t="array" ref="B96">IFERROR(INDEX('Общий список'!$A$3:$S$996,VLOOKUP(E96,'Общий список'!$A$3:$S$996,19,FALSE),MATCH($B$1,'Общий список'!A93:M93,0)),"")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список'!A93</f>
        <v>378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список'!A93:N93,0)+1),"")</f>
        <v/>
      </c>
      <c r="K96" s="30"/>
      <c r="L96" s="30"/>
      <c r="M96" s="31" t="str">
        <f t="shared" si="2"/>
        <v/>
      </c>
      <c r="N96" s="28"/>
      <c r="O96" s="32"/>
      <c r="R96" s="33"/>
      <c r="S96" s="33"/>
      <c r="T96" s="33"/>
    </row>
    <row r="97" ht="15.0" hidden="1" customHeight="1">
      <c r="A97" s="39"/>
      <c r="B97" s="26" t="str">
        <f t="array" ref="B97">IFERROR(INDEX('Общий список'!$A$3:$S$996,VLOOKUP(E97,'Общий список'!$A$3:$S$996,19,FALSE),MATCH($B$1,'Общий список'!A94:M94,0)),"")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список'!A94</f>
        <v>384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список'!A94:N94,0)+1),"")</f>
        <v/>
      </c>
      <c r="K97" s="30"/>
      <c r="L97" s="30"/>
      <c r="M97" s="31" t="str">
        <f t="shared" si="2"/>
        <v/>
      </c>
      <c r="N97" s="28"/>
      <c r="O97" s="32"/>
      <c r="R97" s="33"/>
      <c r="S97" s="33"/>
      <c r="T97" s="33"/>
    </row>
    <row r="98" ht="15.0" hidden="1" customHeight="1">
      <c r="A98" s="39"/>
      <c r="B98" s="26" t="str">
        <f t="array" ref="B98">IFERROR(INDEX('Общий список'!$A$3:$S$996,VLOOKUP(E98,'Общий список'!$A$3:$S$996,19,FALSE),MATCH($B$1,'Общий список'!A95:M95,0)),"")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список'!A95</f>
        <v>388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список'!A95:N95,0)+1),"")</f>
        <v/>
      </c>
      <c r="K98" s="30"/>
      <c r="L98" s="30"/>
      <c r="M98" s="31" t="str">
        <f t="shared" si="2"/>
        <v/>
      </c>
      <c r="N98" s="28"/>
      <c r="O98" s="32"/>
      <c r="R98" s="33"/>
      <c r="S98" s="33"/>
      <c r="T98" s="33"/>
    </row>
    <row r="99" ht="15.0" hidden="1" customHeight="1">
      <c r="A99" s="39"/>
      <c r="B99" s="26" t="str">
        <f t="array" ref="B99">IFERROR(INDEX('Общий список'!$A$3:$S$996,VLOOKUP(E99,'Общий список'!$A$3:$S$996,19,FALSE),MATCH($B$1,'Общий список'!A96:M96,0)),"")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список'!A96</f>
        <v>389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список'!A96:N96,0)+1),"")</f>
        <v/>
      </c>
      <c r="K99" s="30"/>
      <c r="L99" s="30"/>
      <c r="M99" s="31" t="str">
        <f t="shared" si="2"/>
        <v/>
      </c>
      <c r="N99" s="28"/>
      <c r="O99" s="32"/>
      <c r="R99" s="33"/>
      <c r="S99" s="33"/>
      <c r="T99" s="33"/>
    </row>
    <row r="100" ht="15.0" hidden="1" customHeight="1">
      <c r="A100" s="39"/>
      <c r="B100" s="26" t="str">
        <f t="array" ref="B100">IFERROR(INDEX('Общий список'!$A$3:$S$996,VLOOKUP(E100,'Общий список'!$A$3:$S$996,19,FALSE),MATCH($B$1,'Общий список'!A97:M97,0)),"")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список'!A97</f>
        <v>395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список'!A97:N97,0)+1),"")</f>
        <v/>
      </c>
      <c r="K100" s="30"/>
      <c r="L100" s="30"/>
      <c r="M100" s="31" t="str">
        <f t="shared" si="2"/>
        <v/>
      </c>
      <c r="N100" s="28"/>
      <c r="O100" s="32"/>
      <c r="R100" s="33"/>
      <c r="S100" s="33"/>
      <c r="T100" s="33"/>
    </row>
    <row r="101" ht="15.0" hidden="1" customHeight="1">
      <c r="A101" s="39"/>
      <c r="B101" s="26" t="str">
        <f t="array" ref="B101">IFERROR(INDEX('Общий список'!$A$3:$S$996,VLOOKUP(E101,'Общий список'!$A$3:$S$996,19,FALSE),MATCH($B$1,'Общий список'!A98:M98,0)),"")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список'!A98</f>
        <v>397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список'!A98:N98,0)+1),"")</f>
        <v/>
      </c>
      <c r="K101" s="30"/>
      <c r="L101" s="30"/>
      <c r="M101" s="31" t="str">
        <f t="shared" si="2"/>
        <v/>
      </c>
      <c r="N101" s="28"/>
      <c r="O101" s="32"/>
      <c r="R101" s="33"/>
      <c r="S101" s="33"/>
      <c r="T101" s="33"/>
    </row>
    <row r="102" ht="15.0" hidden="1" customHeight="1">
      <c r="A102" s="39"/>
      <c r="B102" s="26" t="str">
        <f t="array" ref="B102">IFERROR(INDEX('Общий список'!$A$3:$S$996,VLOOKUP(E102,'Общий список'!$A$3:$S$996,19,FALSE),MATCH($B$1,'Общий список'!A99:M99,0)),"")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список'!A99</f>
        <v>399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список'!A99:N99,0)+1),"")</f>
        <v/>
      </c>
      <c r="K102" s="30"/>
      <c r="L102" s="30"/>
      <c r="M102" s="31" t="str">
        <f t="shared" si="2"/>
        <v/>
      </c>
      <c r="N102" s="28"/>
      <c r="O102" s="32"/>
      <c r="R102" s="33"/>
      <c r="S102" s="33"/>
      <c r="T102" s="33"/>
    </row>
    <row r="103" ht="15.0" hidden="1" customHeight="1">
      <c r="A103" s="39"/>
      <c r="B103" s="26" t="str">
        <f t="array" ref="B103">IFERROR(INDEX('Общий список'!$A$3:$S$996,VLOOKUP(E103,'Общий список'!$A$3:$S$996,19,FALSE),MATCH($B$1,'Общий список'!A100:M100,0)),"")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список'!A100</f>
        <v>443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список'!A100:N100,0)+1),"")</f>
        <v/>
      </c>
      <c r="K103" s="30"/>
      <c r="L103" s="30"/>
      <c r="M103" s="31" t="str">
        <f t="shared" si="2"/>
        <v/>
      </c>
      <c r="N103" s="28"/>
      <c r="O103" s="32"/>
      <c r="R103" s="33"/>
      <c r="S103" s="33"/>
      <c r="T103" s="33"/>
    </row>
    <row r="104" ht="15.0" hidden="1" customHeight="1">
      <c r="A104" s="39"/>
      <c r="B104" s="26" t="str">
        <f t="array" ref="B104">IFERROR(INDEX('Общий список'!$A$3:$S$996,VLOOKUP(E104,'Общий список'!$A$3:$S$996,19,FALSE),MATCH($B$1,'Общий список'!A101:M101,0)),"")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список'!A101</f>
        <v>456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список'!A101:N101,0)+1),"")</f>
        <v/>
      </c>
      <c r="K104" s="30"/>
      <c r="L104" s="30"/>
      <c r="M104" s="31" t="str">
        <f t="shared" si="2"/>
        <v/>
      </c>
      <c r="N104" s="28"/>
      <c r="O104" s="32"/>
      <c r="R104" s="33"/>
      <c r="S104" s="33"/>
      <c r="T104" s="33"/>
    </row>
    <row r="105" ht="15.0" hidden="1" customHeight="1">
      <c r="A105" s="39"/>
      <c r="B105" s="26" t="str">
        <f t="array" ref="B105">IFERROR(INDEX('Общий список'!$A$3:$S$996,VLOOKUP(E105,'Общий список'!$A$3:$S$996,19,FALSE),MATCH($B$1,'Общий список'!A102:M102,0)),"")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список'!A102</f>
        <v>460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список'!A102:N102,0)+1),"")</f>
        <v/>
      </c>
      <c r="K105" s="30"/>
      <c r="L105" s="30"/>
      <c r="M105" s="31" t="str">
        <f t="shared" si="2"/>
        <v/>
      </c>
      <c r="N105" s="28"/>
      <c r="O105" s="32"/>
      <c r="R105" s="33"/>
      <c r="S105" s="33"/>
      <c r="T105" s="33"/>
    </row>
    <row r="106" ht="15.0" hidden="1" customHeight="1">
      <c r="A106" s="39"/>
      <c r="B106" s="26" t="str">
        <f t="array" ref="B106">IFERROR(INDEX('Общий список'!$A$3:$S$996,VLOOKUP(E106,'Общий список'!$A$3:$S$996,19,FALSE),MATCH($B$1,'Общий список'!A103:M103,0)),"")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список'!A103</f>
        <v>465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список'!A103:N103,0)+1),"")</f>
        <v/>
      </c>
      <c r="K106" s="30"/>
      <c r="L106" s="30"/>
      <c r="M106" s="31" t="str">
        <f t="shared" si="2"/>
        <v/>
      </c>
      <c r="N106" s="28"/>
      <c r="O106" s="32"/>
      <c r="R106" s="33"/>
      <c r="S106" s="33"/>
      <c r="T106" s="33"/>
    </row>
    <row r="107" ht="15.0" hidden="1" customHeight="1">
      <c r="A107" s="39"/>
      <c r="B107" s="26" t="str">
        <f t="array" ref="B107">IFERROR(INDEX('Общий список'!$A$3:$S$996,VLOOKUP(E107,'Общий список'!$A$3:$S$996,19,FALSE),MATCH($B$1,'Общий список'!A104:M104,0)),"")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список'!A104</f>
        <v>470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список'!A104:N104,0)+1),"")</f>
        <v/>
      </c>
      <c r="K107" s="30"/>
      <c r="L107" s="30"/>
      <c r="M107" s="31" t="str">
        <f t="shared" si="2"/>
        <v/>
      </c>
      <c r="N107" s="28"/>
      <c r="O107" s="32"/>
      <c r="R107" s="33"/>
      <c r="S107" s="33"/>
      <c r="T107" s="33"/>
    </row>
    <row r="108" ht="15.0" hidden="1" customHeight="1">
      <c r="A108" s="39"/>
      <c r="B108" s="26" t="str">
        <f t="array" ref="B108">IFERROR(INDEX('Общий список'!$A$3:$S$996,VLOOKUP(E108,'Общий список'!$A$3:$S$996,19,FALSE),MATCH($B$1,'Общий список'!A105:M105,0)),"")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список'!A105</f>
        <v>471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список'!A105:N105,0)+1),"")</f>
        <v/>
      </c>
      <c r="K108" s="30"/>
      <c r="L108" s="30"/>
      <c r="M108" s="31" t="str">
        <f t="shared" si="2"/>
        <v/>
      </c>
      <c r="N108" s="28"/>
      <c r="O108" s="32"/>
      <c r="R108" s="33"/>
      <c r="S108" s="33"/>
      <c r="T108" s="33"/>
    </row>
    <row r="109" ht="15.0" hidden="1" customHeight="1">
      <c r="A109" s="39"/>
      <c r="B109" s="26" t="str">
        <f t="array" ref="B109">IFERROR(INDEX('Общий список'!$A$3:$S$996,VLOOKUP(E109,'Общий список'!$A$3:$S$996,19,FALSE),MATCH($B$1,'Общий список'!A106:M106,0)),"")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список'!A106</f>
        <v>472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список'!A106:N106,0)+1),"")</f>
        <v/>
      </c>
      <c r="K109" s="30"/>
      <c r="L109" s="30"/>
      <c r="M109" s="31" t="str">
        <f t="shared" si="2"/>
        <v/>
      </c>
      <c r="N109" s="28"/>
      <c r="O109" s="32"/>
      <c r="R109" s="33"/>
      <c r="S109" s="33"/>
      <c r="T109" s="33"/>
    </row>
    <row r="110" ht="15.0" hidden="1" customHeight="1">
      <c r="A110" s="39"/>
      <c r="B110" s="26" t="str">
        <f t="array" ref="B110">IFERROR(INDEX('Общий список'!$A$3:$S$996,VLOOKUP(E110,'Общий список'!$A$3:$S$996,19,FALSE),MATCH($B$1,'Общий список'!A107:M107,0)),"")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список'!A107</f>
        <v>474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список'!A107:N107,0)+1),"")</f>
        <v/>
      </c>
      <c r="K110" s="30"/>
      <c r="L110" s="30"/>
      <c r="M110" s="31" t="str">
        <f t="shared" si="2"/>
        <v/>
      </c>
      <c r="N110" s="28"/>
      <c r="O110" s="32"/>
      <c r="R110" s="33"/>
      <c r="S110" s="33"/>
      <c r="T110" s="33"/>
    </row>
    <row r="111" ht="15.0" hidden="1" customHeight="1">
      <c r="A111" s="39"/>
      <c r="B111" s="26" t="str">
        <f t="array" ref="B111">IFERROR(INDEX('Общий список'!$A$3:$S$996,VLOOKUP(E111,'Общий список'!$A$3:$S$996,19,FALSE),MATCH($B$1,'Общий список'!A108:M108,0)),"")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список'!A108</f>
        <v>475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список'!A108:N108,0)+1),"")</f>
        <v/>
      </c>
      <c r="K111" s="30"/>
      <c r="L111" s="30"/>
      <c r="M111" s="31" t="str">
        <f t="shared" si="2"/>
        <v/>
      </c>
      <c r="N111" s="28"/>
      <c r="O111" s="32"/>
      <c r="R111" s="33"/>
      <c r="S111" s="33"/>
      <c r="T111" s="33"/>
    </row>
    <row r="112" ht="15.0" hidden="1" customHeight="1">
      <c r="A112" s="39"/>
      <c r="B112" s="26" t="str">
        <f t="array" ref="B112">IFERROR(INDEX('Общий список'!$A$3:$S$996,VLOOKUP(E112,'Общий список'!$A$3:$S$996,19,FALSE),MATCH($B$1,'Общий список'!A109:M109,0)),"")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список'!A109</f>
        <v>477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список'!A109:N109,0)+1),"")</f>
        <v/>
      </c>
      <c r="K112" s="30"/>
      <c r="L112" s="30"/>
      <c r="M112" s="31" t="str">
        <f t="shared" si="2"/>
        <v/>
      </c>
      <c r="N112" s="28"/>
      <c r="O112" s="32"/>
      <c r="R112" s="33"/>
      <c r="S112" s="33"/>
      <c r="T112" s="33"/>
    </row>
    <row r="113" ht="15.0" hidden="1" customHeight="1">
      <c r="A113" s="39"/>
      <c r="B113" s="26" t="str">
        <f t="array" ref="B113">IFERROR(INDEX('Общий список'!$A$3:$S$996,VLOOKUP(E113,'Общий список'!$A$3:$S$996,19,FALSE),MATCH($B$1,'Общий список'!A110:M110,0)),"")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список'!A110</f>
        <v>478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список'!A110:N110,0)+1),"")</f>
        <v/>
      </c>
      <c r="K113" s="30"/>
      <c r="L113" s="30"/>
      <c r="M113" s="31" t="str">
        <f t="shared" si="2"/>
        <v/>
      </c>
      <c r="N113" s="28"/>
      <c r="O113" s="32"/>
      <c r="R113" s="33"/>
      <c r="S113" s="33"/>
      <c r="T113" s="33"/>
    </row>
    <row r="114" ht="15.0" hidden="1" customHeight="1">
      <c r="A114" s="39"/>
      <c r="B114" s="26" t="str">
        <f t="array" ref="B114">IFERROR(INDEX('Общий список'!$A$3:$S$996,VLOOKUP(E114,'Общий список'!$A$3:$S$996,19,FALSE),MATCH($B$1,'Общий список'!A111:M111,0)),"")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список'!A111</f>
        <v>479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список'!A111:N111,0)+1),"")</f>
        <v/>
      </c>
      <c r="K114" s="30"/>
      <c r="L114" s="30"/>
      <c r="M114" s="31" t="str">
        <f t="shared" si="2"/>
        <v/>
      </c>
      <c r="N114" s="28"/>
      <c r="O114" s="32"/>
      <c r="R114" s="33"/>
      <c r="S114" s="33"/>
      <c r="T114" s="33"/>
    </row>
    <row r="115" ht="15.0" hidden="1" customHeight="1">
      <c r="A115" s="39"/>
      <c r="B115" s="26" t="str">
        <f t="array" ref="B115">IFERROR(INDEX('Общий список'!$A$3:$S$996,VLOOKUP(E115,'Общий список'!$A$3:$S$996,19,FALSE),MATCH($B$1,'Общий список'!A112:M112,0)),"")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список'!A112</f>
        <v>480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список'!A112:N112,0)+1),"")</f>
        <v/>
      </c>
      <c r="K115" s="30"/>
      <c r="L115" s="30"/>
      <c r="M115" s="31" t="str">
        <f t="shared" si="2"/>
        <v/>
      </c>
      <c r="N115" s="28"/>
      <c r="O115" s="32"/>
      <c r="R115" s="33"/>
      <c r="S115" s="33"/>
      <c r="T115" s="33"/>
    </row>
    <row r="116" ht="15.0" hidden="1" customHeight="1">
      <c r="A116" s="39"/>
      <c r="B116" s="26" t="str">
        <f t="array" ref="B116">IFERROR(INDEX('Общий список'!$A$3:$S$996,VLOOKUP(E116,'Общий список'!$A$3:$S$996,19,FALSE),MATCH($B$1,'Общий список'!A113:M113,0)),"")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список'!A113</f>
        <v>483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список'!A113:N113,0)+1),"")</f>
        <v/>
      </c>
      <c r="K116" s="30"/>
      <c r="L116" s="30"/>
      <c r="M116" s="31" t="str">
        <f t="shared" si="2"/>
        <v/>
      </c>
      <c r="N116" s="28"/>
      <c r="O116" s="32"/>
      <c r="R116" s="33"/>
      <c r="S116" s="33"/>
      <c r="T116" s="33"/>
    </row>
    <row r="117" ht="15.0" hidden="1" customHeight="1">
      <c r="A117" s="39"/>
      <c r="B117" s="26" t="str">
        <f t="array" ref="B117">IFERROR(INDEX('Общий список'!$A$3:$S$996,VLOOKUP(E117,'Общий список'!$A$3:$S$996,19,FALSE),MATCH($B$1,'Общий список'!A114:M114,0)),"")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список'!A114</f>
        <v>484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список'!A114:N114,0)+1),"")</f>
        <v/>
      </c>
      <c r="K117" s="30"/>
      <c r="L117" s="30"/>
      <c r="M117" s="31" t="str">
        <f t="shared" si="2"/>
        <v/>
      </c>
      <c r="N117" s="28"/>
      <c r="O117" s="32"/>
      <c r="R117" s="33"/>
      <c r="S117" s="33"/>
      <c r="T117" s="33"/>
    </row>
    <row r="118" ht="15.0" hidden="1" customHeight="1">
      <c r="A118" s="39"/>
      <c r="B118" s="26" t="str">
        <f t="array" ref="B118">IFERROR(INDEX('Общий список'!$A$3:$S$996,VLOOKUP(E118,'Общий список'!$A$3:$S$996,19,FALSE),MATCH($B$1,'Общий список'!A115:M115,0)),"")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список'!A115</f>
        <v>488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список'!A115:N115,0)+1),"")</f>
        <v/>
      </c>
      <c r="K118" s="30"/>
      <c r="L118" s="30"/>
      <c r="M118" s="31" t="str">
        <f t="shared" si="2"/>
        <v/>
      </c>
      <c r="N118" s="28"/>
      <c r="O118" s="32"/>
      <c r="R118" s="33"/>
      <c r="S118" s="33"/>
      <c r="T118" s="33"/>
    </row>
    <row r="119" ht="15.0" hidden="1" customHeight="1">
      <c r="A119" s="39"/>
      <c r="B119" s="26" t="str">
        <f t="array" ref="B119">IFERROR(INDEX('Общий список'!$A$3:$S$996,VLOOKUP(E119,'Общий список'!$A$3:$S$996,19,FALSE),MATCH($B$1,'Общий список'!A116:M116,0)),"")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список'!A116</f>
        <v>490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список'!A116:N116,0)+1),"")</f>
        <v/>
      </c>
      <c r="K119" s="30"/>
      <c r="L119" s="30"/>
      <c r="M119" s="31" t="str">
        <f t="shared" si="2"/>
        <v/>
      </c>
      <c r="N119" s="28"/>
      <c r="O119" s="32"/>
      <c r="R119" s="33"/>
      <c r="S119" s="33"/>
      <c r="T119" s="33"/>
    </row>
    <row r="120" ht="15.0" hidden="1" customHeight="1">
      <c r="A120" s="39"/>
      <c r="B120" s="26" t="str">
        <f t="array" ref="B120">IFERROR(INDEX('Общий список'!$A$3:$S$996,VLOOKUP(E120,'Общий список'!$A$3:$S$996,19,FALSE),MATCH($B$1,'Общий список'!A117:M117,0)),"")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список'!A117</f>
        <v>491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список'!A117:N117,0)+1),"")</f>
        <v/>
      </c>
      <c r="K120" s="30"/>
      <c r="L120" s="30"/>
      <c r="M120" s="31" t="str">
        <f t="shared" si="2"/>
        <v/>
      </c>
      <c r="N120" s="28"/>
      <c r="O120" s="32"/>
      <c r="R120" s="33"/>
      <c r="S120" s="33"/>
      <c r="T120" s="33"/>
    </row>
    <row r="121" ht="15.0" hidden="1" customHeight="1">
      <c r="A121" s="39"/>
      <c r="B121" s="26" t="str">
        <f t="array" ref="B121">IFERROR(INDEX('Общий список'!$A$3:$S$996,VLOOKUP(E121,'Общий список'!$A$3:$S$996,19,FALSE),MATCH($B$1,'Общий список'!A118:M118,0)),"")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список'!A118</f>
        <v>492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список'!A118:N118,0)+1),"")</f>
        <v/>
      </c>
      <c r="K121" s="30"/>
      <c r="L121" s="30"/>
      <c r="M121" s="31" t="str">
        <f t="shared" si="2"/>
        <v/>
      </c>
      <c r="N121" s="28"/>
      <c r="O121" s="32"/>
      <c r="R121" s="33"/>
      <c r="S121" s="33"/>
      <c r="T121" s="33"/>
    </row>
    <row r="122" ht="15.0" hidden="1" customHeight="1">
      <c r="A122" s="39"/>
      <c r="B122" s="26" t="str">
        <f t="array" ref="B122">IFERROR(INDEX('Общий список'!$A$3:$S$996,VLOOKUP(E122,'Общий список'!$A$3:$S$996,19,FALSE),MATCH($B$1,'Общий список'!A119:M119,0)),"")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список'!A119</f>
        <v>493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список'!A119:N119,0)+1),"")</f>
        <v/>
      </c>
      <c r="K122" s="30"/>
      <c r="L122" s="30"/>
      <c r="M122" s="31" t="str">
        <f t="shared" si="2"/>
        <v/>
      </c>
      <c r="N122" s="28"/>
      <c r="O122" s="32"/>
      <c r="R122" s="33"/>
      <c r="S122" s="33"/>
      <c r="T122" s="33"/>
    </row>
    <row r="123" ht="15.0" hidden="1" customHeight="1">
      <c r="A123" s="39"/>
      <c r="B123" s="26" t="str">
        <f t="array" ref="B123">IFERROR(INDEX('Общий список'!$A$3:$S$996,VLOOKUP(E123,'Общий список'!$A$3:$S$996,19,FALSE),MATCH($B$1,'Общий список'!A120:M120,0)),"")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список'!A120</f>
        <v>499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список'!A120:N120,0)+1),"")</f>
        <v/>
      </c>
      <c r="K123" s="30"/>
      <c r="L123" s="30"/>
      <c r="M123" s="31" t="str">
        <f t="shared" si="2"/>
        <v/>
      </c>
      <c r="N123" s="28"/>
      <c r="O123" s="32"/>
      <c r="R123" s="33"/>
      <c r="S123" s="33"/>
      <c r="T123" s="33"/>
    </row>
    <row r="124" ht="15.0" hidden="1" customHeight="1">
      <c r="A124" s="39"/>
      <c r="B124" s="26" t="str">
        <f t="array" ref="B124">IFERROR(INDEX('Общий список'!$A$3:$S$996,VLOOKUP(E124,'Общий список'!$A$3:$S$996,19,FALSE),MATCH($B$1,'Общий список'!A121:M121,0)),"")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список'!A121</f>
        <v>500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список'!A121:N121,0)+1),"")</f>
        <v/>
      </c>
      <c r="K124" s="30"/>
      <c r="L124" s="30"/>
      <c r="M124" s="31" t="str">
        <f t="shared" si="2"/>
        <v/>
      </c>
      <c r="N124" s="28"/>
      <c r="O124" s="32"/>
      <c r="R124" s="33"/>
      <c r="S124" s="33"/>
      <c r="T124" s="33"/>
    </row>
    <row r="125" ht="15.0" hidden="1" customHeight="1">
      <c r="A125" s="39"/>
      <c r="B125" s="26" t="str">
        <f t="array" ref="B125">IFERROR(INDEX('Общий список'!$A$3:$S$996,VLOOKUP(E125,'Общий список'!$A$3:$S$996,19,FALSE),MATCH($B$1,'Общий список'!A122:M122,0)),"")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список'!A122</f>
        <v>501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список'!A122:N122,0)+1),"")</f>
        <v/>
      </c>
      <c r="K125" s="30"/>
      <c r="L125" s="30"/>
      <c r="M125" s="31" t="str">
        <f t="shared" si="2"/>
        <v/>
      </c>
      <c r="N125" s="28"/>
      <c r="O125" s="32"/>
      <c r="R125" s="33"/>
      <c r="S125" s="33"/>
      <c r="T125" s="33"/>
    </row>
    <row r="126" ht="15.0" hidden="1" customHeight="1">
      <c r="A126" s="39"/>
      <c r="B126" s="26" t="str">
        <f t="array" ref="B126">IFERROR(INDEX('Общий список'!$A$3:$S$996,VLOOKUP(E126,'Общий список'!$A$3:$S$996,19,FALSE),MATCH($B$1,'Общий список'!A123:M123,0)),"")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список'!A123</f>
        <v>502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список'!A123:N123,0)+1),"")</f>
        <v/>
      </c>
      <c r="K126" s="30"/>
      <c r="L126" s="30"/>
      <c r="M126" s="31" t="str">
        <f t="shared" si="2"/>
        <v/>
      </c>
      <c r="N126" s="28"/>
      <c r="O126" s="32"/>
      <c r="R126" s="33"/>
      <c r="S126" s="33"/>
      <c r="T126" s="33"/>
    </row>
    <row r="127" ht="15.0" hidden="1" customHeight="1">
      <c r="A127" s="39"/>
      <c r="B127" s="26" t="str">
        <f t="array" ref="B127">IFERROR(INDEX('Общий список'!$A$3:$S$996,VLOOKUP(E127,'Общий список'!$A$3:$S$996,19,FALSE),MATCH($B$1,'Общий список'!A124:M124,0)),"")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список'!A124</f>
        <v>503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список'!A124:N124,0)+1),"")</f>
        <v/>
      </c>
      <c r="K127" s="30"/>
      <c r="L127" s="30"/>
      <c r="M127" s="31" t="str">
        <f t="shared" si="2"/>
        <v/>
      </c>
      <c r="N127" s="28"/>
      <c r="O127" s="32"/>
      <c r="R127" s="33"/>
      <c r="S127" s="33"/>
      <c r="T127" s="33"/>
    </row>
    <row r="128" ht="15.0" hidden="1" customHeight="1">
      <c r="A128" s="39"/>
      <c r="B128" s="26" t="str">
        <f t="array" ref="B128">IFERROR(INDEX('Общий список'!$A$3:$S$996,VLOOKUP(E128,'Общий список'!$A$3:$S$996,19,FALSE),MATCH($B$1,'Общий список'!A125:M125,0)),"")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список'!A125</f>
        <v>505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список'!A125:N125,0)+1),"")</f>
        <v/>
      </c>
      <c r="K128" s="30"/>
      <c r="L128" s="30"/>
      <c r="M128" s="31" t="str">
        <f t="shared" si="2"/>
        <v/>
      </c>
      <c r="N128" s="28"/>
      <c r="O128" s="32"/>
      <c r="R128" s="33"/>
      <c r="S128" s="33"/>
      <c r="T128" s="33"/>
    </row>
    <row r="129" ht="15.0" hidden="1" customHeight="1">
      <c r="A129" s="39"/>
      <c r="B129" s="26" t="str">
        <f t="array" ref="B129">IFERROR(INDEX('Общий список'!$A$3:$S$996,VLOOKUP(E129,'Общий список'!$A$3:$S$996,19,FALSE),MATCH($B$1,'Общий список'!A126:M126,0)),"")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список'!A126</f>
        <v>509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список'!A126:N126,0)+1),"")</f>
        <v/>
      </c>
      <c r="K129" s="30"/>
      <c r="L129" s="30"/>
      <c r="M129" s="31" t="str">
        <f t="shared" si="2"/>
        <v/>
      </c>
      <c r="N129" s="28"/>
      <c r="O129" s="32"/>
      <c r="R129" s="33"/>
      <c r="S129" s="33"/>
      <c r="T129" s="33"/>
    </row>
    <row r="130" ht="15.0" hidden="1" customHeight="1">
      <c r="A130" s="39"/>
      <c r="B130" s="26" t="str">
        <f t="array" ref="B130">IFERROR(INDEX('Общий список'!$A$3:$S$996,VLOOKUP(E130,'Общий список'!$A$3:$S$996,19,FALSE),MATCH($B$1,'Общий список'!A127:M127,0)),"")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список'!A127</f>
        <v>511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список'!A127:N127,0)+1),"")</f>
        <v/>
      </c>
      <c r="K130" s="30"/>
      <c r="L130" s="30"/>
      <c r="M130" s="31" t="str">
        <f t="shared" si="2"/>
        <v/>
      </c>
      <c r="N130" s="28"/>
      <c r="O130" s="32"/>
      <c r="R130" s="33"/>
      <c r="S130" s="33"/>
      <c r="T130" s="33"/>
    </row>
    <row r="131" ht="15.0" hidden="1" customHeight="1">
      <c r="A131" s="39"/>
      <c r="B131" s="26" t="str">
        <f t="array" ref="B131">IFERROR(INDEX('Общий список'!$A$3:$S$996,VLOOKUP(E131,'Общий список'!$A$3:$S$996,19,FALSE),MATCH($B$1,'Общий список'!A128:M128,0)),"")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список'!A128</f>
        <v>512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список'!A128:N128,0)+1),"")</f>
        <v/>
      </c>
      <c r="K131" s="30"/>
      <c r="L131" s="30"/>
      <c r="M131" s="31" t="str">
        <f t="shared" si="2"/>
        <v/>
      </c>
      <c r="N131" s="28"/>
      <c r="O131" s="32"/>
      <c r="R131" s="33"/>
      <c r="S131" s="33"/>
      <c r="T131" s="33"/>
    </row>
    <row r="132" ht="15.0" hidden="1" customHeight="1">
      <c r="A132" s="39"/>
      <c r="B132" s="26" t="str">
        <f t="array" ref="B132">IFERROR(INDEX('Общий список'!$A$3:$S$996,VLOOKUP(E132,'Общий список'!$A$3:$S$996,19,FALSE),MATCH($B$1,'Общий список'!A129:M129,0)),"")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список'!A129</f>
        <v>513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список'!A129:N129,0)+1),"")</f>
        <v/>
      </c>
      <c r="K132" s="30"/>
      <c r="L132" s="30"/>
      <c r="M132" s="31" t="str">
        <f t="shared" si="2"/>
        <v/>
      </c>
      <c r="N132" s="28"/>
      <c r="O132" s="32"/>
      <c r="R132" s="33"/>
      <c r="S132" s="33"/>
      <c r="T132" s="33"/>
    </row>
    <row r="133" ht="15.0" hidden="1" customHeight="1">
      <c r="A133" s="39"/>
      <c r="B133" s="26" t="str">
        <f t="array" ref="B133">IFERROR(INDEX('Общий список'!$A$3:$S$996,VLOOKUP(E133,'Общий список'!$A$3:$S$996,19,FALSE),MATCH($B$1,'Общий список'!A130:M130,0)),"")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список'!A130</f>
        <v>514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список'!A130:N130,0)+1),"")</f>
        <v/>
      </c>
      <c r="K133" s="30"/>
      <c r="L133" s="30"/>
      <c r="M133" s="31" t="str">
        <f t="shared" si="2"/>
        <v/>
      </c>
      <c r="N133" s="28"/>
      <c r="O133" s="32"/>
      <c r="R133" s="33"/>
      <c r="S133" s="33"/>
      <c r="T133" s="33"/>
    </row>
    <row r="134" ht="15.0" hidden="1" customHeight="1">
      <c r="A134" s="39"/>
      <c r="B134" s="26" t="str">
        <f t="array" ref="B134">IFERROR(INDEX('Общий список'!$A$3:$S$996,VLOOKUP(E134,'Общий список'!$A$3:$S$996,19,FALSE),MATCH($B$1,'Общий список'!A131:M131,0)),"")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список'!A131</f>
        <v>515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список'!A131:N131,0)+1),"")</f>
        <v/>
      </c>
      <c r="K134" s="30"/>
      <c r="L134" s="30"/>
      <c r="M134" s="31" t="str">
        <f t="shared" si="2"/>
        <v/>
      </c>
      <c r="N134" s="28"/>
      <c r="O134" s="32"/>
      <c r="R134" s="33"/>
      <c r="S134" s="33"/>
      <c r="T134" s="33"/>
    </row>
    <row r="135" ht="15.0" hidden="1" customHeight="1">
      <c r="A135" s="39"/>
      <c r="B135" s="26" t="str">
        <f t="array" ref="B135">IFERROR(INDEX('Общий список'!$A$3:$S$996,VLOOKUP(E135,'Общий список'!$A$3:$S$996,19,FALSE),MATCH($B$1,'Общий список'!A132:M132,0)),"")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список'!A132</f>
        <v>517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список'!A132:N132,0)+1),"")</f>
        <v/>
      </c>
      <c r="K135" s="30"/>
      <c r="L135" s="30"/>
      <c r="M135" s="31" t="str">
        <f t="shared" si="2"/>
        <v/>
      </c>
      <c r="N135" s="28"/>
      <c r="O135" s="32"/>
      <c r="R135" s="33"/>
      <c r="S135" s="33"/>
      <c r="T135" s="33"/>
    </row>
    <row r="136" ht="15.0" hidden="1" customHeight="1">
      <c r="A136" s="39"/>
      <c r="B136" s="26" t="str">
        <f t="array" ref="B136">IFERROR(INDEX('Общий список'!$A$3:$S$996,VLOOKUP(E136,'Общий список'!$A$3:$S$996,19,FALSE),MATCH($B$1,'Общий список'!A133:M133,0)),"")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список'!A133</f>
        <v>519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список'!A133:N133,0)+1),"")</f>
        <v/>
      </c>
      <c r="K136" s="30"/>
      <c r="L136" s="30"/>
      <c r="M136" s="31" t="str">
        <f t="shared" si="2"/>
        <v/>
      </c>
      <c r="N136" s="28"/>
      <c r="O136" s="32"/>
      <c r="R136" s="33"/>
      <c r="S136" s="33"/>
      <c r="T136" s="33"/>
    </row>
    <row r="137" ht="15.0" hidden="1" customHeight="1">
      <c r="A137" s="39"/>
      <c r="B137" s="26" t="str">
        <f t="array" ref="B137">IFERROR(INDEX('Общий список'!$A$3:$S$996,VLOOKUP(E137,'Общий список'!$A$3:$S$996,19,FALSE),MATCH($B$1,'Общий список'!A134:M134,0)),"")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список'!A134</f>
        <v>520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список'!A134:N134,0)+1),"")</f>
        <v/>
      </c>
      <c r="K137" s="30"/>
      <c r="L137" s="30"/>
      <c r="M137" s="31" t="str">
        <f t="shared" si="2"/>
        <v/>
      </c>
      <c r="N137" s="28"/>
      <c r="O137" s="32"/>
      <c r="R137" s="33"/>
      <c r="S137" s="33"/>
      <c r="T137" s="33"/>
    </row>
    <row r="138" ht="15.0" hidden="1" customHeight="1">
      <c r="A138" s="39"/>
      <c r="B138" s="26" t="str">
        <f t="array" ref="B138">IFERROR(INDEX('Общий список'!$A$3:$S$996,VLOOKUP(E138,'Общий список'!$A$3:$S$996,19,FALSE),MATCH($B$1,'Общий список'!A135:M135,0)),"")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список'!A135</f>
        <v>522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список'!A135:N135,0)+1),"")</f>
        <v/>
      </c>
      <c r="K138" s="30"/>
      <c r="L138" s="30"/>
      <c r="M138" s="31" t="str">
        <f t="shared" si="2"/>
        <v/>
      </c>
      <c r="N138" s="28"/>
      <c r="O138" s="32"/>
      <c r="R138" s="33"/>
      <c r="S138" s="33"/>
      <c r="T138" s="33"/>
    </row>
    <row r="139" ht="15.0" hidden="1" customHeight="1">
      <c r="A139" s="39"/>
      <c r="B139" s="26" t="str">
        <f t="array" ref="B139">IFERROR(INDEX('Общий список'!$A$3:$S$996,VLOOKUP(E139,'Общий список'!$A$3:$S$996,19,FALSE),MATCH($B$1,'Общий список'!A136:M136,0)),"")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список'!A136</f>
        <v>523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список'!A136:N136,0)+1),"")</f>
        <v/>
      </c>
      <c r="K139" s="30"/>
      <c r="L139" s="30"/>
      <c r="M139" s="31" t="str">
        <f t="shared" si="2"/>
        <v/>
      </c>
      <c r="N139" s="28"/>
      <c r="O139" s="32"/>
      <c r="R139" s="33"/>
      <c r="S139" s="33"/>
      <c r="T139" s="33"/>
    </row>
    <row r="140" ht="15.0" hidden="1" customHeight="1">
      <c r="A140" s="39"/>
      <c r="B140" s="26" t="str">
        <f t="array" ref="B140">IFERROR(INDEX('Общий список'!$A$3:$S$996,VLOOKUP(E140,'Общий список'!$A$3:$S$996,19,FALSE),MATCH($B$1,'Общий список'!A137:M137,0)),"")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список'!A137</f>
        <v>525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список'!A137:N137,0)+1),"")</f>
        <v/>
      </c>
      <c r="K140" s="30"/>
      <c r="L140" s="30"/>
      <c r="M140" s="31" t="str">
        <f t="shared" si="2"/>
        <v/>
      </c>
      <c r="N140" s="28"/>
      <c r="O140" s="32"/>
      <c r="R140" s="33"/>
      <c r="S140" s="33"/>
      <c r="T140" s="33"/>
    </row>
    <row r="141" ht="15.0" hidden="1" customHeight="1">
      <c r="A141" s="39"/>
      <c r="B141" s="26" t="str">
        <f t="array" ref="B141">IFERROR(INDEX('Общий список'!$A$3:$S$996,VLOOKUP(E141,'Общий список'!$A$3:$S$996,19,FALSE),MATCH($B$1,'Общий список'!A138:M138,0)),"")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список'!A138</f>
        <v>527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список'!A138:N138,0)+1),"")</f>
        <v/>
      </c>
      <c r="K141" s="30"/>
      <c r="L141" s="30"/>
      <c r="M141" s="31" t="str">
        <f t="shared" si="2"/>
        <v/>
      </c>
      <c r="N141" s="28"/>
      <c r="O141" s="32"/>
      <c r="R141" s="33"/>
      <c r="S141" s="33"/>
      <c r="T141" s="33"/>
    </row>
    <row r="142" ht="15.0" hidden="1" customHeight="1">
      <c r="A142" s="39"/>
      <c r="B142" s="26" t="str">
        <f t="array" ref="B142">IFERROR(INDEX('Общий список'!$A$3:$S$996,VLOOKUP(E142,'Общий список'!$A$3:$S$996,19,FALSE),MATCH($B$1,'Общий список'!A139:M139,0)),"")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список'!A139</f>
        <v>528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список'!A139:N139,0)+1),"")</f>
        <v/>
      </c>
      <c r="K142" s="30"/>
      <c r="L142" s="30"/>
      <c r="M142" s="31" t="str">
        <f t="shared" si="2"/>
        <v/>
      </c>
      <c r="N142" s="28"/>
      <c r="O142" s="32"/>
      <c r="R142" s="33"/>
      <c r="S142" s="33"/>
      <c r="T142" s="33"/>
    </row>
    <row r="143" ht="15.0" hidden="1" customHeight="1">
      <c r="A143" s="39"/>
      <c r="B143" s="26" t="str">
        <f t="array" ref="B143">IFERROR(INDEX('Общий список'!$A$3:$S$996,VLOOKUP(E143,'Общий список'!$A$3:$S$996,19,FALSE),MATCH($B$1,'Общий список'!A140:M140,0)),"")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список'!A140</f>
        <v>539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список'!A140:N140,0)+1),"")</f>
        <v/>
      </c>
      <c r="K143" s="30"/>
      <c r="L143" s="30"/>
      <c r="M143" s="31" t="str">
        <f t="shared" si="2"/>
        <v/>
      </c>
      <c r="N143" s="28"/>
      <c r="O143" s="32"/>
      <c r="R143" s="33"/>
      <c r="S143" s="33"/>
      <c r="T143" s="33"/>
    </row>
    <row r="144" ht="15.0" hidden="1" customHeight="1">
      <c r="A144" s="39"/>
      <c r="B144" s="26" t="str">
        <f t="array" ref="B144">IFERROR(INDEX('Общий список'!$A$3:$S$996,VLOOKUP(E144,'Общий список'!$A$3:$S$996,19,FALSE),MATCH($B$1,'Общий список'!A141:M141,0)),"")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список'!A141</f>
        <v>545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список'!A141:N141,0)+1),"")</f>
        <v/>
      </c>
      <c r="K144" s="30"/>
      <c r="L144" s="30"/>
      <c r="M144" s="31" t="str">
        <f t="shared" si="2"/>
        <v/>
      </c>
      <c r="N144" s="28"/>
      <c r="O144" s="32"/>
      <c r="R144" s="33"/>
      <c r="S144" s="33"/>
      <c r="T144" s="33"/>
    </row>
    <row r="145" ht="15.0" hidden="1" customHeight="1">
      <c r="A145" s="39"/>
      <c r="B145" s="26" t="str">
        <f t="array" ref="B145">IFERROR(INDEX('Общий список'!$A$3:$S$996,VLOOKUP(E145,'Общий список'!$A$3:$S$996,19,FALSE),MATCH($B$1,'Общий список'!A142:M142,0)),"")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список'!A142</f>
        <v>550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список'!A142:N142,0)+1),"")</f>
        <v/>
      </c>
      <c r="K145" s="30"/>
      <c r="L145" s="30"/>
      <c r="M145" s="31" t="str">
        <f t="shared" si="2"/>
        <v/>
      </c>
      <c r="N145" s="28"/>
      <c r="O145" s="32"/>
      <c r="R145" s="33"/>
      <c r="S145" s="33"/>
      <c r="T145" s="33"/>
    </row>
    <row r="146" ht="15.0" hidden="1" customHeight="1">
      <c r="A146" s="39"/>
      <c r="B146" s="26" t="str">
        <f t="array" ref="B146">IFERROR(INDEX('Общий список'!$A$3:$S$996,VLOOKUP(E146,'Общий список'!$A$3:$S$996,19,FALSE),MATCH($B$1,'Общий список'!A143:M143,0)),"")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список'!A143</f>
        <v>582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список'!A143:N143,0)+1),"")</f>
        <v/>
      </c>
      <c r="K146" s="30"/>
      <c r="L146" s="30"/>
      <c r="M146" s="31" t="str">
        <f t="shared" si="2"/>
        <v/>
      </c>
      <c r="N146" s="28"/>
      <c r="O146" s="32"/>
      <c r="R146" s="33"/>
      <c r="S146" s="33"/>
      <c r="T146" s="33"/>
    </row>
    <row r="147" ht="15.0" hidden="1" customHeight="1">
      <c r="A147" s="39"/>
      <c r="B147" s="26" t="str">
        <f t="array" ref="B147">IFERROR(INDEX('Общий список'!$A$3:$S$996,VLOOKUP(E147,'Общий список'!$A$3:$S$996,19,FALSE),MATCH($B$1,'Общий список'!A144:M144,0)),"")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список'!A144</f>
        <v>583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список'!A144:N144,0)+1),"")</f>
        <v/>
      </c>
      <c r="K147" s="30"/>
      <c r="L147" s="30"/>
      <c r="M147" s="31" t="str">
        <f t="shared" si="2"/>
        <v/>
      </c>
      <c r="N147" s="28"/>
      <c r="O147" s="32"/>
      <c r="R147" s="33"/>
      <c r="S147" s="33"/>
      <c r="T147" s="33"/>
    </row>
    <row r="148" ht="15.0" hidden="1" customHeight="1">
      <c r="A148" s="39"/>
      <c r="B148" s="26" t="str">
        <f t="array" ref="B148">IFERROR(INDEX('Общий список'!$A$3:$S$996,VLOOKUP(E148,'Общий список'!$A$3:$S$996,19,FALSE),MATCH($B$1,'Общий список'!A145:M145,0)),"")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список'!A145</f>
        <v>584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список'!A145:N145,0)+1),"")</f>
        <v/>
      </c>
      <c r="K148" s="30"/>
      <c r="L148" s="30"/>
      <c r="M148" s="31" t="str">
        <f t="shared" si="2"/>
        <v/>
      </c>
      <c r="N148" s="28"/>
      <c r="O148" s="32"/>
      <c r="R148" s="33"/>
      <c r="S148" s="33"/>
      <c r="T148" s="33"/>
    </row>
    <row r="149" ht="15.0" hidden="1" customHeight="1">
      <c r="A149" s="39"/>
      <c r="B149" s="26" t="str">
        <f t="array" ref="B149">IFERROR(INDEX('Общий список'!$A$3:$S$996,VLOOKUP(E149,'Общий список'!$A$3:$S$996,19,FALSE),MATCH($B$1,'Общий список'!A146:M146,0)),"")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список'!A146</f>
        <v>585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список'!A146:N146,0)+1),"")</f>
        <v/>
      </c>
      <c r="K149" s="30"/>
      <c r="L149" s="30"/>
      <c r="M149" s="31" t="str">
        <f t="shared" si="2"/>
        <v/>
      </c>
      <c r="N149" s="28"/>
      <c r="O149" s="32"/>
      <c r="R149" s="33"/>
      <c r="S149" s="33"/>
      <c r="T149" s="33"/>
    </row>
    <row r="150" ht="15.0" hidden="1" customHeight="1">
      <c r="A150" s="39"/>
      <c r="B150" s="26" t="str">
        <f t="array" ref="B150">IFERROR(INDEX('Общий список'!$A$3:$S$996,VLOOKUP(E150,'Общий список'!$A$3:$S$996,19,FALSE),MATCH($B$1,'Общий список'!A147:M147,0)),"")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список'!A147</f>
        <v>586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список'!A147:N147,0)+1),"")</f>
        <v/>
      </c>
      <c r="K150" s="30"/>
      <c r="L150" s="30"/>
      <c r="M150" s="31" t="str">
        <f t="shared" si="2"/>
        <v/>
      </c>
      <c r="N150" s="28"/>
      <c r="O150" s="32"/>
      <c r="R150" s="33"/>
      <c r="S150" s="33"/>
      <c r="T150" s="33"/>
    </row>
    <row r="151" ht="15.0" hidden="1" customHeight="1">
      <c r="A151" s="39"/>
      <c r="B151" s="26" t="str">
        <f t="array" ref="B151">IFERROR(INDEX('Общий список'!$A$3:$S$996,VLOOKUP(E151,'Общий список'!$A$3:$S$996,19,FALSE),MATCH($B$1,'Общий список'!A148:M148,0)),"")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список'!A148</f>
        <v>587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список'!A148:N148,0)+1),"")</f>
        <v/>
      </c>
      <c r="K151" s="30"/>
      <c r="L151" s="30"/>
      <c r="M151" s="31" t="str">
        <f t="shared" si="2"/>
        <v/>
      </c>
      <c r="N151" s="28"/>
      <c r="O151" s="32"/>
      <c r="R151" s="33"/>
      <c r="S151" s="33"/>
      <c r="T151" s="33"/>
    </row>
    <row r="152" ht="15.0" hidden="1" customHeight="1">
      <c r="A152" s="39"/>
      <c r="B152" s="26" t="str">
        <f t="array" ref="B152">IFERROR(INDEX('Общий список'!$A$3:$S$996,VLOOKUP(E152,'Общий список'!$A$3:$S$996,19,FALSE),MATCH($B$1,'Общий список'!A149:M149,0)),"")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список'!A149</f>
        <v>588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список'!A149:N149,0)+1),"")</f>
        <v/>
      </c>
      <c r="K152" s="30"/>
      <c r="L152" s="30"/>
      <c r="M152" s="31" t="str">
        <f t="shared" si="2"/>
        <v/>
      </c>
      <c r="N152" s="28"/>
      <c r="O152" s="32"/>
      <c r="R152" s="33"/>
      <c r="S152" s="33"/>
      <c r="T152" s="33"/>
    </row>
    <row r="153" ht="15.0" hidden="1" customHeight="1">
      <c r="A153" s="39"/>
      <c r="B153" s="26" t="str">
        <f t="array" ref="B153">IFERROR(INDEX('Общий список'!$A$3:$S$996,VLOOKUP(E153,'Общий список'!$A$3:$S$996,19,FALSE),MATCH($B$1,'Общий список'!A150:M150,0)),"")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список'!A150</f>
        <v>589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список'!A150:N150,0)+1),"")</f>
        <v/>
      </c>
      <c r="K153" s="30"/>
      <c r="L153" s="30"/>
      <c r="M153" s="31" t="str">
        <f t="shared" si="2"/>
        <v/>
      </c>
      <c r="N153" s="28"/>
      <c r="O153" s="32"/>
      <c r="R153" s="33"/>
      <c r="S153" s="33"/>
      <c r="T153" s="33"/>
    </row>
    <row r="154" ht="15.0" hidden="1" customHeight="1">
      <c r="A154" s="39"/>
      <c r="B154" s="26" t="str">
        <f t="array" ref="B154">IFERROR(INDEX('Общий список'!$A$3:$S$996,VLOOKUP(E154,'Общий список'!$A$3:$S$996,19,FALSE),MATCH($B$1,'Общий список'!A151:M151,0)),"")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список'!A151</f>
        <v>590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список'!A151:N151,0)+1),"")</f>
        <v/>
      </c>
      <c r="K154" s="30"/>
      <c r="L154" s="30"/>
      <c r="M154" s="31" t="str">
        <f t="shared" si="2"/>
        <v/>
      </c>
      <c r="N154" s="28"/>
      <c r="O154" s="32"/>
      <c r="R154" s="33"/>
      <c r="S154" s="33"/>
      <c r="T154" s="33"/>
    </row>
    <row r="155" ht="15.0" hidden="1" customHeight="1">
      <c r="A155" s="39"/>
      <c r="B155" s="26" t="str">
        <f t="array" ref="B155">IFERROR(INDEX('Общий список'!$A$3:$S$996,VLOOKUP(E155,'Общий список'!$A$3:$S$996,19,FALSE),MATCH($B$1,'Общий список'!A152:M152,0)),"")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список'!A152</f>
        <v>594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список'!A152:N152,0)+1),"")</f>
        <v/>
      </c>
      <c r="K155" s="30"/>
      <c r="L155" s="30"/>
      <c r="M155" s="31" t="str">
        <f t="shared" si="2"/>
        <v/>
      </c>
      <c r="N155" s="28"/>
      <c r="O155" s="32"/>
      <c r="R155" s="33"/>
      <c r="S155" s="33"/>
      <c r="T155" s="33"/>
    </row>
    <row r="156" ht="15.0" hidden="1" customHeight="1">
      <c r="A156" s="39"/>
      <c r="B156" s="26" t="str">
        <f t="array" ref="B156">IFERROR(INDEX('Общий список'!$A$3:$S$996,VLOOKUP(E156,'Общий список'!$A$3:$S$996,19,FALSE),MATCH($B$1,'Общий список'!A153:M153,0)),"")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список'!A153</f>
        <v>595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список'!A153:N153,0)+1),"")</f>
        <v/>
      </c>
      <c r="K156" s="30"/>
      <c r="L156" s="30"/>
      <c r="M156" s="31" t="str">
        <f t="shared" si="2"/>
        <v/>
      </c>
      <c r="N156" s="28"/>
      <c r="O156" s="32"/>
      <c r="R156" s="33"/>
      <c r="S156" s="33"/>
      <c r="T156" s="33"/>
    </row>
    <row r="157" ht="15.0" hidden="1" customHeight="1">
      <c r="A157" s="39"/>
      <c r="B157" s="26" t="str">
        <f t="array" ref="B157">IFERROR(INDEX('Общий список'!$A$3:$S$996,VLOOKUP(E157,'Общий список'!$A$3:$S$996,19,FALSE),MATCH($B$1,'Общий список'!A154:M154,0)),"")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список'!A154</f>
        <v>597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список'!A154:N154,0)+1),"")</f>
        <v/>
      </c>
      <c r="K157" s="30"/>
      <c r="L157" s="30"/>
      <c r="M157" s="31" t="str">
        <f t="shared" si="2"/>
        <v/>
      </c>
      <c r="N157" s="28"/>
      <c r="O157" s="32"/>
      <c r="R157" s="33"/>
      <c r="S157" s="33"/>
      <c r="T157" s="33"/>
    </row>
    <row r="158" ht="15.0" hidden="1" customHeight="1">
      <c r="A158" s="39"/>
      <c r="B158" s="26" t="str">
        <f t="array" ref="B158">IFERROR(INDEX('Общий список'!$A$3:$S$996,VLOOKUP(E158,'Общий список'!$A$3:$S$996,19,FALSE),MATCH($B$1,'Общий список'!A155:M155,0)),"")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список'!A155</f>
        <v>598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список'!A155:N155,0)+1),"")</f>
        <v/>
      </c>
      <c r="K158" s="30"/>
      <c r="L158" s="30"/>
      <c r="M158" s="31" t="str">
        <f t="shared" si="2"/>
        <v/>
      </c>
      <c r="N158" s="28"/>
      <c r="O158" s="32"/>
      <c r="R158" s="33"/>
      <c r="S158" s="33"/>
      <c r="T158" s="33"/>
    </row>
    <row r="159" ht="15.0" hidden="1" customHeight="1">
      <c r="A159" s="39"/>
      <c r="B159" s="26" t="str">
        <f t="array" ref="B159">IFERROR(INDEX('Общий список'!$A$3:$S$996,VLOOKUP(E159,'Общий список'!$A$3:$S$996,19,FALSE),MATCH($B$1,'Общий список'!A156:M156,0)),"")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список'!A156</f>
        <v>599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список'!A156:N156,0)+1),"")</f>
        <v/>
      </c>
      <c r="K159" s="30"/>
      <c r="L159" s="30"/>
      <c r="M159" s="31" t="str">
        <f t="shared" si="2"/>
        <v/>
      </c>
      <c r="N159" s="28"/>
      <c r="O159" s="32"/>
      <c r="R159" s="33"/>
      <c r="S159" s="33"/>
      <c r="T159" s="33"/>
    </row>
    <row r="160" ht="15.0" hidden="1" customHeight="1">
      <c r="A160" s="39"/>
      <c r="B160" s="26" t="str">
        <f t="array" ref="B160">IFERROR(INDEX('Общий список'!$A$3:$S$996,VLOOKUP(E160,'Общий список'!$A$3:$S$996,19,FALSE),MATCH($B$1,'Общий список'!A157:M157,0)),"")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список'!A157</f>
        <v>600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список'!A157:N157,0)+1),"")</f>
        <v/>
      </c>
      <c r="K160" s="30"/>
      <c r="L160" s="30"/>
      <c r="M160" s="31" t="str">
        <f t="shared" si="2"/>
        <v/>
      </c>
      <c r="N160" s="28"/>
      <c r="O160" s="32"/>
      <c r="R160" s="33"/>
      <c r="S160" s="33"/>
      <c r="T160" s="33"/>
    </row>
    <row r="161" ht="15.0" hidden="1" customHeight="1">
      <c r="A161" s="39"/>
      <c r="B161" s="26" t="str">
        <f t="array" ref="B161">IFERROR(INDEX('Общий список'!$A$3:$S$996,VLOOKUP(E161,'Общий список'!$A$3:$S$996,19,FALSE),MATCH($B$1,'Общий список'!A158:M158,0)),"")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список'!A158</f>
        <v>611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список'!A158:N158,0)+1),"")</f>
        <v/>
      </c>
      <c r="K161" s="30"/>
      <c r="L161" s="30"/>
      <c r="M161" s="31" t="str">
        <f t="shared" si="2"/>
        <v/>
      </c>
      <c r="N161" s="28"/>
      <c r="O161" s="32"/>
      <c r="R161" s="33"/>
      <c r="S161" s="33"/>
      <c r="T161" s="33"/>
    </row>
    <row r="162" ht="15.0" hidden="1" customHeight="1">
      <c r="A162" s="39"/>
      <c r="B162" s="26" t="str">
        <f t="array" ref="B162">IFERROR(INDEX('Общий список'!$A$3:$S$996,VLOOKUP(E162,'Общий список'!$A$3:$S$996,19,FALSE),MATCH($B$1,'Общий список'!A159:M159,0)),"")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список'!A159</f>
        <v>612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список'!A159:N159,0)+1),"")</f>
        <v/>
      </c>
      <c r="K162" s="30"/>
      <c r="L162" s="30"/>
      <c r="M162" s="31" t="str">
        <f t="shared" si="2"/>
        <v/>
      </c>
      <c r="N162" s="28"/>
      <c r="O162" s="32"/>
      <c r="R162" s="33"/>
      <c r="S162" s="33"/>
      <c r="T162" s="33"/>
    </row>
    <row r="163" ht="15.0" hidden="1" customHeight="1">
      <c r="A163" s="39"/>
      <c r="B163" s="26" t="str">
        <f t="array" ref="B163">IFERROR(INDEX('Общий список'!$A$3:$S$996,VLOOKUP(E163,'Общий список'!$A$3:$S$996,19,FALSE),MATCH($B$1,'Общий список'!A160:M160,0)),"")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список'!A160</f>
        <v>613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список'!A160:N160,0)+1),"")</f>
        <v/>
      </c>
      <c r="K163" s="30"/>
      <c r="L163" s="30"/>
      <c r="M163" s="31" t="str">
        <f t="shared" si="2"/>
        <v/>
      </c>
      <c r="N163" s="28"/>
      <c r="O163" s="32"/>
      <c r="R163" s="33"/>
      <c r="S163" s="33"/>
      <c r="T163" s="33"/>
    </row>
    <row r="164" ht="15.0" hidden="1" customHeight="1">
      <c r="A164" s="39"/>
      <c r="B164" s="26" t="str">
        <f t="array" ref="B164">IFERROR(INDEX('Общий список'!$A$3:$S$996,VLOOKUP(E164,'Общий список'!$A$3:$S$996,19,FALSE),MATCH($B$1,'Общий список'!A161:M161,0)),"")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список'!A161</f>
        <v>614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список'!A161:N161,0)+1),"")</f>
        <v/>
      </c>
      <c r="K164" s="30"/>
      <c r="L164" s="30"/>
      <c r="M164" s="31" t="str">
        <f t="shared" si="2"/>
        <v/>
      </c>
      <c r="N164" s="28"/>
      <c r="O164" s="32"/>
      <c r="R164" s="33"/>
      <c r="S164" s="33"/>
      <c r="T164" s="33"/>
    </row>
    <row r="165" ht="15.0" hidden="1" customHeight="1">
      <c r="A165" s="39"/>
      <c r="B165" s="26" t="str">
        <f t="array" ref="B165">IFERROR(INDEX('Общий список'!$A$3:$S$996,VLOOKUP(E165,'Общий список'!$A$3:$S$996,19,FALSE),MATCH($B$1,'Общий список'!A162:M162,0)),"")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список'!A162</f>
        <v>615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список'!A162:N162,0)+1),"")</f>
        <v/>
      </c>
      <c r="K165" s="30"/>
      <c r="L165" s="30"/>
      <c r="M165" s="31" t="str">
        <f t="shared" si="2"/>
        <v/>
      </c>
      <c r="N165" s="28"/>
      <c r="O165" s="32"/>
      <c r="R165" s="33"/>
      <c r="S165" s="33"/>
      <c r="T165" s="33"/>
    </row>
    <row r="166" ht="15.0" hidden="1" customHeight="1">
      <c r="A166" s="39"/>
      <c r="B166" s="26" t="str">
        <f t="array" ref="B166">IFERROR(INDEX('Общий список'!$A$3:$S$996,VLOOKUP(E166,'Общий список'!$A$3:$S$996,19,FALSE),MATCH($B$1,'Общий список'!A163:M163,0)),"")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список'!A163</f>
        <v>644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список'!A163:N163,0)+1),"")</f>
        <v/>
      </c>
      <c r="K166" s="30"/>
      <c r="L166" s="30"/>
      <c r="M166" s="31" t="str">
        <f t="shared" si="2"/>
        <v/>
      </c>
      <c r="N166" s="28"/>
      <c r="O166" s="32"/>
      <c r="R166" s="33"/>
      <c r="S166" s="33"/>
      <c r="T166" s="33"/>
    </row>
    <row r="167" ht="15.0" hidden="1" customHeight="1">
      <c r="A167" s="39"/>
      <c r="B167" s="26" t="str">
        <f t="array" ref="B167">IFERROR(INDEX('Общий список'!$A$3:$S$996,VLOOKUP(E167,'Общий список'!$A$3:$S$996,19,FALSE),MATCH($B$1,'Общий список'!A164:M164,0)),"")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список'!A164</f>
        <v>656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список'!A164:N164,0)+1),"")</f>
        <v/>
      </c>
      <c r="K167" s="30"/>
      <c r="L167" s="30"/>
      <c r="M167" s="31" t="str">
        <f t="shared" si="2"/>
        <v/>
      </c>
      <c r="N167" s="28"/>
      <c r="O167" s="32"/>
      <c r="R167" s="33"/>
      <c r="S167" s="33"/>
      <c r="T167" s="33"/>
    </row>
    <row r="168" ht="15.0" hidden="1" customHeight="1">
      <c r="A168" s="39"/>
      <c r="B168" s="26" t="str">
        <f t="array" ref="B168">IFERROR(INDEX('Общий список'!$A$3:$S$996,VLOOKUP(E168,'Общий список'!$A$3:$S$996,19,FALSE),MATCH($B$1,'Общий список'!A165:M165,0)),"")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список'!A165</f>
        <v>657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список'!A165:N165,0)+1),"")</f>
        <v/>
      </c>
      <c r="K168" s="30"/>
      <c r="L168" s="30"/>
      <c r="M168" s="31" t="str">
        <f t="shared" si="2"/>
        <v/>
      </c>
      <c r="N168" s="28"/>
      <c r="O168" s="32"/>
      <c r="R168" s="33"/>
      <c r="S168" s="33"/>
      <c r="T168" s="33"/>
    </row>
    <row r="169" ht="15.0" hidden="1" customHeight="1">
      <c r="A169" s="39"/>
      <c r="B169" s="26" t="str">
        <f t="array" ref="B169">IFERROR(INDEX('Общий список'!$A$3:$S$996,VLOOKUP(E169,'Общий список'!$A$3:$S$996,19,FALSE),MATCH($B$1,'Общий список'!A166:M166,0)),"")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список'!A166</f>
        <v>658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список'!A166:N166,0)+1),"")</f>
        <v/>
      </c>
      <c r="K169" s="30"/>
      <c r="L169" s="30"/>
      <c r="M169" s="31" t="str">
        <f t="shared" si="2"/>
        <v/>
      </c>
      <c r="N169" s="28"/>
      <c r="O169" s="32"/>
      <c r="R169" s="33"/>
      <c r="S169" s="33"/>
      <c r="T169" s="33"/>
    </row>
    <row r="170" ht="15.0" hidden="1" customHeight="1">
      <c r="A170" s="39"/>
      <c r="B170" s="26" t="str">
        <f t="array" ref="B170">IFERROR(INDEX('Общий список'!$A$3:$S$996,VLOOKUP(E170,'Общий список'!$A$3:$S$996,19,FALSE),MATCH($B$1,'Общий список'!A167:M167,0)),"")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список'!A167</f>
        <v>659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список'!A167:N167,0)+1),"")</f>
        <v/>
      </c>
      <c r="K170" s="30"/>
      <c r="L170" s="30"/>
      <c r="M170" s="31" t="str">
        <f t="shared" si="2"/>
        <v/>
      </c>
      <c r="N170" s="28"/>
      <c r="O170" s="32"/>
      <c r="R170" s="33"/>
      <c r="S170" s="33"/>
      <c r="T170" s="33"/>
    </row>
    <row r="171" ht="15.0" hidden="1" customHeight="1">
      <c r="A171" s="39"/>
      <c r="B171" s="26" t="str">
        <f t="array" ref="B171">IFERROR(INDEX('Общий список'!$A$3:$S$996,VLOOKUP(E171,'Общий список'!$A$3:$S$996,19,FALSE),MATCH($B$1,'Общий список'!A168:M168,0)),"")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список'!A168</f>
        <v>660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список'!A168:N168,0)+1),"")</f>
        <v/>
      </c>
      <c r="K171" s="30"/>
      <c r="L171" s="30"/>
      <c r="M171" s="31" t="str">
        <f t="shared" si="2"/>
        <v/>
      </c>
      <c r="N171" s="28"/>
      <c r="O171" s="32"/>
      <c r="R171" s="33"/>
      <c r="S171" s="33"/>
      <c r="T171" s="33"/>
    </row>
    <row r="172" ht="15.0" hidden="1" customHeight="1">
      <c r="A172" s="39"/>
      <c r="B172" s="26" t="str">
        <f t="array" ref="B172">IFERROR(INDEX('Общий список'!$A$3:$S$996,VLOOKUP(E172,'Общий список'!$A$3:$S$996,19,FALSE),MATCH($B$1,'Общий список'!A169:M169,0)),"")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список'!A169</f>
        <v>661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список'!A169:N169,0)+1),"")</f>
        <v/>
      </c>
      <c r="K172" s="30"/>
      <c r="L172" s="30"/>
      <c r="M172" s="31" t="str">
        <f t="shared" si="2"/>
        <v/>
      </c>
      <c r="N172" s="28"/>
      <c r="O172" s="32"/>
      <c r="R172" s="33"/>
      <c r="S172" s="33"/>
      <c r="T172" s="33"/>
    </row>
    <row r="173" ht="15.0" hidden="1" customHeight="1">
      <c r="A173" s="39"/>
      <c r="B173" s="26" t="str">
        <f t="array" ref="B173">IFERROR(INDEX('Общий список'!$A$3:$S$996,VLOOKUP(E173,'Общий список'!$A$3:$S$996,19,FALSE),MATCH($B$1,'Общий список'!A170:M170,0)),"")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список'!A170</f>
        <v>662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список'!A170:N170,0)+1),"")</f>
        <v/>
      </c>
      <c r="K173" s="30"/>
      <c r="L173" s="30"/>
      <c r="M173" s="31" t="str">
        <f t="shared" si="2"/>
        <v/>
      </c>
      <c r="N173" s="28"/>
      <c r="O173" s="32"/>
      <c r="R173" s="33"/>
      <c r="S173" s="33"/>
      <c r="T173" s="33"/>
    </row>
    <row r="174" ht="15.0" hidden="1" customHeight="1">
      <c r="A174" s="39"/>
      <c r="B174" s="26" t="str">
        <f t="array" ref="B174">IFERROR(INDEX('Общий список'!$A$3:$S$996,VLOOKUP(E174,'Общий список'!$A$3:$S$996,19,FALSE),MATCH($B$1,'Общий список'!A171:M171,0)),"")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список'!A171</f>
        <v>663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список'!A171:N171,0)+1),"")</f>
        <v/>
      </c>
      <c r="K174" s="30"/>
      <c r="L174" s="30"/>
      <c r="M174" s="31" t="str">
        <f t="shared" si="2"/>
        <v/>
      </c>
      <c r="N174" s="28"/>
      <c r="O174" s="32"/>
      <c r="R174" s="33"/>
      <c r="S174" s="33"/>
      <c r="T174" s="33"/>
    </row>
    <row r="175" ht="15.0" hidden="1" customHeight="1">
      <c r="A175" s="39"/>
      <c r="B175" s="26" t="str">
        <f t="array" ref="B175">IFERROR(INDEX('Общий список'!$A$3:$S$996,VLOOKUP(E175,'Общий список'!$A$3:$S$996,19,FALSE),MATCH($B$1,'Общий список'!A172:M172,0)),"")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список'!A172</f>
        <v>670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список'!A172:N172,0)+1),"")</f>
        <v/>
      </c>
      <c r="K175" s="30"/>
      <c r="L175" s="30"/>
      <c r="M175" s="31" t="str">
        <f t="shared" si="2"/>
        <v/>
      </c>
      <c r="N175" s="28"/>
      <c r="O175" s="32"/>
      <c r="R175" s="33"/>
      <c r="S175" s="33"/>
      <c r="T175" s="33"/>
    </row>
    <row r="176" ht="15.0" hidden="1" customHeight="1">
      <c r="A176" s="39"/>
      <c r="B176" s="26" t="str">
        <f t="array" ref="B176">IFERROR(INDEX('Общий список'!$A$3:$S$996,VLOOKUP(E176,'Общий список'!$A$3:$S$996,19,FALSE),MATCH($B$1,'Общий список'!A173:M173,0)),"")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список'!A173</f>
        <v>679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список'!A173:N173,0)+1),"")</f>
        <v/>
      </c>
      <c r="K176" s="30"/>
      <c r="L176" s="30"/>
      <c r="M176" s="31" t="str">
        <f t="shared" si="2"/>
        <v/>
      </c>
      <c r="N176" s="28"/>
      <c r="O176" s="32"/>
      <c r="R176" s="33"/>
      <c r="S176" s="33"/>
      <c r="T176" s="33"/>
    </row>
    <row r="177" ht="15.0" hidden="1" customHeight="1">
      <c r="A177" s="39"/>
      <c r="B177" s="26" t="str">
        <f t="array" ref="B177">IFERROR(INDEX('Общий список'!$A$3:$S$996,VLOOKUP(E177,'Общий список'!$A$3:$S$996,19,FALSE),MATCH($B$1,'Общий список'!A174:M174,0)),"")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список'!A174</f>
        <v>681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список'!A174:N174,0)+1),"")</f>
        <v/>
      </c>
      <c r="K177" s="30"/>
      <c r="L177" s="30"/>
      <c r="M177" s="31" t="str">
        <f t="shared" si="2"/>
        <v/>
      </c>
      <c r="N177" s="28"/>
      <c r="O177" s="32"/>
      <c r="R177" s="33"/>
      <c r="S177" s="33"/>
      <c r="T177" s="33"/>
    </row>
    <row r="178" ht="15.0" hidden="1" customHeight="1">
      <c r="A178" s="39"/>
      <c r="B178" s="26" t="str">
        <f t="array" ref="B178">IFERROR(INDEX('Общий список'!$A$3:$S$996,VLOOKUP(E178,'Общий список'!$A$3:$S$996,19,FALSE),MATCH($B$1,'Общий список'!A175:M175,0)),"")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список'!A175</f>
        <v>682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список'!A175:N175,0)+1),"")</f>
        <v/>
      </c>
      <c r="K178" s="30"/>
      <c r="L178" s="30"/>
      <c r="M178" s="31" t="str">
        <f t="shared" si="2"/>
        <v/>
      </c>
      <c r="N178" s="28"/>
      <c r="O178" s="32"/>
      <c r="R178" s="33"/>
      <c r="S178" s="33"/>
      <c r="T178" s="33"/>
    </row>
    <row r="179" ht="15.0" hidden="1" customHeight="1">
      <c r="A179" s="39"/>
      <c r="B179" s="26" t="str">
        <f t="array" ref="B179">IFERROR(INDEX('Общий список'!$A$3:$S$996,VLOOKUP(E179,'Общий список'!$A$3:$S$996,19,FALSE),MATCH($B$1,'Общий список'!A176:M176,0)),"")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список'!A176</f>
        <v>683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список'!A176:N176,0)+1),"")</f>
        <v/>
      </c>
      <c r="K179" s="30"/>
      <c r="L179" s="30"/>
      <c r="M179" s="31" t="str">
        <f t="shared" si="2"/>
        <v/>
      </c>
      <c r="N179" s="28"/>
      <c r="O179" s="32"/>
      <c r="R179" s="33"/>
      <c r="S179" s="33"/>
      <c r="T179" s="33"/>
    </row>
    <row r="180" ht="15.0" hidden="1" customHeight="1">
      <c r="A180" s="39"/>
      <c r="B180" s="26" t="str">
        <f t="array" ref="B180">IFERROR(INDEX('Общий список'!$A$3:$S$996,VLOOKUP(E180,'Общий список'!$A$3:$S$996,19,FALSE),MATCH($B$1,'Общий список'!A177:M177,0)),"")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список'!A177</f>
        <v>684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список'!A177:N177,0)+1),"")</f>
        <v/>
      </c>
      <c r="K180" s="30"/>
      <c r="L180" s="30"/>
      <c r="M180" s="31" t="str">
        <f t="shared" si="2"/>
        <v/>
      </c>
      <c r="N180" s="28"/>
      <c r="O180" s="32"/>
      <c r="R180" s="33"/>
      <c r="S180" s="33"/>
      <c r="T180" s="33"/>
    </row>
    <row r="181" ht="15.0" hidden="1" customHeight="1">
      <c r="A181" s="39"/>
      <c r="B181" s="26" t="str">
        <f t="array" ref="B181">IFERROR(INDEX('Общий список'!$A$3:$S$996,VLOOKUP(E181,'Общий список'!$A$3:$S$996,19,FALSE),MATCH($B$1,'Общий список'!A178:M178,0)),"")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список'!A178</f>
        <v>689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список'!A178:N178,0)+1),"")</f>
        <v/>
      </c>
      <c r="K181" s="30"/>
      <c r="L181" s="30"/>
      <c r="M181" s="31" t="str">
        <f t="shared" si="2"/>
        <v/>
      </c>
      <c r="N181" s="28"/>
      <c r="O181" s="32"/>
      <c r="R181" s="33"/>
      <c r="S181" s="33"/>
      <c r="T181" s="33"/>
    </row>
    <row r="182" ht="15.0" hidden="1" customHeight="1">
      <c r="A182" s="39"/>
      <c r="B182" s="26" t="str">
        <f t="array" ref="B182">IFERROR(INDEX('Общий список'!$A$3:$S$996,VLOOKUP(E182,'Общий список'!$A$3:$S$996,19,FALSE),MATCH($B$1,'Общий список'!A179:M179,0)),"")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список'!A179</f>
        <v>690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список'!A179:N179,0)+1),"")</f>
        <v/>
      </c>
      <c r="K182" s="30"/>
      <c r="L182" s="30"/>
      <c r="M182" s="31" t="str">
        <f t="shared" si="2"/>
        <v/>
      </c>
      <c r="N182" s="28"/>
      <c r="O182" s="32"/>
      <c r="R182" s="33"/>
      <c r="S182" s="33"/>
      <c r="T182" s="33"/>
    </row>
    <row r="183" ht="15.0" hidden="1" customHeight="1">
      <c r="A183" s="39"/>
      <c r="B183" s="26" t="str">
        <f t="array" ref="B183">IFERROR(INDEX('Общий список'!$A$3:$S$996,VLOOKUP(E183,'Общий список'!$A$3:$S$996,19,FALSE),MATCH($B$1,'Общий список'!A180:M180,0)),"")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список'!A180</f>
        <v>691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список'!A180:N180,0)+1),"")</f>
        <v/>
      </c>
      <c r="K183" s="30"/>
      <c r="L183" s="30"/>
      <c r="M183" s="31" t="str">
        <f t="shared" si="2"/>
        <v/>
      </c>
      <c r="N183" s="28"/>
      <c r="O183" s="32"/>
      <c r="R183" s="33"/>
      <c r="S183" s="33"/>
      <c r="T183" s="33"/>
    </row>
    <row r="184" ht="15.0" hidden="1" customHeight="1">
      <c r="A184" s="39"/>
      <c r="B184" s="26" t="str">
        <f t="array" ref="B184">IFERROR(INDEX('Общий список'!$A$3:$S$996,VLOOKUP(E184,'Общий список'!$A$3:$S$996,19,FALSE),MATCH($B$1,'Общий список'!A181:M181,0)),"")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список'!A181</f>
        <v>692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список'!A181:N181,0)+1),"")</f>
        <v/>
      </c>
      <c r="K184" s="30"/>
      <c r="L184" s="30"/>
      <c r="M184" s="31" t="str">
        <f t="shared" si="2"/>
        <v/>
      </c>
      <c r="N184" s="28"/>
      <c r="O184" s="32"/>
      <c r="R184" s="33"/>
      <c r="S184" s="33"/>
      <c r="T184" s="33"/>
    </row>
    <row r="185" ht="15.0" hidden="1" customHeight="1">
      <c r="A185" s="39"/>
      <c r="B185" s="26" t="str">
        <f t="array" ref="B185">IFERROR(INDEX('Общий список'!$A$3:$S$996,VLOOKUP(E185,'Общий список'!$A$3:$S$996,19,FALSE),MATCH($B$1,'Общий список'!A182:M182,0)),"")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список'!A182</f>
        <v>693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список'!A182:N182,0)+1),"")</f>
        <v/>
      </c>
      <c r="K185" s="30"/>
      <c r="L185" s="30"/>
      <c r="M185" s="31" t="str">
        <f t="shared" si="2"/>
        <v/>
      </c>
      <c r="N185" s="28"/>
      <c r="O185" s="32"/>
      <c r="R185" s="33"/>
      <c r="S185" s="33"/>
      <c r="T185" s="33"/>
    </row>
    <row r="186" ht="15.0" hidden="1" customHeight="1">
      <c r="A186" s="39"/>
      <c r="B186" s="26" t="str">
        <f t="array" ref="B186">IFERROR(INDEX('Общий список'!$A$3:$S$996,VLOOKUP(E186,'Общий список'!$A$3:$S$996,19,FALSE),MATCH($B$1,'Общий список'!A183:M183,0)),"")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список'!A183</f>
        <v>722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список'!A183:N183,0)+1),"")</f>
        <v/>
      </c>
      <c r="K186" s="30"/>
      <c r="L186" s="30"/>
      <c r="M186" s="31" t="str">
        <f t="shared" si="2"/>
        <v/>
      </c>
      <c r="N186" s="28"/>
      <c r="O186" s="32"/>
      <c r="R186" s="33"/>
      <c r="S186" s="33"/>
      <c r="T186" s="33"/>
    </row>
    <row r="187" ht="15.0" hidden="1" customHeight="1">
      <c r="A187" s="39"/>
      <c r="B187" s="26" t="str">
        <f t="array" ref="B187">IFERROR(INDEX('Общий список'!$A$3:$S$996,VLOOKUP(E187,'Общий список'!$A$3:$S$996,19,FALSE),MATCH($B$1,'Общий список'!A184:M184,0)),"")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список'!A184</f>
        <v>774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список'!A184:N184,0)+1),"")</f>
        <v/>
      </c>
      <c r="K187" s="30"/>
      <c r="L187" s="30"/>
      <c r="M187" s="31" t="str">
        <f t="shared" si="2"/>
        <v/>
      </c>
      <c r="N187" s="28"/>
      <c r="O187" s="32"/>
      <c r="R187" s="33"/>
      <c r="S187" s="33"/>
      <c r="T187" s="33"/>
    </row>
    <row r="188" ht="15.0" hidden="1" customHeight="1">
      <c r="A188" s="39"/>
      <c r="B188" s="26" t="str">
        <f t="array" ref="B188">IFERROR(INDEX('Общий список'!$A$3:$S$996,VLOOKUP(E188,'Общий список'!$A$3:$S$996,19,FALSE),MATCH($B$1,'Общий список'!A185:M185,0)),"")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список'!A185</f>
        <v>775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список'!A185:N185,0)+1),"")</f>
        <v/>
      </c>
      <c r="K188" s="30"/>
      <c r="L188" s="30"/>
      <c r="M188" s="31" t="str">
        <f t="shared" si="2"/>
        <v/>
      </c>
      <c r="N188" s="28"/>
      <c r="O188" s="32"/>
      <c r="R188" s="33"/>
      <c r="S188" s="33"/>
      <c r="T188" s="33"/>
    </row>
    <row r="189" ht="15.0" hidden="1" customHeight="1">
      <c r="A189" s="39"/>
      <c r="B189" s="26" t="str">
        <f t="array" ref="B189">IFERROR(INDEX('Общий список'!$A$3:$S$996,VLOOKUP(E189,'Общий список'!$A$3:$S$996,19,FALSE),MATCH($B$1,'Общий список'!A186:M186,0)),"")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список'!A186</f>
        <v>776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список'!A186:N186,0)+1),"")</f>
        <v/>
      </c>
      <c r="K189" s="30"/>
      <c r="L189" s="30"/>
      <c r="M189" s="31" t="str">
        <f t="shared" si="2"/>
        <v/>
      </c>
      <c r="N189" s="28"/>
      <c r="O189" s="32"/>
      <c r="R189" s="33"/>
      <c r="S189" s="33"/>
      <c r="T189" s="33"/>
    </row>
    <row r="190" ht="15.0" hidden="1" customHeight="1">
      <c r="A190" s="39"/>
      <c r="B190" s="26" t="str">
        <f t="array" ref="B190">IFERROR(INDEX('Общий список'!$A$3:$S$996,VLOOKUP(E190,'Общий список'!$A$3:$S$996,19,FALSE),MATCH($B$1,'Общий список'!A187:M187,0)),"")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список'!A187</f>
        <v>801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список'!A187:N187,0)+1),"")</f>
        <v/>
      </c>
      <c r="K190" s="30"/>
      <c r="L190" s="30"/>
      <c r="M190" s="31" t="str">
        <f t="shared" si="2"/>
        <v/>
      </c>
      <c r="N190" s="28"/>
      <c r="O190" s="32"/>
      <c r="R190" s="33"/>
      <c r="S190" s="33"/>
      <c r="T190" s="33"/>
    </row>
    <row r="191" ht="15.0" hidden="1" customHeight="1">
      <c r="A191" s="39"/>
      <c r="B191" s="26" t="str">
        <f t="array" ref="B191">IFERROR(INDEX('Общий список'!$A$3:$S$996,VLOOKUP(E191,'Общий список'!$A$3:$S$996,19,FALSE),MATCH($B$1,'Общий список'!A188:M188,0)),"")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список'!A188</f>
        <v>802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список'!A188:N188,0)+1),"")</f>
        <v/>
      </c>
      <c r="K191" s="30"/>
      <c r="L191" s="30"/>
      <c r="M191" s="31" t="str">
        <f t="shared" si="2"/>
        <v/>
      </c>
      <c r="N191" s="28"/>
      <c r="O191" s="32"/>
      <c r="R191" s="33"/>
      <c r="S191" s="33"/>
      <c r="T191" s="33"/>
    </row>
    <row r="192" ht="15.0" hidden="1" customHeight="1">
      <c r="A192" s="39"/>
      <c r="B192" s="26" t="str">
        <f t="array" ref="B192">IFERROR(INDEX('Общий список'!$A$3:$S$996,VLOOKUP(E192,'Общий список'!$A$3:$S$996,19,FALSE),MATCH($B$1,'Общий список'!A189:M189,0)),"")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список'!A189</f>
        <v>803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список'!A189:N189,0)+1),"")</f>
        <v/>
      </c>
      <c r="K192" s="30"/>
      <c r="L192" s="30"/>
      <c r="M192" s="31" t="str">
        <f t="shared" si="2"/>
        <v/>
      </c>
      <c r="N192" s="28"/>
      <c r="O192" s="32"/>
      <c r="R192" s="33"/>
      <c r="S192" s="33"/>
      <c r="T192" s="33"/>
    </row>
    <row r="193" ht="15.0" hidden="1" customHeight="1">
      <c r="A193" s="39"/>
      <c r="B193" s="26" t="str">
        <f t="array" ref="B193">IFERROR(INDEX('Общий список'!$A$3:$S$996,VLOOKUP(E193,'Общий список'!$A$3:$S$996,19,FALSE),MATCH($B$1,'Общий список'!A190:M190,0)),"")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список'!A190</f>
        <v>804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список'!A190:N190,0)+1),"")</f>
        <v/>
      </c>
      <c r="K193" s="30"/>
      <c r="L193" s="30"/>
      <c r="M193" s="31" t="str">
        <f t="shared" si="2"/>
        <v/>
      </c>
      <c r="N193" s="28"/>
      <c r="O193" s="32"/>
      <c r="R193" s="33"/>
      <c r="S193" s="33"/>
      <c r="T193" s="33"/>
    </row>
    <row r="194" ht="15.0" hidden="1" customHeight="1">
      <c r="A194" s="39"/>
      <c r="B194" s="26" t="str">
        <f t="array" ref="B194">IFERROR(INDEX('Общий список'!$A$3:$S$996,VLOOKUP(E194,'Общий список'!$A$3:$S$996,19,FALSE),MATCH($B$1,'Общий список'!A191:M191,0)),"")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список'!A191</f>
        <v>805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список'!A191:N191,0)+1),"")</f>
        <v/>
      </c>
      <c r="K194" s="30"/>
      <c r="L194" s="30"/>
      <c r="M194" s="31" t="str">
        <f t="shared" si="2"/>
        <v/>
      </c>
      <c r="N194" s="28"/>
      <c r="O194" s="32"/>
      <c r="R194" s="33"/>
      <c r="S194" s="33"/>
      <c r="T194" s="33"/>
    </row>
    <row r="195" ht="15.0" hidden="1" customHeight="1">
      <c r="A195" s="39"/>
      <c r="B195" s="26" t="str">
        <f t="array" ref="B195">IFERROR(INDEX('Общий список'!$A$3:$S$996,VLOOKUP(E195,'Общий список'!$A$3:$S$996,19,FALSE),MATCH($B$1,'Общий список'!A192:M192,0)),"")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список'!A192</f>
        <v>806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список'!A192:N192,0)+1),"")</f>
        <v/>
      </c>
      <c r="K195" s="30"/>
      <c r="L195" s="30"/>
      <c r="M195" s="31" t="str">
        <f t="shared" si="2"/>
        <v/>
      </c>
      <c r="N195" s="28"/>
      <c r="O195" s="32"/>
      <c r="R195" s="33"/>
      <c r="S195" s="33"/>
      <c r="T195" s="33"/>
    </row>
    <row r="196" ht="15.0" hidden="1" customHeight="1">
      <c r="A196" s="39"/>
      <c r="B196" s="26" t="str">
        <f t="array" ref="B196">IFERROR(INDEX('Общий список'!$A$3:$S$996,VLOOKUP(E196,'Общий список'!$A$3:$S$996,19,FALSE),MATCH($B$1,'Общий список'!A193:M193,0)),"")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список'!A193</f>
        <v>807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список'!A193:N193,0)+1),"")</f>
        <v/>
      </c>
      <c r="K196" s="30"/>
      <c r="L196" s="30"/>
      <c r="M196" s="31" t="str">
        <f t="shared" si="2"/>
        <v/>
      </c>
      <c r="N196" s="28"/>
      <c r="O196" s="32"/>
      <c r="R196" s="33"/>
      <c r="S196" s="33"/>
      <c r="T196" s="33"/>
    </row>
    <row r="197" ht="15.0" hidden="1" customHeight="1">
      <c r="A197" s="39"/>
      <c r="B197" s="26" t="str">
        <f t="array" ref="B197">IFERROR(INDEX('Общий список'!$A$3:$S$996,VLOOKUP(E197,'Общий список'!$A$3:$S$996,19,FALSE),MATCH($B$1,'Общий список'!A194:M194,0)),"")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список'!A194</f>
        <v>809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список'!A194:N194,0)+1),"")</f>
        <v/>
      </c>
      <c r="K197" s="30"/>
      <c r="L197" s="30"/>
      <c r="M197" s="31" t="str">
        <f t="shared" si="2"/>
        <v/>
      </c>
      <c r="N197" s="28"/>
      <c r="O197" s="32"/>
      <c r="R197" s="33"/>
      <c r="S197" s="33"/>
      <c r="T197" s="33"/>
    </row>
    <row r="198" ht="15.0" hidden="1" customHeight="1">
      <c r="A198" s="39"/>
      <c r="B198" s="26" t="str">
        <f t="array" ref="B198">IFERROR(INDEX('Общий список'!$A$3:$S$996,VLOOKUP(E198,'Общий список'!$A$3:$S$996,19,FALSE),MATCH($B$1,'Общий список'!A195:M195,0)),"")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список'!A195</f>
        <v>810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список'!A195:N195,0)+1),"")</f>
        <v/>
      </c>
      <c r="K198" s="30"/>
      <c r="L198" s="30"/>
      <c r="M198" s="31" t="str">
        <f t="shared" si="2"/>
        <v/>
      </c>
      <c r="N198" s="28"/>
      <c r="O198" s="32"/>
      <c r="R198" s="33"/>
      <c r="S198" s="33"/>
      <c r="T198" s="33"/>
    </row>
    <row r="199" ht="15.0" hidden="1" customHeight="1">
      <c r="A199" s="39"/>
      <c r="B199" s="26" t="str">
        <f t="array" ref="B199">IFERROR(INDEX('Общий список'!$A$3:$S$996,VLOOKUP(E199,'Общий список'!$A$3:$S$996,19,FALSE),MATCH($B$1,'Общий список'!A196:M196,0)),"")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список'!A196</f>
        <v>811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список'!A196:N196,0)+1),"")</f>
        <v/>
      </c>
      <c r="K199" s="30"/>
      <c r="L199" s="30"/>
      <c r="M199" s="31" t="str">
        <f t="shared" si="2"/>
        <v/>
      </c>
      <c r="N199" s="28"/>
      <c r="O199" s="32"/>
      <c r="R199" s="33"/>
      <c r="S199" s="33"/>
      <c r="T199" s="33"/>
    </row>
    <row r="200" ht="15.0" hidden="1" customHeight="1">
      <c r="A200" s="39"/>
      <c r="B200" s="26" t="str">
        <f t="array" ref="B200">IFERROR(INDEX('Общий список'!$A$3:$S$996,VLOOKUP(E200,'Общий список'!$A$3:$S$996,19,FALSE),MATCH($B$1,'Общий список'!A197:M197,0)),"")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список'!A197</f>
        <v>812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список'!A197:N197,0)+1),"")</f>
        <v/>
      </c>
      <c r="K200" s="30"/>
      <c r="L200" s="30"/>
      <c r="M200" s="31" t="str">
        <f t="shared" si="2"/>
        <v/>
      </c>
      <c r="N200" s="28"/>
      <c r="O200" s="32"/>
      <c r="R200" s="33"/>
      <c r="S200" s="33"/>
      <c r="T200" s="33"/>
    </row>
    <row r="201" ht="15.0" hidden="1" customHeight="1">
      <c r="A201" s="39"/>
      <c r="B201" s="26" t="str">
        <f t="array" ref="B201">IFERROR(INDEX('Общий список'!$A$3:$S$996,VLOOKUP(E201,'Общий список'!$A$3:$S$996,19,FALSE),MATCH($B$1,'Общий список'!A198:M198,0)),"")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список'!A198</f>
        <v>813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список'!A198:N198,0)+1),"")</f>
        <v/>
      </c>
      <c r="K201" s="30"/>
      <c r="L201" s="30"/>
      <c r="M201" s="31" t="str">
        <f t="shared" si="2"/>
        <v/>
      </c>
      <c r="N201" s="28"/>
      <c r="O201" s="32"/>
      <c r="R201" s="33"/>
      <c r="S201" s="33"/>
      <c r="T201" s="33"/>
    </row>
    <row r="202" ht="15.0" hidden="1" customHeight="1">
      <c r="A202" s="39"/>
      <c r="B202" s="26" t="str">
        <f t="array" ref="B202">IFERROR(INDEX('Общий список'!$A$3:$S$996,VLOOKUP(E202,'Общий список'!$A$3:$S$996,19,FALSE),MATCH($B$1,'Общий список'!A199:M199,0)),"")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список'!A199</f>
        <v>815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список'!A199:N199,0)+1),"")</f>
        <v/>
      </c>
      <c r="K202" s="30"/>
      <c r="L202" s="30"/>
      <c r="M202" s="31" t="str">
        <f t="shared" si="2"/>
        <v/>
      </c>
      <c r="N202" s="28"/>
      <c r="O202" s="32"/>
      <c r="R202" s="33"/>
      <c r="S202" s="33"/>
      <c r="T202" s="33"/>
    </row>
    <row r="203" ht="15.0" hidden="1" customHeight="1">
      <c r="A203" s="39"/>
      <c r="B203" s="26" t="str">
        <f t="array" ref="B203">IFERROR(INDEX('Общий список'!$A$3:$S$996,VLOOKUP(E203,'Общий список'!$A$3:$S$996,19,FALSE),MATCH($B$1,'Общий список'!A200:M200,0)),"")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список'!A200</f>
        <v>858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список'!A200:N200,0)+1),"")</f>
        <v/>
      </c>
      <c r="K203" s="30"/>
      <c r="L203" s="30"/>
      <c r="M203" s="31" t="str">
        <f t="shared" si="2"/>
        <v/>
      </c>
      <c r="N203" s="28"/>
      <c r="O203" s="32"/>
      <c r="R203" s="33"/>
      <c r="S203" s="33"/>
      <c r="T203" s="33"/>
    </row>
    <row r="204" ht="15.0" hidden="1" customHeight="1">
      <c r="A204" s="39"/>
      <c r="B204" s="26" t="str">
        <f t="array" ref="B204">IFERROR(INDEX('Общий список'!$A$3:$S$996,VLOOKUP(E204,'Общий список'!$A$3:$S$996,19,FALSE),MATCH($B$1,'Общий список'!A201:M201,0)),"")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список'!A201</f>
        <v>885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список'!A201:N201,0)+1),"")</f>
        <v/>
      </c>
      <c r="K204" s="30"/>
      <c r="L204" s="30"/>
      <c r="M204" s="31" t="str">
        <f t="shared" si="2"/>
        <v/>
      </c>
      <c r="N204" s="28"/>
      <c r="O204" s="32"/>
      <c r="R204" s="33"/>
      <c r="S204" s="33"/>
      <c r="T204" s="33"/>
    </row>
    <row r="205" ht="15.0" hidden="1" customHeight="1">
      <c r="A205" s="39"/>
      <c r="B205" s="26" t="str">
        <f t="array" ref="B205">IFERROR(INDEX('Общий список'!$A$3:$S$996,VLOOKUP(E205,'Общий список'!$A$3:$S$996,19,FALSE),MATCH($B$1,'Общий список'!A202:M202,0)),"")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список'!A202</f>
        <v>886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список'!A202:N202,0)+1),"")</f>
        <v/>
      </c>
      <c r="K205" s="30"/>
      <c r="L205" s="30"/>
      <c r="M205" s="31" t="str">
        <f t="shared" si="2"/>
        <v/>
      </c>
      <c r="N205" s="28"/>
      <c r="O205" s="32"/>
      <c r="R205" s="33"/>
      <c r="S205" s="33"/>
      <c r="T205" s="33"/>
    </row>
    <row r="206" ht="15.0" hidden="1" customHeight="1">
      <c r="A206" s="39"/>
      <c r="B206" s="26" t="str">
        <f t="array" ref="B206">IFERROR(INDEX('Общий список'!$A$3:$S$996,VLOOKUP(E206,'Общий список'!$A$3:$S$996,19,FALSE),MATCH($B$1,'Общий список'!A203:M203,0)),"")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список'!A203</f>
        <v>887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список'!A203:N203,0)+1),"")</f>
        <v/>
      </c>
      <c r="K206" s="30"/>
      <c r="L206" s="30"/>
      <c r="M206" s="31" t="str">
        <f t="shared" si="2"/>
        <v/>
      </c>
      <c r="N206" s="28"/>
      <c r="O206" s="32"/>
      <c r="R206" s="33"/>
      <c r="S206" s="33"/>
      <c r="T206" s="33"/>
    </row>
    <row r="207" ht="15.0" hidden="1" customHeight="1">
      <c r="A207" s="39"/>
      <c r="B207" s="26" t="str">
        <f t="array" ref="B207">IFERROR(INDEX('Общий список'!$A$3:$S$996,VLOOKUP(E207,'Общий список'!$A$3:$S$996,19,FALSE),MATCH($B$1,'Общий список'!A204:M204,0)),"")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список'!A204</f>
        <v>888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список'!A204:N204,0)+1),"")</f>
        <v/>
      </c>
      <c r="K207" s="30"/>
      <c r="L207" s="30"/>
      <c r="M207" s="31" t="str">
        <f t="shared" si="2"/>
        <v/>
      </c>
      <c r="N207" s="28"/>
      <c r="O207" s="32"/>
      <c r="R207" s="33"/>
      <c r="S207" s="33"/>
      <c r="T207" s="33"/>
    </row>
    <row r="208" ht="15.0" hidden="1" customHeight="1">
      <c r="A208" s="39"/>
      <c r="B208" s="26" t="str">
        <f t="array" ref="B208">IFERROR(INDEX('Общий список'!$A$3:$S$996,VLOOKUP(E208,'Общий список'!$A$3:$S$996,19,FALSE),MATCH($B$1,'Общий список'!A205:M205,0)),"")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список'!A205</f>
        <v>899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список'!A205:N205,0)+1),"")</f>
        <v/>
      </c>
      <c r="K208" s="30"/>
      <c r="L208" s="30"/>
      <c r="M208" s="31" t="str">
        <f t="shared" si="2"/>
        <v/>
      </c>
      <c r="N208" s="28"/>
      <c r="O208" s="32"/>
      <c r="R208" s="33"/>
      <c r="S208" s="33"/>
      <c r="T208" s="33"/>
    </row>
    <row r="209" ht="15.0" hidden="1" customHeight="1">
      <c r="A209" s="39"/>
      <c r="B209" s="26" t="str">
        <f t="array" ref="B209">IFERROR(INDEX('Общий список'!$A$3:$S$996,VLOOKUP(E209,'Общий список'!$A$3:$S$996,19,FALSE),MATCH($B$1,'Общий список'!A206:M206,0)),"")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список'!A206</f>
        <v>907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список'!A206:N206,0)+1),"")</f>
        <v/>
      </c>
      <c r="K209" s="30"/>
      <c r="L209" s="30"/>
      <c r="M209" s="31" t="str">
        <f t="shared" si="2"/>
        <v/>
      </c>
      <c r="N209" s="28"/>
      <c r="O209" s="32"/>
      <c r="R209" s="33"/>
      <c r="S209" s="33"/>
      <c r="T209" s="33"/>
    </row>
    <row r="210" ht="15.0" hidden="1" customHeight="1">
      <c r="A210" s="39"/>
      <c r="B210" s="26" t="str">
        <f t="array" ref="B210">IFERROR(INDEX('Общий список'!$A$3:$S$996,VLOOKUP(E210,'Общий список'!$A$3:$S$996,19,FALSE),MATCH($B$1,'Общий список'!A207:M207,0)),"")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список'!A207</f>
        <v>908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список'!A207:N207,0)+1),"")</f>
        <v/>
      </c>
      <c r="K210" s="30"/>
      <c r="L210" s="30"/>
      <c r="M210" s="31" t="str">
        <f t="shared" si="2"/>
        <v/>
      </c>
      <c r="N210" s="28"/>
      <c r="O210" s="32"/>
      <c r="R210" s="33"/>
      <c r="S210" s="33"/>
      <c r="T210" s="33"/>
    </row>
    <row r="211" ht="15.0" hidden="1" customHeight="1">
      <c r="A211" s="39"/>
      <c r="B211" s="26" t="str">
        <f t="array" ref="B211">IFERROR(INDEX('Общий список'!$A$3:$S$996,VLOOKUP(E211,'Общий список'!$A$3:$S$996,19,FALSE),MATCH($B$1,'Общий список'!A208:M208,0)),"")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список'!A208</f>
        <v>910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список'!A208:N208,0)+1),"")</f>
        <v/>
      </c>
      <c r="K211" s="30"/>
      <c r="L211" s="30"/>
      <c r="M211" s="31" t="str">
        <f t="shared" si="2"/>
        <v/>
      </c>
      <c r="N211" s="28"/>
      <c r="O211" s="32"/>
      <c r="R211" s="33"/>
      <c r="S211" s="33"/>
      <c r="T211" s="33"/>
    </row>
    <row r="212" ht="15.0" hidden="1" customHeight="1">
      <c r="A212" s="39"/>
      <c r="B212" s="26" t="str">
        <f t="array" ref="B212">IFERROR(INDEX('Общий список'!$A$3:$S$996,VLOOKUP(E212,'Общий список'!$A$3:$S$996,19,FALSE),MATCH($B$1,'Общий список'!A209:M209,0)),"")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список'!A209</f>
        <v>952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список'!A209:N209,0)+1),"")</f>
        <v/>
      </c>
      <c r="K212" s="30"/>
      <c r="L212" s="30"/>
      <c r="M212" s="31" t="str">
        <f t="shared" si="2"/>
        <v/>
      </c>
      <c r="N212" s="28"/>
      <c r="O212" s="32"/>
      <c r="R212" s="33"/>
      <c r="S212" s="33"/>
      <c r="T212" s="33"/>
    </row>
    <row r="213" ht="15.0" hidden="1" customHeight="1">
      <c r="A213" s="39"/>
      <c r="B213" s="26" t="str">
        <f t="array" ref="B213">IFERROR(INDEX('Общий список'!$A$3:$S$996,VLOOKUP(E213,'Общий список'!$A$3:$S$996,19,FALSE),MATCH($B$1,'Общий список'!A210:M210,0)),"")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список'!A210</f>
        <v>961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список'!A210:N210,0)+1),"")</f>
        <v/>
      </c>
      <c r="K213" s="30"/>
      <c r="L213" s="30"/>
      <c r="M213" s="31" t="str">
        <f t="shared" si="2"/>
        <v/>
      </c>
      <c r="N213" s="28"/>
      <c r="O213" s="32"/>
      <c r="R213" s="33"/>
      <c r="S213" s="33"/>
      <c r="T213" s="33"/>
    </row>
    <row r="214" ht="15.0" hidden="1" customHeight="1">
      <c r="A214" s="39"/>
      <c r="B214" s="26" t="str">
        <f t="array" ref="B214">IFERROR(INDEX('Общий список'!$A$3:$S$996,VLOOKUP(E214,'Общий список'!$A$3:$S$996,19,FALSE),MATCH($B$1,'Общий список'!A211:M211,0)),"")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список'!A211</f>
        <v>966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список'!A211:N211,0)+1),"")</f>
        <v/>
      </c>
      <c r="K214" s="30"/>
      <c r="L214" s="30"/>
      <c r="M214" s="31" t="str">
        <f t="shared" si="2"/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список'!A212:M212,0)),"")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список'!A212</f>
        <v>1013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список'!A212:N212,0)+1),"")</f>
        <v/>
      </c>
      <c r="K215" s="30"/>
      <c r="L215" s="30"/>
      <c r="M215" s="31" t="str">
        <f t="shared" si="2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список'!A213:M213,0)),"")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список'!A213</f>
        <v>1040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список'!A213:N213,0)+1),"")</f>
        <v/>
      </c>
      <c r="K216" s="30"/>
      <c r="L216" s="30"/>
      <c r="M216" s="31" t="str">
        <f t="shared" si="2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список'!A214:M214,0)),"")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список'!A214</f>
        <v>1107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список'!A214:N214,0)+1),"")</f>
        <v/>
      </c>
      <c r="K217" s="30"/>
      <c r="L217" s="30"/>
      <c r="M217" s="31" t="str">
        <f t="shared" si="2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список'!A215:M215,0)),"")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список'!A215</f>
        <v>1657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список'!A215:N215,0)+1),"")</f>
        <v/>
      </c>
      <c r="K218" s="30"/>
      <c r="L218" s="30"/>
      <c r="M218" s="31" t="str">
        <f t="shared" si="2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список'!A216:M216,0)),"")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список'!A216</f>
        <v>1838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список'!A216:N216,0)+1),"")</f>
        <v/>
      </c>
      <c r="K219" s="30"/>
      <c r="L219" s="30"/>
      <c r="M219" s="31" t="str">
        <f t="shared" si="2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список'!A217:M217,0)),"")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список'!A217</f>
        <v>1961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список'!A217:N217,0)+1),"")</f>
        <v/>
      </c>
      <c r="K220" s="30"/>
      <c r="L220" s="30"/>
      <c r="M220" s="31" t="str">
        <f t="shared" si="2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список'!A218:M218,0)),"")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список'!A218</f>
        <v>2039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список'!A218:N218,0)+1),"")</f>
        <v/>
      </c>
      <c r="K221" s="30"/>
      <c r="L221" s="30"/>
      <c r="M221" s="31" t="str">
        <f t="shared" si="2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список'!A219:M219,0)),"")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список'!A219</f>
        <v>2282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список'!A219:N219,0)+1),"")</f>
        <v/>
      </c>
      <c r="K222" s="30"/>
      <c r="L222" s="30"/>
      <c r="M222" s="31" t="str">
        <f t="shared" si="2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список'!A220:M220,0)),"")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список'!A220</f>
        <v>2328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список'!A220:N220,0)+1),"")</f>
        <v/>
      </c>
      <c r="K223" s="30"/>
      <c r="L223" s="30"/>
      <c r="M223" s="31" t="str">
        <f t="shared" si="2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список'!A221:M221,0)),"")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список'!A221</f>
        <v>3069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список'!A221:N221,0)+1),"")</f>
        <v/>
      </c>
      <c r="K224" s="30"/>
      <c r="L224" s="30"/>
      <c r="M224" s="31" t="str">
        <f t="shared" si="2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список'!A222:M222,0)),"")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список'!A222</f>
        <v>3993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список'!A222:N222,0)+1),"")</f>
        <v/>
      </c>
      <c r="K225" s="30"/>
      <c r="L225" s="30"/>
      <c r="M225" s="31" t="str">
        <f t="shared" si="2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список'!A223:M223,0)),"")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список'!A223</f>
        <v>5158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список'!A223:N223,0)+1),"")</f>
        <v/>
      </c>
      <c r="K226" s="30"/>
      <c r="L226" s="30"/>
      <c r="M226" s="31" t="str">
        <f t="shared" si="2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список'!A224:M224,0)),"")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список'!A224</f>
        <v>5530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список'!A224:N224,0)+1),"")</f>
        <v/>
      </c>
      <c r="K227" s="30"/>
      <c r="L227" s="30"/>
      <c r="M227" s="31" t="str">
        <f t="shared" si="2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список'!A225:M225,0)),"")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список'!A225</f>
        <v>6349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список'!A225:N225,0)+1),"")</f>
        <v/>
      </c>
      <c r="K228" s="30"/>
      <c r="L228" s="30"/>
      <c r="M228" s="31" t="str">
        <f t="shared" si="2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список'!A226:M226,0)),"")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список'!A226</f>
        <v>7506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список'!A226:N226,0)+1),"")</f>
        <v/>
      </c>
      <c r="K229" s="30"/>
      <c r="L229" s="30"/>
      <c r="M229" s="31" t="str">
        <f t="shared" si="2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список'!A227:M227,0)),"")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список'!A227</f>
        <v>7777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список'!A227:N227,0)+1),"")</f>
        <v/>
      </c>
      <c r="K230" s="30"/>
      <c r="L230" s="30"/>
      <c r="M230" s="31" t="str">
        <f t="shared" si="2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список'!A228:M228,0)),"")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список'!A228</f>
        <v>7837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список'!A228:N228,0)+1),"")</f>
        <v/>
      </c>
      <c r="K231" s="30"/>
      <c r="L231" s="30"/>
      <c r="M231" s="31" t="str">
        <f t="shared" si="2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список'!A229:M229,0)),"")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 t="str">
        <f>'Общий список'!A229</f>
        <v>887а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список'!A229:N229,0)+1),"")</f>
        <v/>
      </c>
      <c r="K232" s="30"/>
      <c r="L232" s="30"/>
      <c r="M232" s="31" t="str">
        <f t="shared" si="2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список'!A230:M230,0)),"")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 t="str">
        <f>'Общий список'!A230</f>
        <v>306а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список'!A230:N230,0)+1),"")</f>
        <v/>
      </c>
      <c r="K233" s="30"/>
      <c r="L233" s="30"/>
      <c r="M233" s="31" t="str">
        <f t="shared" si="2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список'!A231:M231,0)),"")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список'!A231</f>
        <v>306в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список'!A231:N231,0)+1),"")</f>
        <v/>
      </c>
      <c r="K234" s="30"/>
      <c r="L234" s="30"/>
      <c r="M234" s="31" t="str">
        <f t="shared" si="2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список'!A232:M232,0)),"")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список'!A232</f>
        <v>304а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список'!A232:N232,0)+1),"")</f>
        <v/>
      </c>
      <c r="K235" s="30"/>
      <c r="L235" s="30"/>
      <c r="M235" s="31" t="str">
        <f t="shared" si="2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список'!A233:M233,0)),"")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список'!A233</f>
        <v>307а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список'!A233:N233,0)+1),"")</f>
        <v/>
      </c>
      <c r="K236" s="30"/>
      <c r="L236" s="30"/>
      <c r="M236" s="31" t="str">
        <f t="shared" si="2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список'!A234:M234,0)),"")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список'!A234</f>
        <v>309а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список'!A234:N234,0)+1),"")</f>
        <v/>
      </c>
      <c r="K237" s="30"/>
      <c r="L237" s="30"/>
      <c r="M237" s="31" t="str">
        <f t="shared" si="2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список'!A235:M235,0)),"")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список'!A235</f>
        <v>197а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список'!A235:N235,0)+1),"")</f>
        <v/>
      </c>
      <c r="K238" s="30"/>
      <c r="L238" s="30"/>
      <c r="M238" s="31" t="str">
        <f t="shared" si="2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список'!A236:M236,0)),"")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список'!A236</f>
        <v>150а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список'!A236:N236,0)+1),"")</f>
        <v/>
      </c>
      <c r="K239" s="30"/>
      <c r="L239" s="30"/>
      <c r="M239" s="31" t="str">
        <f t="shared" si="2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список'!A237:M237,0)),"")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>
        <f>'Общий список'!A237</f>
        <v>1982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список'!A237:N237,0)+1),"")</f>
        <v/>
      </c>
      <c r="K240" s="30"/>
      <c r="L240" s="30"/>
      <c r="M240" s="31" t="str">
        <f t="shared" si="2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список'!A238:M238,0)),"")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список'!A238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список'!A238:N238,0)+1),"")</f>
        <v/>
      </c>
      <c r="K241" s="30"/>
      <c r="L241" s="30"/>
      <c r="M241" s="31" t="str">
        <f t="shared" si="2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список'!A239:M239,0)),"")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список'!A239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список'!A239:N239,0)+1),"")</f>
        <v/>
      </c>
      <c r="K242" s="30"/>
      <c r="L242" s="30"/>
      <c r="M242" s="31" t="str">
        <f t="shared" si="2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список'!A240:M240,0)),"")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список'!A240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список'!A240:N240,0)+1),"")</f>
        <v/>
      </c>
      <c r="K243" s="30"/>
      <c r="L243" s="30"/>
      <c r="M243" s="31" t="str">
        <f t="shared" si="2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список'!A241:M241,0)),"")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список'!A241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список'!A241:N241,0)+1),"")</f>
        <v/>
      </c>
      <c r="K244" s="30"/>
      <c r="L244" s="30"/>
      <c r="M244" s="31" t="str">
        <f t="shared" si="2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список'!A242:M242,0)),"")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список'!A242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список'!A242:N242,0)+1),"")</f>
        <v/>
      </c>
      <c r="K245" s="30"/>
      <c r="L245" s="30"/>
      <c r="M245" s="31" t="str">
        <f t="shared" si="2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список'!A243:M243,0)),"")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список'!A243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список'!A243:N243,0)+1),"")</f>
        <v/>
      </c>
      <c r="K246" s="30"/>
      <c r="L246" s="30"/>
      <c r="M246" s="31" t="str">
        <f t="shared" si="2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список'!A244:M244,0)),"")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список'!A244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список'!A244:N244,0)+1),"")</f>
        <v/>
      </c>
      <c r="K247" s="30"/>
      <c r="L247" s="30"/>
      <c r="M247" s="31" t="str">
        <f t="shared" si="2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список'!A245:M245,0)),"")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список'!A245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список'!A245:N245,0)+1),"")</f>
        <v/>
      </c>
      <c r="K248" s="30"/>
      <c r="L248" s="30"/>
      <c r="M248" s="31" t="str">
        <f t="shared" si="2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список'!A246:M246,0)),"")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список'!A246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список'!A246:N246,0)+1),"")</f>
        <v/>
      </c>
      <c r="K249" s="30"/>
      <c r="L249" s="30"/>
      <c r="M249" s="31" t="str">
        <f t="shared" si="2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список'!A247:M247,0)),"")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список'!A247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список'!A247:N247,0)+1),"")</f>
        <v/>
      </c>
      <c r="K250" s="30"/>
      <c r="L250" s="30"/>
      <c r="M250" s="31" t="str">
        <f t="shared" si="2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список'!A248:M248,0)),"")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список'!A248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список'!A248:N248,0)+1),"")</f>
        <v/>
      </c>
      <c r="K251" s="30"/>
      <c r="L251" s="30"/>
      <c r="M251" s="31" t="str">
        <f t="shared" si="2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список'!A249:M249,0)),"")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список'!A249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список'!A249:N249,0)+1),"")</f>
        <v/>
      </c>
      <c r="K252" s="30"/>
      <c r="L252" s="30"/>
      <c r="M252" s="31" t="str">
        <f t="shared" si="2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список'!A250:M250,0)),"")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список'!A250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список'!A250:N250,0)+1),"")</f>
        <v/>
      </c>
      <c r="K253" s="30"/>
      <c r="L253" s="30"/>
      <c r="M253" s="31" t="str">
        <f t="shared" si="2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список'!A251:M251,0)),"")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список'!A251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список'!A251:N251,0)+1),"")</f>
        <v/>
      </c>
      <c r="K254" s="30"/>
      <c r="L254" s="30"/>
      <c r="M254" s="31" t="str">
        <f t="shared" si="2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список'!A252:M252,0)),"")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список'!A252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список'!A252:N252,0)+1),"")</f>
        <v/>
      </c>
      <c r="K255" s="30"/>
      <c r="L255" s="30"/>
      <c r="M255" s="31" t="str">
        <f t="shared" si="2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список'!A253:M253,0)),"")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список'!A253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список'!A253:N253,0)+1),"")</f>
        <v/>
      </c>
      <c r="K256" s="30"/>
      <c r="L256" s="30"/>
      <c r="M256" s="31" t="str">
        <f t="shared" si="2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список'!A254:M254,0)),"")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список'!A254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список'!A254:N254,0)+1),"")</f>
        <v/>
      </c>
      <c r="K257" s="30"/>
      <c r="L257" s="30"/>
      <c r="M257" s="31" t="str">
        <f t="shared" si="2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список'!A255:M255,0)),"")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список'!A255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список'!A255:N255,0)+1),"")</f>
        <v/>
      </c>
      <c r="K258" s="30"/>
      <c r="L258" s="30"/>
      <c r="M258" s="31" t="str">
        <f t="shared" si="2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список'!A256:M256,0)),"")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список'!A256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список'!A256:N256,0)+1),"")</f>
        <v/>
      </c>
      <c r="K259" s="30"/>
      <c r="L259" s="30"/>
      <c r="M259" s="31" t="str">
        <f t="shared" si="2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список'!A257:M257,0)),"")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список'!A257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список'!A257:N257,0)+1),"")</f>
        <v/>
      </c>
      <c r="K260" s="30"/>
      <c r="L260" s="30"/>
      <c r="M260" s="31" t="str">
        <f t="shared" si="2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список'!A258:M258,0)),"")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список'!A258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список'!A258:N258,0)+1),"")</f>
        <v/>
      </c>
      <c r="K261" s="30"/>
      <c r="L261" s="30"/>
      <c r="M261" s="31" t="str">
        <f t="shared" si="2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список'!A259:M259,0)),"")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список'!A259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список'!A259:N259,0)+1),"")</f>
        <v/>
      </c>
      <c r="K262" s="30"/>
      <c r="L262" s="30"/>
      <c r="M262" s="31" t="str">
        <f t="shared" si="2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список'!A260:M260,0)),"")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список'!A260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список'!A260:N260,0)+1),"")</f>
        <v/>
      </c>
      <c r="K263" s="30"/>
      <c r="L263" s="30"/>
      <c r="M263" s="31" t="str">
        <f t="shared" si="2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список'!A261:M261,0)),"")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список'!A261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список'!A261:N261,0)+1),"")</f>
        <v/>
      </c>
      <c r="K264" s="30"/>
      <c r="L264" s="30"/>
      <c r="M264" s="31" t="str">
        <f t="shared" si="2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список'!A262:M262,0)),"")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список'!A262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список'!A262:N262,0)+1),"")</f>
        <v/>
      </c>
      <c r="K265" s="30"/>
      <c r="L265" s="30"/>
      <c r="M265" s="31" t="str">
        <f t="shared" si="2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список'!A263:M263,0)),"")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список'!A263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список'!A263:N263,0)+1),"")</f>
        <v/>
      </c>
      <c r="K266" s="30"/>
      <c r="L266" s="30"/>
      <c r="M266" s="31" t="str">
        <f t="shared" si="2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список'!A264:M264,0)),"")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список'!A264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список'!A264:N264,0)+1),"")</f>
        <v/>
      </c>
      <c r="K267" s="30"/>
      <c r="L267" s="30"/>
      <c r="M267" s="31" t="str">
        <f t="shared" si="2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список'!A265:M265,0)),"")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список'!A265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список'!A265:N265,0)+1),"")</f>
        <v/>
      </c>
      <c r="K268" s="30"/>
      <c r="L268" s="30"/>
      <c r="M268" s="31" t="str">
        <f t="shared" si="2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список'!A266:M266,0)),"")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список'!A266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список'!A266:N266,0)+1),"")</f>
        <v/>
      </c>
      <c r="K269" s="30"/>
      <c r="L269" s="30"/>
      <c r="M269" s="31" t="str">
        <f t="shared" si="2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список'!A267:M267,0)),"")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список'!A267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список'!A267:N267,0)+1),"")</f>
        <v/>
      </c>
      <c r="K270" s="30"/>
      <c r="L270" s="30"/>
      <c r="M270" s="31" t="str">
        <f t="shared" si="2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список'!A268:M268,0)),"")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список'!A268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список'!A268:N268,0)+1),"")</f>
        <v/>
      </c>
      <c r="K271" s="30"/>
      <c r="L271" s="30"/>
      <c r="M271" s="31" t="str">
        <f t="shared" si="2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список'!A269:M269,0)),"")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список'!A269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список'!A269:N269,0)+1),"")</f>
        <v/>
      </c>
      <c r="K272" s="30"/>
      <c r="L272" s="30"/>
      <c r="M272" s="31" t="str">
        <f t="shared" si="2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список'!A270:M270,0)),"")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список'!A270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список'!A270:N270,0)+1),"")</f>
        <v/>
      </c>
      <c r="K273" s="30"/>
      <c r="L273" s="30"/>
      <c r="M273" s="31" t="str">
        <f t="shared" si="2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список'!A271:M271,0)),"")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список'!A271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список'!A271:N271,0)+1),"")</f>
        <v/>
      </c>
      <c r="K274" s="30"/>
      <c r="L274" s="30"/>
      <c r="M274" s="31" t="str">
        <f t="shared" si="2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список'!A272:M272,0)),"")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список'!A272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список'!A272:N272,0)+1),"")</f>
        <v/>
      </c>
      <c r="K275" s="30"/>
      <c r="L275" s="30"/>
      <c r="M275" s="31" t="str">
        <f t="shared" si="2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список'!A273:M273,0)),"")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список'!A273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список'!A273:N273,0)+1),"")</f>
        <v/>
      </c>
      <c r="K276" s="30"/>
      <c r="L276" s="30"/>
      <c r="M276" s="31" t="str">
        <f t="shared" si="2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список'!A274:M274,0)),"")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список'!A274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список'!A274:N274,0)+1),"")</f>
        <v/>
      </c>
      <c r="K277" s="30"/>
      <c r="L277" s="30"/>
      <c r="M277" s="31" t="str">
        <f t="shared" si="2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список'!A275:M275,0)),"")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список'!A275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список'!A275:N275,0)+1),"")</f>
        <v/>
      </c>
      <c r="K278" s="30"/>
      <c r="L278" s="30"/>
      <c r="M278" s="31" t="str">
        <f t="shared" si="2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список'!A276:M276,0)),"")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список'!A276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список'!A276:N276,0)+1),"")</f>
        <v/>
      </c>
      <c r="K279" s="30"/>
      <c r="L279" s="30"/>
      <c r="M279" s="31" t="str">
        <f t="shared" si="2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список'!A277:M277,0)),"")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список'!A277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список'!A277:N277,0)+1),"")</f>
        <v/>
      </c>
      <c r="K280" s="30"/>
      <c r="L280" s="30"/>
      <c r="M280" s="31" t="str">
        <f t="shared" si="2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список'!A278:M278,0)),"")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список'!A278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список'!A278:N278,0)+1),"")</f>
        <v/>
      </c>
      <c r="K281" s="30"/>
      <c r="L281" s="30"/>
      <c r="M281" s="31" t="str">
        <f t="shared" si="2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список'!A279:M279,0)),"")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список'!A279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список'!A279:N279,0)+1),"")</f>
        <v/>
      </c>
      <c r="K282" s="30"/>
      <c r="L282" s="30"/>
      <c r="M282" s="31" t="str">
        <f t="shared" si="2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список'!A280:M280,0)),"")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список'!A280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список'!A280:N280,0)+1),"")</f>
        <v/>
      </c>
      <c r="K283" s="30"/>
      <c r="L283" s="30"/>
      <c r="M283" s="31" t="str">
        <f t="shared" si="2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список'!A281:M281,0)),"")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список'!A281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список'!A281:N281,0)+1),"")</f>
        <v/>
      </c>
      <c r="K284" s="30"/>
      <c r="L284" s="30"/>
      <c r="M284" s="31" t="str">
        <f t="shared" si="2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список'!A282:M282,0)),"")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список'!A282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список'!A282:N282,0)+1),"")</f>
        <v/>
      </c>
      <c r="K285" s="30"/>
      <c r="L285" s="30"/>
      <c r="M285" s="31" t="str">
        <f t="shared" si="2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список'!A283:M283,0)),"")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список'!A283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список'!A283:N283,0)+1),"")</f>
        <v/>
      </c>
      <c r="K286" s="30"/>
      <c r="L286" s="30"/>
      <c r="M286" s="31" t="str">
        <f t="shared" si="2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список'!A284:M284,0)),"")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список'!A284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список'!A284:N284,0)+1),"")</f>
        <v/>
      </c>
      <c r="K287" s="30"/>
      <c r="L287" s="30"/>
      <c r="M287" s="31" t="str">
        <f t="shared" si="2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список'!A285:M285,0)),"")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список'!A285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список'!A285:N285,0)+1),"")</f>
        <v/>
      </c>
      <c r="K288" s="30"/>
      <c r="L288" s="30"/>
      <c r="M288" s="31" t="str">
        <f t="shared" si="2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список'!A286:M286,0)),"")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список'!A286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список'!A286:N286,0)+1),"")</f>
        <v/>
      </c>
      <c r="K289" s="30"/>
      <c r="L289" s="30"/>
      <c r="M289" s="31" t="str">
        <f t="shared" si="2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список'!A287:M287,0)),"")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список'!A287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список'!A287:N287,0)+1),"")</f>
        <v/>
      </c>
      <c r="K290" s="30"/>
      <c r="L290" s="30"/>
      <c r="M290" s="31" t="str">
        <f t="shared" si="2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список'!A288:M288,0)),"")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список'!A288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список'!A288:N288,0)+1),"")</f>
        <v/>
      </c>
      <c r="K291" s="30"/>
      <c r="L291" s="30"/>
      <c r="M291" s="31" t="str">
        <f t="shared" si="2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список'!A289:M289,0)),"")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список'!A289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список'!A289:N289,0)+1),"")</f>
        <v/>
      </c>
      <c r="K292" s="30"/>
      <c r="L292" s="30"/>
      <c r="M292" s="31" t="str">
        <f t="shared" si="2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список'!A290:M290,0)),"")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список'!A290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список'!A290:N290,0)+1),"")</f>
        <v/>
      </c>
      <c r="K293" s="30"/>
      <c r="L293" s="30"/>
      <c r="M293" s="31" t="str">
        <f t="shared" si="2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список'!A291:M291,0)),"")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список'!A291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список'!A291:N291,0)+1),"")</f>
        <v/>
      </c>
      <c r="K294" s="30"/>
      <c r="L294" s="30"/>
      <c r="M294" s="31" t="str">
        <f t="shared" si="2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список'!A292:M292,0)),"")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список'!A292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список'!A292:N292,0)+1),"")</f>
        <v/>
      </c>
      <c r="K295" s="30"/>
      <c r="L295" s="30"/>
      <c r="M295" s="31" t="str">
        <f t="shared" si="2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список'!A293:M293,0)),"")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список'!A293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список'!A293:N293,0)+1),"")</f>
        <v/>
      </c>
      <c r="K296" s="30"/>
      <c r="L296" s="30"/>
      <c r="M296" s="31" t="str">
        <f t="shared" si="2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список'!A294:M294,0)),"")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список'!A294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список'!A294:N294,0)+1),"")</f>
        <v/>
      </c>
      <c r="K297" s="30"/>
      <c r="L297" s="30"/>
      <c r="M297" s="31" t="str">
        <f t="shared" si="2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список'!A295:M295,0)),"")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список'!A295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список'!A295:N295,0)+1),"")</f>
        <v/>
      </c>
      <c r="K298" s="30"/>
      <c r="L298" s="30"/>
      <c r="M298" s="31" t="str">
        <f t="shared" si="2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список'!A296:M296,0)),"")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список'!A296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список'!A296:N296,0)+1),"")</f>
        <v/>
      </c>
      <c r="K299" s="30"/>
      <c r="L299" s="30"/>
      <c r="M299" s="31" t="str">
        <f t="shared" si="2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список'!A297:M297,0)),"")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список'!A297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список'!A297:N297,0)+1),"")</f>
        <v/>
      </c>
      <c r="K300" s="30"/>
      <c r="L300" s="30"/>
      <c r="M300" s="31" t="str">
        <f t="shared" si="2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список'!A298:M298,0)),"")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список'!A298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список'!A298:N298,0)+1),"")</f>
        <v/>
      </c>
      <c r="K301" s="30"/>
      <c r="L301" s="30"/>
      <c r="M301" s="31" t="str">
        <f t="shared" si="2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список'!A299:M299,0)),"")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список'!A299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список'!A299:N299,0)+1),"")</f>
        <v/>
      </c>
      <c r="K302" s="30"/>
      <c r="L302" s="30"/>
      <c r="M302" s="31" t="str">
        <f t="shared" si="2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список'!A300:M300,0)),"")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список'!A300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список'!A300:N300,0)+1),"")</f>
        <v/>
      </c>
      <c r="K303" s="30"/>
      <c r="L303" s="30"/>
      <c r="M303" s="31" t="str">
        <f t="shared" si="2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список'!A301:M301,0)),"")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список'!A301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список'!A301:N301,0)+1),"")</f>
        <v/>
      </c>
      <c r="K304" s="30"/>
      <c r="L304" s="30"/>
      <c r="M304" s="31" t="str">
        <f t="shared" si="2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список'!A302:M302,0)),"")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список'!A302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список'!A302:N302,0)+1),"")</f>
        <v/>
      </c>
      <c r="K305" s="30"/>
      <c r="L305" s="30"/>
      <c r="M305" s="31" t="str">
        <f t="shared" si="2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список'!A303:M303,0)),"")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список'!A303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список'!A303:N303,0)+1),"")</f>
        <v/>
      </c>
      <c r="K306" s="30"/>
      <c r="L306" s="30"/>
      <c r="M306" s="31" t="str">
        <f t="shared" si="2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список'!A304:M304,0)),"")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список'!A304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список'!A304:N304,0)+1),"")</f>
        <v/>
      </c>
      <c r="K307" s="30"/>
      <c r="L307" s="30"/>
      <c r="M307" s="31" t="str">
        <f t="shared" si="2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список'!A305:M305,0)),"")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список'!A305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список'!A305:N305,0)+1),"")</f>
        <v/>
      </c>
      <c r="K308" s="30"/>
      <c r="L308" s="30"/>
      <c r="M308" s="31" t="str">
        <f t="shared" si="2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список'!A306:M306,0)),"")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список'!A306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список'!A306:N306,0)+1),"")</f>
        <v/>
      </c>
      <c r="K309" s="30"/>
      <c r="L309" s="30"/>
      <c r="M309" s="31" t="str">
        <f t="shared" si="2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список'!A307:M307,0)),"")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список'!A307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список'!A307:N307,0)+1),"")</f>
        <v/>
      </c>
      <c r="K310" s="30"/>
      <c r="L310" s="30"/>
      <c r="M310" s="31" t="str">
        <f t="shared" si="2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список'!A308:M308,0)),"")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список'!A308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список'!A308:N308,0)+1),"")</f>
        <v/>
      </c>
      <c r="K311" s="30"/>
      <c r="L311" s="30"/>
      <c r="M311" s="31" t="str">
        <f t="shared" si="2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список'!A309:M309,0)),"")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список'!A309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список'!A309:N309,0)+1),"")</f>
        <v/>
      </c>
      <c r="K312" s="30"/>
      <c r="L312" s="30"/>
      <c r="M312" s="31" t="str">
        <f t="shared" si="2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список'!A310:M310,0)),"")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список'!A310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список'!A310:N310,0)+1),"")</f>
        <v/>
      </c>
      <c r="K313" s="30"/>
      <c r="L313" s="30"/>
      <c r="M313" s="31" t="str">
        <f t="shared" si="2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список'!A311:M311,0)),"")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список'!A311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список'!A311:N311,0)+1),"")</f>
        <v/>
      </c>
      <c r="K314" s="30"/>
      <c r="L314" s="30"/>
      <c r="M314" s="31" t="str">
        <f t="shared" si="2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список'!A312:M312,0)),"")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список'!A312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список'!A312:N312,0)+1),"")</f>
        <v/>
      </c>
      <c r="K315" s="30"/>
      <c r="L315" s="30"/>
      <c r="M315" s="31" t="str">
        <f t="shared" si="2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список'!A313:M313,0)),"")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список'!A313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список'!A313:N313,0)+1),"")</f>
        <v/>
      </c>
      <c r="K316" s="30"/>
      <c r="L316" s="30"/>
      <c r="M316" s="31" t="str">
        <f t="shared" si="2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список'!A314:M314,0)),"")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список'!A314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список'!A314:N314,0)+1),"")</f>
        <v/>
      </c>
      <c r="K317" s="30"/>
      <c r="L317" s="30"/>
      <c r="M317" s="31" t="str">
        <f t="shared" si="2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список'!A315:M315,0)),"")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список'!A315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список'!A315:N315,0)+1),"")</f>
        <v/>
      </c>
      <c r="K318" s="30"/>
      <c r="L318" s="30"/>
      <c r="M318" s="31" t="str">
        <f t="shared" si="2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список'!A316:M316,0)),"")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список'!A316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список'!A316:N316,0)+1),"")</f>
        <v/>
      </c>
      <c r="K319" s="30"/>
      <c r="L319" s="30"/>
      <c r="M319" s="31" t="str">
        <f t="shared" si="2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список'!A317:M317,0)),"")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список'!A317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список'!A317:N317,0)+1),"")</f>
        <v/>
      </c>
      <c r="K320" s="30"/>
      <c r="L320" s="30"/>
      <c r="M320" s="31" t="str">
        <f t="shared" si="2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список'!A318:M318,0)),"")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список'!A318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список'!A318:N318,0)+1),"")</f>
        <v/>
      </c>
      <c r="K321" s="30"/>
      <c r="L321" s="30"/>
      <c r="M321" s="31" t="str">
        <f t="shared" si="2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список'!A319:M319,0)),"")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список'!A319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список'!A319:N319,0)+1),"")</f>
        <v/>
      </c>
      <c r="K322" s="30"/>
      <c r="L322" s="30"/>
      <c r="M322" s="31" t="str">
        <f t="shared" si="2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список'!A320:M320,0)),"")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список'!A320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список'!A320:N320,0)+1),"")</f>
        <v/>
      </c>
      <c r="K323" s="30"/>
      <c r="L323" s="30"/>
      <c r="M323" s="31" t="str">
        <f t="shared" si="2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список'!A321:M321,0)),"")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список'!A321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список'!A321:N321,0)+1),"")</f>
        <v/>
      </c>
      <c r="K324" s="30"/>
      <c r="L324" s="30"/>
      <c r="M324" s="31" t="str">
        <f t="shared" si="2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список'!A322:M322,0)),"")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список'!A322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список'!A322:N322,0)+1),"")</f>
        <v/>
      </c>
      <c r="K325" s="30"/>
      <c r="L325" s="30"/>
      <c r="M325" s="31" t="str">
        <f t="shared" si="2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список'!A323:M323,0)),"")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список'!A323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список'!A323:N323,0)+1),"")</f>
        <v/>
      </c>
      <c r="K326" s="30"/>
      <c r="L326" s="30"/>
      <c r="M326" s="31" t="str">
        <f t="shared" si="2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список'!A324:M324,0)),"")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список'!A324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список'!A324:N324,0)+1),"")</f>
        <v/>
      </c>
      <c r="K327" s="30"/>
      <c r="L327" s="30"/>
      <c r="M327" s="31" t="str">
        <f t="shared" si="2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список'!A325:M325,0)),"")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список'!A325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список'!A325:N325,0)+1),"")</f>
        <v/>
      </c>
      <c r="K328" s="30"/>
      <c r="L328" s="30"/>
      <c r="M328" s="31" t="str">
        <f t="shared" si="2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список'!A326:M326,0)),"")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список'!A326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список'!A326:N326,0)+1),"")</f>
        <v/>
      </c>
      <c r="K329" s="30"/>
      <c r="L329" s="30"/>
      <c r="M329" s="31" t="str">
        <f t="shared" si="2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список'!A327:M327,0)),"")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список'!A327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список'!A327:N327,0)+1),"")</f>
        <v/>
      </c>
      <c r="K330" s="30"/>
      <c r="L330" s="30"/>
      <c r="M330" s="31" t="str">
        <f t="shared" si="2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список'!A328:M328,0)),"")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список'!A328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список'!A328:N328,0)+1),"")</f>
        <v/>
      </c>
      <c r="K331" s="30"/>
      <c r="L331" s="30"/>
      <c r="M331" s="31" t="str">
        <f t="shared" si="2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список'!A329:M329,0)),"")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список'!A329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список'!A329:N329,0)+1),"")</f>
        <v/>
      </c>
      <c r="K332" s="30"/>
      <c r="L332" s="30"/>
      <c r="M332" s="31" t="str">
        <f t="shared" si="2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список'!A330:M330,0)),"")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список'!A330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список'!A330:N330,0)+1),"")</f>
        <v/>
      </c>
      <c r="K333" s="30"/>
      <c r="L333" s="30"/>
      <c r="M333" s="31" t="str">
        <f t="shared" si="2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список'!A331:M331,0)),"")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список'!A331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список'!A331:N331,0)+1),"")</f>
        <v/>
      </c>
      <c r="K334" s="30"/>
      <c r="L334" s="30"/>
      <c r="M334" s="31" t="str">
        <f t="shared" si="2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список'!A332:M332,0)),"")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список'!A332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список'!A332:N332,0)+1),"")</f>
        <v/>
      </c>
      <c r="K335" s="30"/>
      <c r="L335" s="30"/>
      <c r="M335" s="31" t="str">
        <f t="shared" si="2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список'!A333:M333,0)),"")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список'!A333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список'!A333:N333,0)+1),"")</f>
        <v/>
      </c>
      <c r="K336" s="30"/>
      <c r="L336" s="30"/>
      <c r="M336" s="31" t="str">
        <f t="shared" si="2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список'!A334:M334,0)),"")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список'!A334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список'!A334:N334,0)+1),"")</f>
        <v/>
      </c>
      <c r="K337" s="30"/>
      <c r="L337" s="30"/>
      <c r="M337" s="31" t="str">
        <f t="shared" si="2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список'!A335:M335,0)),"")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список'!A335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список'!A335:N335,0)+1),"")</f>
        <v/>
      </c>
      <c r="K338" s="30"/>
      <c r="L338" s="30"/>
      <c r="M338" s="31" t="str">
        <f t="shared" si="2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список'!A336:M336,0)),"")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список'!A336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список'!A336:N336,0)+1),"")</f>
        <v/>
      </c>
      <c r="K339" s="30"/>
      <c r="L339" s="30"/>
      <c r="M339" s="31" t="str">
        <f t="shared" si="2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список'!A337:M337,0)),"")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список'!A337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список'!A337:N337,0)+1),"")</f>
        <v/>
      </c>
      <c r="K340" s="30"/>
      <c r="L340" s="30"/>
      <c r="M340" s="31" t="str">
        <f t="shared" si="2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список'!A338:M338,0)),"")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список'!A338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список'!A338:N338,0)+1),"")</f>
        <v/>
      </c>
      <c r="K341" s="30"/>
      <c r="L341" s="30"/>
      <c r="M341" s="31" t="str">
        <f t="shared" si="2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список'!A339:M339,0)),"")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список'!A339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список'!A339:N339,0)+1),"")</f>
        <v/>
      </c>
      <c r="K342" s="30"/>
      <c r="L342" s="30"/>
      <c r="M342" s="31" t="str">
        <f t="shared" si="2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список'!A340:M340,0)),"")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список'!A340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список'!A340:N340,0)+1),"")</f>
        <v/>
      </c>
      <c r="K343" s="30"/>
      <c r="L343" s="30"/>
      <c r="M343" s="31" t="str">
        <f t="shared" si="2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список'!A341:M341,0)),"")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список'!A341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список'!A341:N341,0)+1),"")</f>
        <v/>
      </c>
      <c r="K344" s="30"/>
      <c r="L344" s="30"/>
      <c r="M344" s="31" t="str">
        <f t="shared" si="2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список'!A342:M342,0)),"")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список'!A342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список'!A342:N342,0)+1),"")</f>
        <v/>
      </c>
      <c r="K345" s="30"/>
      <c r="L345" s="30"/>
      <c r="M345" s="31" t="str">
        <f t="shared" si="2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список'!A343:M343,0)),"")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список'!A343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список'!A343:N343,0)+1),"")</f>
        <v/>
      </c>
      <c r="K346" s="30"/>
      <c r="L346" s="30"/>
      <c r="M346" s="31" t="str">
        <f t="shared" si="2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список'!A344:M344,0)),"")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список'!A344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список'!A344:N344,0)+1),"")</f>
        <v/>
      </c>
      <c r="K347" s="30"/>
      <c r="L347" s="30"/>
      <c r="M347" s="31" t="str">
        <f t="shared" si="2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список'!A345:M345,0)),"")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список'!A345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список'!A345:N345,0)+1),"")</f>
        <v/>
      </c>
      <c r="K348" s="30"/>
      <c r="L348" s="30"/>
      <c r="M348" s="31" t="str">
        <f t="shared" si="2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список'!A346:M346,0)),"")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список'!A346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список'!A346:N346,0)+1),"")</f>
        <v/>
      </c>
      <c r="K349" s="30"/>
      <c r="L349" s="30"/>
      <c r="M349" s="31" t="str">
        <f t="shared" si="2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список'!A347:M347,0)),"")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список'!A347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список'!A347:N347,0)+1),"")</f>
        <v/>
      </c>
      <c r="K350" s="30"/>
      <c r="L350" s="30"/>
      <c r="M350" s="31" t="str">
        <f t="shared" si="2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список'!A348:M348,0)),"")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список'!A348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список'!A348:N348,0)+1),"")</f>
        <v/>
      </c>
      <c r="K351" s="30"/>
      <c r="L351" s="30"/>
      <c r="M351" s="31" t="str">
        <f t="shared" si="2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список'!A349:M349,0)),"")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список'!A349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список'!A349:N349,0)+1),"")</f>
        <v/>
      </c>
      <c r="K352" s="30"/>
      <c r="L352" s="30"/>
      <c r="M352" s="31" t="str">
        <f t="shared" si="2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список'!A350:M350,0)),"")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список'!A350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список'!A350:N350,0)+1),"")</f>
        <v/>
      </c>
      <c r="K353" s="30"/>
      <c r="L353" s="30"/>
      <c r="M353" s="31" t="str">
        <f t="shared" si="2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список'!A351:M351,0)),"")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список'!A351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список'!A351:N351,0)+1),"")</f>
        <v/>
      </c>
      <c r="K354" s="30"/>
      <c r="L354" s="30"/>
      <c r="M354" s="31" t="str">
        <f t="shared" si="2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список'!A352:M352,0)),"")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список'!A352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список'!A352:N352,0)+1),"")</f>
        <v/>
      </c>
      <c r="K355" s="30"/>
      <c r="L355" s="30"/>
      <c r="M355" s="31" t="str">
        <f t="shared" si="2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список'!A353:M353,0)),"")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список'!A353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список'!A353:N353,0)+1),"")</f>
        <v/>
      </c>
      <c r="K356" s="30"/>
      <c r="L356" s="30"/>
      <c r="M356" s="31" t="str">
        <f t="shared" si="2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список'!A354:M354,0)),"")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список'!A354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список'!A354:N354,0)+1),"")</f>
        <v/>
      </c>
      <c r="K357" s="30"/>
      <c r="L357" s="30"/>
      <c r="M357" s="31" t="str">
        <f t="shared" si="2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список'!A355:M355,0)),"")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список'!A355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список'!A355:N355,0)+1),"")</f>
        <v/>
      </c>
      <c r="K358" s="30"/>
      <c r="L358" s="30"/>
      <c r="M358" s="31" t="str">
        <f t="shared" si="2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список'!A356:M356,0)),"")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список'!A356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список'!A356:N356,0)+1),"")</f>
        <v/>
      </c>
      <c r="K359" s="30"/>
      <c r="L359" s="30"/>
      <c r="M359" s="31" t="str">
        <f t="shared" si="2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список'!A357:M357,0)),"")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список'!A357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список'!A357:N357,0)+1),"")</f>
        <v/>
      </c>
      <c r="K360" s="30"/>
      <c r="L360" s="30"/>
      <c r="M360" s="31" t="str">
        <f t="shared" si="2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список'!A358:M358,0)),"")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список'!A358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список'!A358:N358,0)+1),"")</f>
        <v/>
      </c>
      <c r="K361" s="30"/>
      <c r="L361" s="30"/>
      <c r="M361" s="31" t="str">
        <f t="shared" si="2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список'!A359:M359,0)),"")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список'!A359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список'!A359:N359,0)+1),"")</f>
        <v/>
      </c>
      <c r="K362" s="30"/>
      <c r="L362" s="30"/>
      <c r="M362" s="31" t="str">
        <f t="shared" si="2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список'!A360:M360,0)),"")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список'!A360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список'!A360:N360,0)+1),"")</f>
        <v/>
      </c>
      <c r="K363" s="30"/>
      <c r="L363" s="30"/>
      <c r="M363" s="31" t="str">
        <f t="shared" si="2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список'!A361:M361,0)),"")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список'!A361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список'!A361:N361,0)+1),"")</f>
        <v/>
      </c>
      <c r="K364" s="30"/>
      <c r="L364" s="30"/>
      <c r="M364" s="31" t="str">
        <f t="shared" si="2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список'!A362:M362,0)),"")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список'!A362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список'!A362:N362,0)+1),"")</f>
        <v/>
      </c>
      <c r="K365" s="30"/>
      <c r="L365" s="30"/>
      <c r="M365" s="31" t="str">
        <f t="shared" si="2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список'!A363:M363,0)),"")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список'!A363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список'!A363:N363,0)+1),"")</f>
        <v/>
      </c>
      <c r="K366" s="30"/>
      <c r="L366" s="30"/>
      <c r="M366" s="31" t="str">
        <f t="shared" si="2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список'!A364:M364,0)),"")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список'!A364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список'!A364:N364,0)+1),"")</f>
        <v/>
      </c>
      <c r="K367" s="30"/>
      <c r="L367" s="30"/>
      <c r="M367" s="31" t="str">
        <f t="shared" si="2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список'!A365:M365,0)),"")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список'!A365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список'!A365:N365,0)+1),"")</f>
        <v/>
      </c>
      <c r="K368" s="30"/>
      <c r="L368" s="30"/>
      <c r="M368" s="31" t="str">
        <f t="shared" si="2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список'!A366:M366,0)),"")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список'!A366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список'!A366:N366,0)+1),"")</f>
        <v/>
      </c>
      <c r="K369" s="30"/>
      <c r="L369" s="30"/>
      <c r="M369" s="31" t="str">
        <f t="shared" si="2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список'!A367:M367,0)),"")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список'!A367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список'!A367:N367,0)+1),"")</f>
        <v/>
      </c>
      <c r="K370" s="30"/>
      <c r="L370" s="30"/>
      <c r="M370" s="31" t="str">
        <f t="shared" si="2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список'!A368:M368,0)),"")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список'!A368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список'!A368:N368,0)+1),"")</f>
        <v/>
      </c>
      <c r="K371" s="30"/>
      <c r="L371" s="30"/>
      <c r="M371" s="31" t="str">
        <f t="shared" si="2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список'!A369:M369,0)),"")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список'!A369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список'!A369:N369,0)+1),"")</f>
        <v/>
      </c>
      <c r="K372" s="30"/>
      <c r="L372" s="30"/>
      <c r="M372" s="31" t="str">
        <f t="shared" si="2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список'!A370:M370,0)),"")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список'!A370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список'!A370:N370,0)+1),"")</f>
        <v/>
      </c>
      <c r="K373" s="30"/>
      <c r="L373" s="30"/>
      <c r="M373" s="31" t="str">
        <f t="shared" si="2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список'!A371:M371,0)),"")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список'!A371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список'!A371:N371,0)+1),"")</f>
        <v/>
      </c>
      <c r="K374" s="30"/>
      <c r="L374" s="30"/>
      <c r="M374" s="31" t="str">
        <f t="shared" si="2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список'!A372:M372,0)),"")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список'!A372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список'!A372:N372,0)+1),"")</f>
        <v/>
      </c>
      <c r="K375" s="30"/>
      <c r="L375" s="30"/>
      <c r="M375" s="31" t="str">
        <f t="shared" si="2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список'!A373:M373,0)),"")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список'!A373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список'!A373:N373,0)+1),"")</f>
        <v/>
      </c>
      <c r="K376" s="30"/>
      <c r="L376" s="30"/>
      <c r="M376" s="31" t="str">
        <f t="shared" si="2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список'!A374:M374,0)),"")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список'!A374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список'!A374:N374,0)+1),"")</f>
        <v/>
      </c>
      <c r="K377" s="30"/>
      <c r="L377" s="30"/>
      <c r="M377" s="31" t="str">
        <f t="shared" si="2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список'!A375:M375,0)),"")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список'!A375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список'!A375:N375,0)+1),"")</f>
        <v/>
      </c>
      <c r="K378" s="30"/>
      <c r="L378" s="30"/>
      <c r="M378" s="31" t="str">
        <f t="shared" si="2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список'!A376:M376,0)),"")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список'!A376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список'!A376:N376,0)+1),"")</f>
        <v/>
      </c>
      <c r="K379" s="30"/>
      <c r="L379" s="30"/>
      <c r="M379" s="31" t="str">
        <f t="shared" si="2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список'!A377:M377,0)),"")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список'!A377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список'!A377:N377,0)+1),"")</f>
        <v/>
      </c>
      <c r="K380" s="30"/>
      <c r="L380" s="30"/>
      <c r="M380" s="31" t="str">
        <f t="shared" si="2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список'!A378:M378,0)),"")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список'!A378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список'!A378:N378,0)+1),"")</f>
        <v/>
      </c>
      <c r="K381" s="30"/>
      <c r="L381" s="30"/>
      <c r="M381" s="31" t="str">
        <f t="shared" si="2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список'!A379:M379,0)),"")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список'!A379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список'!A379:N379,0)+1),"")</f>
        <v/>
      </c>
      <c r="K382" s="30"/>
      <c r="L382" s="30"/>
      <c r="M382" s="31" t="str">
        <f t="shared" si="2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список'!A380:M380,0)),"")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список'!A380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список'!A380:N380,0)+1),"")</f>
        <v/>
      </c>
      <c r="K383" s="30"/>
      <c r="L383" s="30"/>
      <c r="M383" s="31" t="str">
        <f t="shared" si="2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список'!A381:M381,0)),"")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список'!A381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список'!A381:N381,0)+1),"")</f>
        <v/>
      </c>
      <c r="K384" s="30"/>
      <c r="L384" s="30"/>
      <c r="M384" s="31" t="str">
        <f t="shared" si="2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список'!A382:M382,0)),"")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список'!A382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список'!A382:N382,0)+1),"")</f>
        <v/>
      </c>
      <c r="K385" s="30"/>
      <c r="L385" s="30"/>
      <c r="M385" s="31" t="str">
        <f t="shared" si="2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список'!A383:M383,0)),"")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список'!A383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список'!A383:N383,0)+1),"")</f>
        <v/>
      </c>
      <c r="K386" s="30"/>
      <c r="L386" s="30"/>
      <c r="M386" s="31" t="str">
        <f t="shared" si="2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список'!A384:M384,0)),"")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список'!A384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список'!A384:N384,0)+1),"")</f>
        <v/>
      </c>
      <c r="K387" s="30"/>
      <c r="L387" s="30"/>
      <c r="M387" s="31" t="str">
        <f t="shared" si="2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список'!A385:M385,0)),"")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список'!A385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список'!A385:N385,0)+1),"")</f>
        <v/>
      </c>
      <c r="K388" s="30"/>
      <c r="L388" s="30"/>
      <c r="M388" s="31" t="str">
        <f t="shared" si="2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список'!A386:M386,0)),"")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список'!A386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список'!A386:N386,0)+1),"")</f>
        <v/>
      </c>
      <c r="K389" s="30"/>
      <c r="L389" s="30"/>
      <c r="M389" s="31" t="str">
        <f t="shared" si="2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список'!A387:M387,0)),"")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список'!A387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список'!A387:N387,0)+1),"")</f>
        <v/>
      </c>
      <c r="K390" s="30"/>
      <c r="L390" s="30"/>
      <c r="M390" s="31" t="str">
        <f t="shared" si="2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список'!A388:M388,0)),"")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список'!A388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список'!A388:N388,0)+1),"")</f>
        <v/>
      </c>
      <c r="K391" s="30"/>
      <c r="L391" s="30"/>
      <c r="M391" s="31" t="str">
        <f t="shared" si="2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список'!A389:M389,0)),"")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список'!A389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список'!A389:N389,0)+1),"")</f>
        <v/>
      </c>
      <c r="K392" s="30"/>
      <c r="L392" s="30"/>
      <c r="M392" s="31" t="str">
        <f t="shared" si="2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список'!A390:M390,0)),"")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список'!A390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список'!A390:N390,0)+1),"")</f>
        <v/>
      </c>
      <c r="K393" s="30"/>
      <c r="L393" s="30"/>
      <c r="M393" s="31" t="str">
        <f t="shared" si="2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список'!A391:M391,0)),"")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список'!A391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список'!A391:N391,0)+1),"")</f>
        <v/>
      </c>
      <c r="K394" s="30"/>
      <c r="L394" s="30"/>
      <c r="M394" s="31" t="str">
        <f t="shared" si="2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список'!A392:M392,0)),"")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список'!A392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список'!A392:N392,0)+1),"")</f>
        <v/>
      </c>
      <c r="K395" s="30"/>
      <c r="L395" s="30"/>
      <c r="M395" s="31" t="str">
        <f t="shared" si="2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список'!A393:M393,0)),"")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список'!A393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список'!A393:N393,0)+1),"")</f>
        <v/>
      </c>
      <c r="K396" s="30"/>
      <c r="L396" s="30"/>
      <c r="M396" s="31" t="str">
        <f t="shared" si="2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список'!A394:M394,0)),"")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список'!A394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список'!A394:N394,0)+1),"")</f>
        <v/>
      </c>
      <c r="K397" s="30"/>
      <c r="L397" s="30"/>
      <c r="M397" s="31" t="str">
        <f t="shared" si="2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список'!A395:M395,0)),"")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список'!A395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список'!A395:N395,0)+1),"")</f>
        <v/>
      </c>
      <c r="K398" s="30"/>
      <c r="L398" s="30"/>
      <c r="M398" s="31" t="str">
        <f t="shared" si="2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список'!A396:M396,0)),"")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список'!A396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список'!A396:N396,0)+1),"")</f>
        <v/>
      </c>
      <c r="K399" s="30"/>
      <c r="L399" s="30"/>
      <c r="M399" s="31" t="str">
        <f t="shared" si="2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список'!A397:M397,0)),"")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список'!A397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список'!A397:N397,0)+1),"")</f>
        <v/>
      </c>
      <c r="K400" s="30"/>
      <c r="L400" s="30"/>
      <c r="M400" s="31" t="str">
        <f t="shared" si="2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список'!A398:M398,0)),"")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список'!A398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список'!A398:N398,0)+1),"")</f>
        <v/>
      </c>
      <c r="K401" s="30"/>
      <c r="L401" s="30"/>
      <c r="M401" s="31" t="str">
        <f t="shared" si="2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список'!A399:M399,0)),"")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список'!A399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список'!A399:N399,0)+1),"")</f>
        <v/>
      </c>
      <c r="K402" s="30"/>
      <c r="L402" s="30"/>
      <c r="M402" s="31" t="str">
        <f t="shared" si="2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список'!A400:M400,0)),"")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список'!A400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список'!A400:N400,0)+1),"")</f>
        <v/>
      </c>
      <c r="K403" s="30"/>
      <c r="L403" s="30"/>
      <c r="M403" s="31" t="str">
        <f t="shared" si="2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список'!A401:M401,0)),"")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список'!A401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список'!A401:N401,0)+1),"")</f>
        <v/>
      </c>
      <c r="K404" s="30"/>
      <c r="L404" s="30"/>
      <c r="M404" s="31" t="str">
        <f t="shared" si="2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список'!A402:M402,0)),"")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список'!A402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список'!A402:N402,0)+1),"")</f>
        <v/>
      </c>
      <c r="K405" s="30"/>
      <c r="L405" s="30"/>
      <c r="M405" s="31" t="str">
        <f t="shared" si="2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список'!A403:M403,0)),"")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список'!A403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список'!A403:N403,0)+1),"")</f>
        <v/>
      </c>
      <c r="K406" s="30"/>
      <c r="L406" s="30"/>
      <c r="M406" s="31" t="str">
        <f t="shared" si="2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список'!A404:M404,0)),"")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список'!A404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список'!A404:N404,0)+1),"")</f>
        <v/>
      </c>
      <c r="K407" s="30"/>
      <c r="L407" s="30"/>
      <c r="M407" s="31" t="str">
        <f t="shared" si="2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список'!A405:M405,0)),"")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список'!A405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список'!A405:N405,0)+1),"")</f>
        <v/>
      </c>
      <c r="K408" s="30"/>
      <c r="L408" s="30"/>
      <c r="M408" s="31" t="str">
        <f t="shared" si="2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список'!A406:M406,0)),"")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список'!A406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список'!A406:N406,0)+1),"")</f>
        <v/>
      </c>
      <c r="K409" s="30"/>
      <c r="L409" s="30"/>
      <c r="M409" s="31" t="str">
        <f t="shared" si="2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список'!A407:M407,0)),"")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список'!A407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список'!A407:N407,0)+1),"")</f>
        <v/>
      </c>
      <c r="K410" s="30"/>
      <c r="L410" s="30"/>
      <c r="M410" s="31" t="str">
        <f t="shared" si="2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список'!A408:M408,0)),"")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список'!A408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список'!A408:N408,0)+1),"")</f>
        <v/>
      </c>
      <c r="K411" s="30"/>
      <c r="L411" s="30"/>
      <c r="M411" s="31" t="str">
        <f t="shared" si="2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список'!A409:M409,0)),"")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список'!A409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список'!A409:N409,0)+1),"")</f>
        <v/>
      </c>
      <c r="K412" s="30"/>
      <c r="L412" s="30"/>
      <c r="M412" s="31" t="str">
        <f t="shared" si="2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список'!A410:M410,0)),"")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список'!A410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список'!A410:N410,0)+1),"")</f>
        <v/>
      </c>
      <c r="K413" s="30"/>
      <c r="L413" s="30"/>
      <c r="M413" s="31" t="str">
        <f t="shared" si="2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список'!A411:M411,0)),"")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список'!A411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список'!A411:N411,0)+1),"")</f>
        <v/>
      </c>
      <c r="K414" s="30"/>
      <c r="L414" s="30"/>
      <c r="M414" s="31" t="str">
        <f t="shared" si="2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список'!A412:M412,0)),"")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список'!A412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список'!A412:N412,0)+1),"")</f>
        <v/>
      </c>
      <c r="K415" s="30"/>
      <c r="L415" s="30"/>
      <c r="M415" s="31" t="str">
        <f t="shared" si="2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список'!A413:M413,0)),"")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список'!A413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список'!A413:N413,0)+1),"")</f>
        <v/>
      </c>
      <c r="K416" s="30"/>
      <c r="L416" s="30"/>
      <c r="M416" s="31" t="str">
        <f t="shared" si="2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список'!A414:M414,0)),"")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список'!A414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список'!A414:N414,0)+1),"")</f>
        <v/>
      </c>
      <c r="K417" s="30"/>
      <c r="L417" s="30"/>
      <c r="M417" s="31" t="str">
        <f t="shared" si="2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список'!A415:M415,0)),"")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список'!A415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список'!A415:N415,0)+1),"")</f>
        <v/>
      </c>
      <c r="K418" s="30"/>
      <c r="L418" s="30"/>
      <c r="M418" s="31" t="str">
        <f t="shared" si="2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список'!A416:M416,0)),"")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список'!A416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список'!A416:N416,0)+1),"")</f>
        <v/>
      </c>
      <c r="K419" s="30"/>
      <c r="L419" s="30"/>
      <c r="M419" s="31" t="str">
        <f t="shared" si="2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список'!A417:M417,0)),"")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список'!A417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список'!A417:N417,0)+1),"")</f>
        <v/>
      </c>
      <c r="K420" s="30"/>
      <c r="L420" s="30"/>
      <c r="M420" s="31" t="str">
        <f t="shared" si="2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список'!A418:M418,0)),"")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список'!A418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список'!A418:N418,0)+1),"")</f>
        <v/>
      </c>
      <c r="K421" s="30"/>
      <c r="L421" s="30"/>
      <c r="M421" s="31" t="str">
        <f t="shared" si="2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список'!A419:M419,0)),"")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список'!A419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список'!A419:N419,0)+1),"")</f>
        <v/>
      </c>
      <c r="K422" s="30"/>
      <c r="L422" s="30"/>
      <c r="M422" s="31" t="str">
        <f t="shared" si="2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список'!A420:M420,0)),"")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список'!A420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список'!A420:N420,0)+1),"")</f>
        <v/>
      </c>
      <c r="K423" s="30"/>
      <c r="L423" s="30"/>
      <c r="M423" s="31" t="str">
        <f t="shared" si="2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список'!A421:M421,0)),"")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список'!A421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список'!A421:N421,0)+1),"")</f>
        <v/>
      </c>
      <c r="K424" s="30"/>
      <c r="L424" s="30"/>
      <c r="M424" s="31" t="str">
        <f t="shared" si="2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список'!A422:M422,0)),"")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список'!A422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список'!A422:N422,0)+1),"")</f>
        <v/>
      </c>
      <c r="K425" s="30"/>
      <c r="L425" s="30"/>
      <c r="M425" s="31" t="str">
        <f t="shared" si="2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список'!A423:M423,0)),"")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список'!A423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список'!A423:N423,0)+1),"")</f>
        <v/>
      </c>
      <c r="K426" s="30"/>
      <c r="L426" s="30"/>
      <c r="M426" s="31" t="str">
        <f t="shared" si="2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список'!A424:M424,0)),"")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список'!A424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список'!A424:N424,0)+1),"")</f>
        <v/>
      </c>
      <c r="K427" s="30"/>
      <c r="L427" s="30"/>
      <c r="M427" s="31" t="str">
        <f t="shared" si="2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список'!A425:M425,0)),"")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список'!A425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список'!A425:N425,0)+1),"")</f>
        <v/>
      </c>
      <c r="K428" s="30"/>
      <c r="L428" s="30"/>
      <c r="M428" s="31" t="str">
        <f t="shared" si="2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список'!A426:M426,0)),"")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список'!A426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список'!A426:N426,0)+1),"")</f>
        <v/>
      </c>
      <c r="K429" s="30"/>
      <c r="L429" s="30"/>
      <c r="M429" s="31" t="str">
        <f t="shared" si="2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список'!A427:M427,0)),"")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список'!A427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список'!A427:N427,0)+1),"")</f>
        <v/>
      </c>
      <c r="K430" s="30"/>
      <c r="L430" s="30"/>
      <c r="M430" s="31" t="str">
        <f t="shared" si="2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список'!A428:M428,0)),"")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список'!A428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список'!A428:N428,0)+1),"")</f>
        <v/>
      </c>
      <c r="K431" s="30"/>
      <c r="L431" s="30"/>
      <c r="M431" s="31" t="str">
        <f t="shared" si="2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список'!A429:M429,0)),"")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список'!A429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список'!A429:N429,0)+1),"")</f>
        <v/>
      </c>
      <c r="K432" s="30"/>
      <c r="L432" s="30"/>
      <c r="M432" s="31" t="str">
        <f t="shared" si="2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список'!A430:M430,0)),"")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список'!A430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список'!A430:N430,0)+1),"")</f>
        <v/>
      </c>
      <c r="K433" s="30"/>
      <c r="L433" s="30"/>
      <c r="M433" s="31" t="str">
        <f t="shared" si="2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список'!A431:M431,0)),"")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список'!A431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список'!A431:N431,0)+1),"")</f>
        <v/>
      </c>
      <c r="K434" s="30"/>
      <c r="L434" s="30"/>
      <c r="M434" s="31" t="str">
        <f t="shared" si="2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список'!A432:M432,0)),"")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список'!A432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список'!A432:N432,0)+1),"")</f>
        <v/>
      </c>
      <c r="K435" s="30"/>
      <c r="L435" s="30"/>
      <c r="M435" s="31" t="str">
        <f t="shared" si="2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список'!A433:M433,0)),"")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список'!A433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список'!A433:N433,0)+1),"")</f>
        <v/>
      </c>
      <c r="K436" s="30"/>
      <c r="L436" s="30"/>
      <c r="M436" s="31" t="str">
        <f t="shared" si="2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список'!A434:M434,0)),"")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список'!A434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список'!A434:N434,0)+1),"")</f>
        <v/>
      </c>
      <c r="K437" s="30"/>
      <c r="L437" s="30"/>
      <c r="M437" s="31" t="str">
        <f t="shared" si="2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список'!A435:M435,0)),"")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список'!A435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список'!A435:N435,0)+1),"")</f>
        <v/>
      </c>
      <c r="K438" s="30"/>
      <c r="L438" s="30"/>
      <c r="M438" s="31" t="str">
        <f t="shared" si="2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список'!A436:M436,0)),"")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список'!A436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список'!A436:N436,0)+1),"")</f>
        <v/>
      </c>
      <c r="K439" s="30"/>
      <c r="L439" s="30"/>
      <c r="M439" s="31" t="str">
        <f t="shared" si="2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список'!A437:M437,0)),"")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список'!A437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список'!A437:N437,0)+1),"")</f>
        <v/>
      </c>
      <c r="K440" s="30"/>
      <c r="L440" s="30"/>
      <c r="M440" s="31" t="str">
        <f t="shared" si="2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список'!A438:M438,0)),"")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список'!A438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список'!A438:N438,0)+1),"")</f>
        <v/>
      </c>
      <c r="K441" s="30"/>
      <c r="L441" s="30"/>
      <c r="M441" s="31" t="str">
        <f t="shared" si="2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список'!A439:M439,0)),"")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список'!A439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список'!A439:N439,0)+1),"")</f>
        <v/>
      </c>
      <c r="K442" s="30"/>
      <c r="L442" s="30"/>
      <c r="M442" s="31" t="str">
        <f t="shared" si="2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список'!A440:M440,0)),"")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список'!A440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список'!A440:N440,0)+1),"")</f>
        <v/>
      </c>
      <c r="K443" s="30"/>
      <c r="L443" s="30"/>
      <c r="M443" s="31" t="str">
        <f t="shared" si="2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список'!A441:M441,0)),"")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список'!A441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список'!A441:N441,0)+1),"")</f>
        <v/>
      </c>
      <c r="K444" s="30"/>
      <c r="L444" s="30"/>
      <c r="M444" s="31" t="str">
        <f t="shared" si="2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список'!A442:M442,0)),"")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список'!A442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список'!A442:N442,0)+1),"")</f>
        <v/>
      </c>
      <c r="K445" s="30"/>
      <c r="L445" s="30"/>
      <c r="M445" s="31" t="str">
        <f t="shared" si="2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список'!A443:M443,0)),"")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список'!A443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список'!A443:N443,0)+1),"")</f>
        <v/>
      </c>
      <c r="K446" s="30"/>
      <c r="L446" s="30"/>
      <c r="M446" s="31" t="str">
        <f t="shared" si="2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список'!A444:M444,0)),"")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список'!A444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список'!A444:N444,0)+1),"")</f>
        <v/>
      </c>
      <c r="K447" s="30"/>
      <c r="L447" s="30"/>
      <c r="M447" s="31" t="str">
        <f t="shared" si="2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список'!A445:M445,0)),"")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список'!A445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список'!A445:N445,0)+1),"")</f>
        <v/>
      </c>
      <c r="K448" s="30"/>
      <c r="L448" s="30"/>
      <c r="M448" s="31" t="str">
        <f t="shared" si="2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список'!A446:M446,0)),"")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список'!A446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список'!A446:N446,0)+1),"")</f>
        <v/>
      </c>
      <c r="K449" s="30"/>
      <c r="L449" s="30"/>
      <c r="M449" s="31" t="str">
        <f t="shared" si="2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список'!A447:M447,0)),"")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список'!A447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список'!A447:N447,0)+1),"")</f>
        <v/>
      </c>
      <c r="K450" s="30"/>
      <c r="L450" s="30"/>
      <c r="M450" s="31" t="str">
        <f t="shared" si="2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список'!A448:M448,0)),"")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список'!A448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список'!A448:N448,0)+1),"")</f>
        <v/>
      </c>
      <c r="K451" s="30"/>
      <c r="L451" s="30"/>
      <c r="M451" s="31" t="str">
        <f t="shared" si="2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список'!A449:M449,0)),"")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список'!A449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список'!A449:N449,0)+1),"")</f>
        <v/>
      </c>
      <c r="K452" s="30"/>
      <c r="L452" s="30"/>
      <c r="M452" s="31" t="str">
        <f t="shared" si="2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список'!A450:M450,0)),"")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список'!A450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список'!A450:N450,0)+1),"")</f>
        <v/>
      </c>
      <c r="K453" s="30"/>
      <c r="L453" s="30"/>
      <c r="M453" s="31" t="str">
        <f t="shared" si="2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список'!A451:M451,0)),"")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список'!A451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список'!A451:N451,0)+1),"")</f>
        <v/>
      </c>
      <c r="K454" s="30"/>
      <c r="L454" s="30"/>
      <c r="M454" s="31" t="str">
        <f t="shared" si="2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список'!A452:M452,0)),"")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список'!A452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список'!A452:N452,0)+1),"")</f>
        <v/>
      </c>
      <c r="K455" s="30"/>
      <c r="L455" s="30"/>
      <c r="M455" s="31" t="str">
        <f t="shared" si="2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список'!A453:M453,0)),"")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список'!A453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список'!A453:N453,0)+1),"")</f>
        <v/>
      </c>
      <c r="K456" s="30"/>
      <c r="L456" s="30"/>
      <c r="M456" s="31" t="str">
        <f t="shared" si="2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список'!A454:M454,0)),"")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список'!A454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список'!A454:N454,0)+1),"")</f>
        <v/>
      </c>
      <c r="K457" s="30"/>
      <c r="L457" s="30"/>
      <c r="M457" s="31" t="str">
        <f t="shared" si="2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список'!A455:M455,0)),"")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список'!A455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список'!A455:N455,0)+1),"")</f>
        <v/>
      </c>
      <c r="K458" s="30"/>
      <c r="L458" s="30"/>
      <c r="M458" s="31" t="str">
        <f t="shared" si="2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список'!A456:M456,0)),"")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список'!A456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список'!A456:N456,0)+1),"")</f>
        <v/>
      </c>
      <c r="K459" s="30"/>
      <c r="L459" s="30"/>
      <c r="M459" s="31" t="str">
        <f t="shared" si="2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список'!A457:M457,0)),"")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список'!A457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список'!A457:N457,0)+1),"")</f>
        <v/>
      </c>
      <c r="K460" s="30"/>
      <c r="L460" s="30"/>
      <c r="M460" s="31" t="str">
        <f t="shared" si="2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список'!A458:M458,0)),"")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список'!A458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список'!A458:N458,0)+1),"")</f>
        <v/>
      </c>
      <c r="K461" s="30"/>
      <c r="L461" s="30"/>
      <c r="M461" s="31" t="str">
        <f t="shared" si="2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список'!A459:M459,0)),"")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список'!A459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список'!A459:N459,0)+1),"")</f>
        <v/>
      </c>
      <c r="K462" s="30"/>
      <c r="L462" s="30"/>
      <c r="M462" s="31" t="str">
        <f t="shared" si="2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список'!A460:M460,0)),"")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список'!A460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список'!A460:N460,0)+1),"")</f>
        <v/>
      </c>
      <c r="K463" s="30"/>
      <c r="L463" s="30"/>
      <c r="M463" s="31" t="str">
        <f t="shared" si="2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список'!A461:M461,0)),"")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список'!A461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список'!A461:N461,0)+1),"")</f>
        <v/>
      </c>
      <c r="K464" s="30"/>
      <c r="L464" s="30"/>
      <c r="M464" s="31" t="str">
        <f t="shared" si="2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список'!A462:M462,0)),"")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список'!A462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список'!A462:N462,0)+1),"")</f>
        <v/>
      </c>
      <c r="K465" s="30"/>
      <c r="L465" s="30"/>
      <c r="M465" s="31" t="str">
        <f t="shared" si="2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список'!A463:M463,0)),"")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список'!A463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список'!A463:N463,0)+1),"")</f>
        <v/>
      </c>
      <c r="K466" s="30"/>
      <c r="L466" s="30"/>
      <c r="M466" s="31" t="str">
        <f t="shared" si="2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список'!A464:M464,0)),"")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список'!A464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список'!A464:N464,0)+1),"")</f>
        <v/>
      </c>
      <c r="K467" s="30"/>
      <c r="L467" s="30"/>
      <c r="M467" s="31" t="str">
        <f t="shared" si="2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список'!A465:M465,0)),"")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список'!A465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список'!A465:N465,0)+1),"")</f>
        <v/>
      </c>
      <c r="K468" s="30"/>
      <c r="L468" s="30"/>
      <c r="M468" s="31" t="str">
        <f t="shared" si="2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список'!A466:M466,0)),"")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список'!A466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список'!A466:N466,0)+1),"")</f>
        <v/>
      </c>
      <c r="K469" s="30"/>
      <c r="L469" s="30"/>
      <c r="M469" s="31" t="str">
        <f t="shared" si="2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список'!A467:M467,0)),"")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список'!A467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список'!A467:N467,0)+1),"")</f>
        <v/>
      </c>
      <c r="K470" s="30"/>
      <c r="L470" s="30"/>
      <c r="M470" s="31" t="str">
        <f t="shared" si="2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список'!A468:M468,0)),"")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список'!A468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список'!A468:N468,0)+1),"")</f>
        <v/>
      </c>
      <c r="K471" s="30"/>
      <c r="L471" s="30"/>
      <c r="M471" s="31" t="str">
        <f t="shared" si="2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список'!A469:M469,0)),"")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список'!A469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список'!A469:N469,0)+1),"")</f>
        <v/>
      </c>
      <c r="K472" s="30"/>
      <c r="L472" s="30"/>
      <c r="M472" s="31" t="str">
        <f t="shared" si="2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список'!A470:M470,0)),"")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список'!A470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список'!A470:N470,0)+1),"")</f>
        <v/>
      </c>
      <c r="K473" s="30"/>
      <c r="L473" s="30"/>
      <c r="M473" s="31" t="str">
        <f t="shared" si="2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список'!A471:M471,0)),"")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список'!A471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список'!A471:N471,0)+1),"")</f>
        <v/>
      </c>
      <c r="K474" s="30"/>
      <c r="L474" s="30"/>
      <c r="M474" s="31" t="str">
        <f t="shared" si="2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список'!A472:M472,0)),"")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список'!A472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список'!A472:N472,0)+1),"")</f>
        <v/>
      </c>
      <c r="K475" s="30"/>
      <c r="L475" s="30"/>
      <c r="M475" s="31" t="str">
        <f t="shared" si="2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список'!A473:M473,0)),"")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список'!A473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список'!A473:N473,0)+1),"")</f>
        <v/>
      </c>
      <c r="K476" s="30"/>
      <c r="L476" s="30"/>
      <c r="M476" s="31" t="str">
        <f t="shared" si="2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список'!A474:M474,0)),"")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список'!A474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список'!A474:N474,0)+1),"")</f>
        <v/>
      </c>
      <c r="K477" s="30"/>
      <c r="L477" s="30"/>
      <c r="M477" s="31" t="str">
        <f t="shared" si="2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список'!A475:M475,0)),"")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список'!A475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список'!A475:N475,0)+1),"")</f>
        <v/>
      </c>
      <c r="K478" s="30"/>
      <c r="L478" s="30"/>
      <c r="M478" s="31" t="str">
        <f t="shared" si="2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список'!A476:M476,0)),"")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список'!A476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список'!A476:N476,0)+1),"")</f>
        <v/>
      </c>
      <c r="K479" s="30"/>
      <c r="L479" s="30"/>
      <c r="M479" s="31" t="str">
        <f t="shared" si="2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список'!A477:M477,0)),"")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список'!A477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список'!A477:N477,0)+1),"")</f>
        <v/>
      </c>
      <c r="K480" s="30"/>
      <c r="L480" s="30"/>
      <c r="M480" s="31" t="str">
        <f t="shared" si="2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список'!A478:M478,0)),"")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список'!A478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список'!A478:N478,0)+1),"")</f>
        <v/>
      </c>
      <c r="K481" s="30"/>
      <c r="L481" s="30"/>
      <c r="M481" s="31" t="str">
        <f t="shared" si="2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список'!A479:M479,0)),"")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список'!A479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список'!A479:N479,0)+1),"")</f>
        <v/>
      </c>
      <c r="K482" s="30"/>
      <c r="L482" s="30"/>
      <c r="M482" s="31" t="str">
        <f t="shared" si="2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список'!A480:M480,0)),"")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список'!A480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список'!A480:N480,0)+1),"")</f>
        <v/>
      </c>
      <c r="K483" s="30"/>
      <c r="L483" s="30"/>
      <c r="M483" s="31" t="str">
        <f t="shared" si="2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список'!A481:M481,0)),"")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список'!A481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список'!A481:N481,0)+1),"")</f>
        <v/>
      </c>
      <c r="K484" s="30"/>
      <c r="L484" s="30"/>
      <c r="M484" s="31" t="str">
        <f t="shared" si="2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список'!A482:M482,0)),"")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список'!A482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список'!A482:N482,0)+1),"")</f>
        <v/>
      </c>
      <c r="K485" s="30"/>
      <c r="L485" s="30"/>
      <c r="M485" s="31" t="str">
        <f t="shared" si="2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список'!A483:M483,0)),"")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список'!A483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список'!A483:N483,0)+1),"")</f>
        <v/>
      </c>
      <c r="K486" s="30"/>
      <c r="L486" s="30"/>
      <c r="M486" s="31" t="str">
        <f t="shared" si="2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список'!A484:M484,0)),"")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список'!A484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список'!A484:N484,0)+1),"")</f>
        <v/>
      </c>
      <c r="K487" s="30"/>
      <c r="L487" s="30"/>
      <c r="M487" s="31" t="str">
        <f t="shared" si="2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список'!A485:M485,0)),"")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список'!A485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список'!A485:N485,0)+1),"")</f>
        <v/>
      </c>
      <c r="K488" s="30"/>
      <c r="L488" s="30"/>
      <c r="M488" s="31" t="str">
        <f t="shared" si="2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список'!A486:M486,0)),"")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список'!A486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список'!A486:N486,0)+1),"")</f>
        <v/>
      </c>
      <c r="K489" s="30"/>
      <c r="L489" s="30"/>
      <c r="M489" s="31" t="str">
        <f t="shared" si="2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список'!A487:M487,0)),"")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список'!A487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список'!A487:N487,0)+1),"")</f>
        <v/>
      </c>
      <c r="K490" s="30"/>
      <c r="L490" s="30"/>
      <c r="M490" s="31" t="str">
        <f t="shared" si="2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список'!A488:M488,0)),"")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список'!A488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список'!A488:N488,0)+1),"")</f>
        <v/>
      </c>
      <c r="K491" s="30"/>
      <c r="L491" s="30"/>
      <c r="M491" s="31" t="str">
        <f t="shared" si="2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список'!A489:M489,0)),"")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список'!A489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список'!A489:N489,0)+1),"")</f>
        <v/>
      </c>
      <c r="K492" s="30"/>
      <c r="L492" s="30"/>
      <c r="M492" s="31" t="str">
        <f t="shared" si="2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список'!A490:M490,0)),"")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список'!A490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список'!A490:N490,0)+1),"")</f>
        <v/>
      </c>
      <c r="K493" s="30"/>
      <c r="L493" s="30"/>
      <c r="M493" s="31" t="str">
        <f t="shared" si="2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список'!A491:M491,0)),"")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список'!A491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список'!A491:N491,0)+1),"")</f>
        <v/>
      </c>
      <c r="K494" s="30"/>
      <c r="L494" s="30"/>
      <c r="M494" s="31" t="str">
        <f t="shared" si="2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список'!A492:M492,0)),"")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список'!A492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список'!A492:N492,0)+1),"")</f>
        <v/>
      </c>
      <c r="K495" s="30"/>
      <c r="L495" s="30"/>
      <c r="M495" s="31" t="str">
        <f t="shared" si="2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список'!A493:M493,0)),"")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список'!A493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список'!A493:N493,0)+1),"")</f>
        <v/>
      </c>
      <c r="K496" s="30"/>
      <c r="L496" s="30"/>
      <c r="M496" s="31" t="str">
        <f t="shared" si="2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список'!A494:M494,0)),"")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список'!A494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список'!A494:N494,0)+1),"")</f>
        <v/>
      </c>
      <c r="K497" s="30"/>
      <c r="L497" s="30"/>
      <c r="M497" s="31" t="str">
        <f t="shared" si="2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список'!A495:M495,0)),"")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список'!A495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список'!A495:N495,0)+1),"")</f>
        <v/>
      </c>
      <c r="K498" s="30"/>
      <c r="L498" s="30"/>
      <c r="M498" s="31" t="str">
        <f t="shared" si="2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список'!A496:M496,0)),"")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список'!A496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список'!A496:N496,0)+1),"")</f>
        <v/>
      </c>
      <c r="K499" s="30"/>
      <c r="L499" s="30"/>
      <c r="M499" s="31" t="str">
        <f t="shared" si="2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список'!A497:M497,0)),"")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список'!A497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список'!A497:N497,0)+1),"")</f>
        <v/>
      </c>
      <c r="K500" s="30"/>
      <c r="L500" s="30"/>
      <c r="M500" s="31" t="str">
        <f t="shared" si="2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список'!A498:M498,0)),"")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список'!A498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список'!A498:N498,0)+1),"")</f>
        <v/>
      </c>
      <c r="K501" s="30"/>
      <c r="L501" s="30"/>
      <c r="M501" s="31" t="str">
        <f t="shared" si="2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список'!A499:M499,0)),"")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список'!A499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список'!A499:N499,0)+1),"")</f>
        <v/>
      </c>
      <c r="K502" s="30"/>
      <c r="L502" s="30"/>
      <c r="M502" s="31" t="str">
        <f t="shared" si="2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список'!A500:M500,0)),"")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список'!A500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список'!A500:N500,0)+1),"")</f>
        <v/>
      </c>
      <c r="K503" s="30"/>
      <c r="L503" s="30"/>
      <c r="M503" s="31" t="str">
        <f t="shared" si="2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список'!A501:M501,0)),"")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список'!A501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список'!A501:N501,0)+1),"")</f>
        <v/>
      </c>
      <c r="K504" s="30"/>
      <c r="L504" s="30"/>
      <c r="M504" s="31" t="str">
        <f t="shared" si="2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список'!A502:M502,0)),"")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список'!A502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список'!A502:N502,0)+1),"")</f>
        <v/>
      </c>
      <c r="K505" s="30"/>
      <c r="L505" s="30"/>
      <c r="M505" s="31" t="str">
        <f t="shared" si="2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список'!A503:M503,0)),"")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список'!A503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список'!A503:N503,0)+1),"")</f>
        <v/>
      </c>
      <c r="K506" s="30"/>
      <c r="L506" s="30"/>
      <c r="M506" s="31" t="str">
        <f t="shared" si="2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список'!A504:M504,0)),"")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список'!A504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список'!A504:N504,0)+1),"")</f>
        <v/>
      </c>
      <c r="K507" s="30"/>
      <c r="L507" s="30"/>
      <c r="M507" s="31" t="str">
        <f t="shared" si="2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список'!A505:M505,0)),"")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список'!A505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список'!A505:N505,0)+1),"")</f>
        <v/>
      </c>
      <c r="K508" s="30"/>
      <c r="L508" s="30"/>
      <c r="M508" s="31" t="str">
        <f t="shared" si="2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список'!A506:M506,0)),"")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список'!A506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список'!A506:N506,0)+1),"")</f>
        <v/>
      </c>
      <c r="K509" s="30"/>
      <c r="L509" s="30"/>
      <c r="M509" s="31" t="str">
        <f t="shared" si="2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список'!A507:M507,0)),"")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список'!A507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список'!A507:N507,0)+1),"")</f>
        <v/>
      </c>
      <c r="K510" s="30"/>
      <c r="L510" s="30"/>
      <c r="M510" s="31" t="str">
        <f t="shared" si="2"/>
        <v/>
      </c>
      <c r="N510" s="28"/>
      <c r="O510" s="32"/>
      <c r="R510" s="33"/>
      <c r="S510" s="33"/>
      <c r="T510" s="33"/>
    </row>
  </sheetData>
  <autoFilter ref="$B$4:$O$510">
    <filterColumn colId="1">
      <filters>
        <filter val="М"/>
      </filters>
    </filterColumn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4">
    <mergeCell ref="E1:I1"/>
    <mergeCell ref="E2:I2"/>
    <mergeCell ref="E3:I3"/>
    <mergeCell ref="E36:J36"/>
  </mergeCells>
  <dataValidations>
    <dataValidation type="list" allowBlank="1" showErrorMessage="1" sqref="O5:O510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9.0"/>
    <col customWidth="1" min="2" max="2" width="19.38"/>
    <col customWidth="1" min="3" max="4" width="18.88"/>
    <col customWidth="1" min="5" max="5" width="25.75"/>
    <col customWidth="1" min="6" max="9" width="18.88"/>
    <col customWidth="1" min="10" max="10" width="29.0"/>
    <col customWidth="1" min="11" max="11" width="18.88"/>
    <col customWidth="1" min="12" max="12" width="29.0"/>
    <col customWidth="1" min="13" max="23" width="18.88"/>
  </cols>
  <sheetData>
    <row r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</row>
    <row r="2">
      <c r="A2" s="140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15.63"/>
    <col customWidth="1" min="3" max="3" width="8.0"/>
    <col customWidth="1" min="4" max="4" width="14.63"/>
    <col customWidth="1" min="5" max="5" width="13.75"/>
    <col customWidth="1" min="6" max="6" width="17.88"/>
    <col customWidth="1" min="7" max="7" width="13.63"/>
    <col customWidth="1" min="8" max="8" width="17.13"/>
    <col customWidth="1" min="9" max="9" width="17.63"/>
    <col customWidth="1" min="10" max="10" width="15.25"/>
    <col customWidth="1" min="11" max="11" width="10.75"/>
    <col customWidth="1" min="12" max="12" width="12.13"/>
    <col customWidth="1" min="13" max="13" width="14.25"/>
    <col customWidth="1" min="14" max="14" width="13.13"/>
    <col customWidth="1" min="15" max="15" width="10.5"/>
    <col customWidth="1" min="18" max="18" width="18.5"/>
    <col customWidth="1" min="19" max="19" width="18.88"/>
    <col customWidth="1" min="21" max="21" width="15.63"/>
  </cols>
  <sheetData>
    <row r="1">
      <c r="B1" s="2" t="s">
        <v>170</v>
      </c>
      <c r="C1" s="3"/>
      <c r="D1" s="4"/>
      <c r="E1" s="5" t="s">
        <v>279</v>
      </c>
      <c r="K1" s="6"/>
      <c r="L1" s="7"/>
      <c r="M1" s="8"/>
      <c r="N1" s="9"/>
      <c r="O1" s="10"/>
    </row>
    <row r="2">
      <c r="B2" s="12" t="s">
        <v>2</v>
      </c>
      <c r="C2" s="13"/>
      <c r="D2" s="4"/>
      <c r="E2" s="14" t="s">
        <v>1049</v>
      </c>
      <c r="K2" s="6"/>
      <c r="L2" s="7"/>
      <c r="M2" s="8"/>
      <c r="N2" s="9"/>
      <c r="O2" s="10"/>
    </row>
    <row r="3">
      <c r="B3" s="15"/>
      <c r="E3" s="16" t="s">
        <v>1050</v>
      </c>
      <c r="K3" s="6"/>
      <c r="L3" s="7"/>
      <c r="M3" s="8"/>
      <c r="N3" s="9"/>
      <c r="O3" s="10"/>
    </row>
    <row r="4" ht="34.5" customHeight="1">
      <c r="A4" s="99"/>
      <c r="B4" s="18" t="s">
        <v>6</v>
      </c>
      <c r="C4" s="19" t="s">
        <v>7</v>
      </c>
      <c r="D4" s="19" t="s">
        <v>8</v>
      </c>
      <c r="E4" s="24" t="s">
        <v>9</v>
      </c>
      <c r="F4" s="21" t="s">
        <v>10</v>
      </c>
      <c r="G4" s="21" t="s">
        <v>11</v>
      </c>
      <c r="H4" s="24" t="s">
        <v>12</v>
      </c>
      <c r="I4" s="21" t="s">
        <v>13</v>
      </c>
      <c r="J4" s="24" t="s">
        <v>14</v>
      </c>
      <c r="K4" s="63" t="s">
        <v>15</v>
      </c>
      <c r="L4" s="63" t="s">
        <v>16</v>
      </c>
      <c r="M4" s="24" t="s">
        <v>17</v>
      </c>
      <c r="N4" s="24" t="s">
        <v>18</v>
      </c>
      <c r="O4" s="21" t="s">
        <v>19</v>
      </c>
    </row>
    <row r="5" ht="15.0" customHeight="1">
      <c r="A5" s="39" t="str">
        <f t="array" ref="A5">IFERROR(INDEX('Общий список'!$A$3:$S$996,VLOOKUP(E510,'Общий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509" si="1">IF(L5=0,K5,L5)</f>
        <v/>
      </c>
      <c r="N5" s="28"/>
      <c r="O5" s="32"/>
      <c r="R5" s="33"/>
      <c r="S5" s="33"/>
      <c r="T5" s="33"/>
    </row>
    <row r="6" ht="15.0" customHeight="1">
      <c r="A6" s="39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customHeight="1">
      <c r="A7" s="39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customHeight="1">
      <c r="A8" s="39"/>
      <c r="B8" s="26" t="str">
        <f t="array" ref="B8">IFERROR(INDEX('Общий список'!$A$3:$S$996,VLOOKUP(E8,'Общий список'!$A$3:$S$996,19,FALSE),MATCH($B$1,'Общий список'!A6:M6,0)),"")</f>
        <v>60 м</v>
      </c>
      <c r="C8" s="27" t="str">
        <f>IF(B8="","", IFERROR(VLOOKUP(E8,'Общий список'!$A$3:$AG$996,3,FALSE),""))</f>
        <v>Ж</v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>Климова Елизавета</v>
      </c>
      <c r="G8" s="27" t="str">
        <f>IF(B8="","", IFERROR(VLOOKUP(E8,'Общий список'!$A$3:$AG$996,4,FALSE),""))</f>
        <v>12.05.2009</v>
      </c>
      <c r="H8" s="27" t="str">
        <f>IF(B8="","", IFERROR(VLOOKUP(E8,'Общий список'!$A$3:$AG$996,6,FALSE),""))</f>
        <v>СШОР "ТЕМП" г. Березники</v>
      </c>
      <c r="I8" s="27" t="str">
        <f>IF(B8="","", IFERROR(VLOOKUP(E8,'Общий список'!$A$3:$AG$996,7,FALSE),""))</f>
        <v>Чжао Л.А., Косинов А.Н. </v>
      </c>
      <c r="J8" s="27">
        <f t="array" ref="J8">IFERROR(INDEX('Общий список'!$A$3:$O$996,VLOOKUP(E8,'Общий список'!$A$3:$S$996,19,FALSE),MATCH(B8,'Общий список'!A6:N6,0)+1),"")</f>
        <v>8.8</v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customHeight="1">
      <c r="A9" s="39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customHeight="1">
      <c r="A10" s="39"/>
      <c r="B10" s="26" t="str">
        <f t="array" ref="B10">IFERROR(INDEX('Общий список'!$A$3:$S$996,VLOOKUP(E10,'Общий список'!$A$3:$S$996,19,FALSE),MATCH($B$1,'Общий список'!A8:M8,0)),"")</f>
        <v>60 м</v>
      </c>
      <c r="C10" s="27" t="str">
        <f>IF(B10="","", IFERROR(VLOOKUP(E10,'Общий список'!$A$3:$AG$996,3,FALSE),""))</f>
        <v>Ж</v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>Мазунина Мария</v>
      </c>
      <c r="G10" s="27" t="str">
        <f>IF(B10="","", IFERROR(VLOOKUP(E10,'Общий список'!$A$3:$AG$996,4,FALSE),""))</f>
        <v>14.02.2008</v>
      </c>
      <c r="H10" s="27" t="str">
        <f>IF(B10="","", IFERROR(VLOOKUP(E10,'Общий список'!$A$3:$AG$996,6,FALSE),""))</f>
        <v>СШОР "ТЕМП" г. Березники</v>
      </c>
      <c r="I10" s="27" t="str">
        <f>IF(B10="","", IFERROR(VLOOKUP(E10,'Общий список'!$A$3:$AG$996,7,FALSE),""))</f>
        <v>Чжао Л.А., Косинов А.Н. </v>
      </c>
      <c r="J10" s="27">
        <f t="array" ref="J10">IFERROR(INDEX('Общий список'!$A$3:$O$996,VLOOKUP(E10,'Общий список'!$A$3:$S$996,19,FALSE),MATCH(B10,'Общий список'!A8:N8,0)+1),"")</f>
        <v>8.2</v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customHeight="1">
      <c r="A11" s="39"/>
      <c r="B11" s="26" t="str">
        <f t="array" ref="B11">IFERROR(INDEX('Общий список'!$A$3:$S$996,VLOOKUP(E11,'Общий список'!$A$3:$S$996,19,FALSE),MATCH($B$1,'Общий список'!A9:M9,0)),"")</f>
        <v>60 м</v>
      </c>
      <c r="C11" s="27" t="str">
        <f>IF(B11="","", IFERROR(VLOOKUP(E11,'Общий список'!$A$3:$AG$996,3,FALSE),""))</f>
        <v>Ж</v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>Калачева Ксения</v>
      </c>
      <c r="G11" s="27" t="str">
        <f>IF(B11="","", IFERROR(VLOOKUP(E11,'Общий список'!$A$3:$AG$996,4,FALSE),""))</f>
        <v>06.08.2010</v>
      </c>
      <c r="H11" s="27" t="str">
        <f>IF(B11="","", IFERROR(VLOOKUP(E11,'Общий список'!$A$3:$AG$996,6,FALSE),""))</f>
        <v>СШОР "ТЕМП" г. Березники</v>
      </c>
      <c r="I11" s="27" t="str">
        <f>IF(B11="","", IFERROR(VLOOKUP(E11,'Общий список'!$A$3:$AG$996,7,FALSE),""))</f>
        <v>Чжао Л.А., Косинов А.Н. </v>
      </c>
      <c r="J11" s="27">
        <f t="array" ref="J11">IFERROR(INDEX('Общий список'!$A$3:$O$996,VLOOKUP(E11,'Общий список'!$A$3:$S$996,19,FALSE),MATCH(B11,'Общий список'!A9:N9,0)+1),"")</f>
        <v>8.8</v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customHeight="1">
      <c r="A12" s="39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customHeight="1">
      <c r="A13" s="39"/>
      <c r="B13" s="26" t="str">
        <f t="array" ref="B13">IFERROR(INDEX('Общий список'!$A$3:$S$996,VLOOKUP(E13,'Общий список'!$A$3:$S$996,19,FALSE),MATCH($B$1,'Общий список'!A11:M11,0)),"")</f>
        <v>60 м</v>
      </c>
      <c r="C13" s="27" t="str">
        <f>IF(B13="","", IFERROR(VLOOKUP(E13,'Общий список'!$A$3:$AG$996,3,FALSE),""))</f>
        <v>Ж</v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>Пташникас Владлена</v>
      </c>
      <c r="G13" s="27" t="str">
        <f>IF(B13="","", IFERROR(VLOOKUP(E13,'Общий список'!$A$3:$AG$996,4,FALSE),""))</f>
        <v>19.07.2009</v>
      </c>
      <c r="H13" s="27" t="str">
        <f>IF(B13="","", IFERROR(VLOOKUP(E13,'Общий список'!$A$3:$AG$996,6,FALSE),""))</f>
        <v>СШОР "ТЕМП" г. Березники</v>
      </c>
      <c r="I13" s="27" t="str">
        <f>IF(B13="","", IFERROR(VLOOKUP(E13,'Общий список'!$A$3:$AG$996,7,FALSE),""))</f>
        <v>Чжао Л.А.,Косинов А. Н. </v>
      </c>
      <c r="J13" s="27">
        <f t="array" ref="J13">IFERROR(INDEX('Общий список'!$A$3:$O$996,VLOOKUP(E13,'Общий список'!$A$3:$S$996,19,FALSE),MATCH(B13,'Общий список'!A11:N11,0)+1),"")</f>
        <v>8.1</v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customHeight="1">
      <c r="A14" s="39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customHeight="1">
      <c r="A15" s="39"/>
      <c r="B15" s="26" t="str">
        <f t="array" ref="B15">IFERROR(INDEX('Общий список'!$A$3:$S$996,VLOOKUP(E15,'Общий список'!$A$3:$S$996,19,FALSE),MATCH($B$1,'Общий список'!A13:M13,0)),"")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список'!A13:N13,0)+1),"")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customHeight="1">
      <c r="A16" s="39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customHeight="1">
      <c r="A17" s="39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customHeight="1">
      <c r="A18" s="39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customHeight="1">
      <c r="A19" s="39"/>
      <c r="B19" s="26" t="str">
        <f t="array" ref="B19">IFERROR(INDEX('Общий список'!$A$3:$S$996,VLOOKUP(E19,'Общий список'!$A$3:$S$996,19,FALSE),MATCH($B$1,'Общий список'!A17:M17,0)),"")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список'!A17:N17,0)+1),"")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customHeight="1">
      <c r="A20" s="39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customHeight="1">
      <c r="A21" s="39"/>
      <c r="B21" s="26" t="str">
        <f t="array" ref="B21">IFERROR(INDEX('Общий список'!$A$3:$S$996,VLOOKUP(E21,'Общий список'!$A$3:$S$996,19,FALSE),MATCH($B$1,'Общий список'!A19:M19,0)),"")</f>
        <v>60 м</v>
      </c>
      <c r="C21" s="27" t="str">
        <f>IF(B21="","", IFERROR(VLOOKUP(E21,'Общий список'!$A$3:$AG$996,3,FALSE),""))</f>
        <v>Ж</v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>Хисамбеева Полина</v>
      </c>
      <c r="G21" s="27" t="str">
        <f>IF(B21="","", IFERROR(VLOOKUP(E21,'Общий список'!$A$3:$AG$996,4,FALSE),""))</f>
        <v>28.12.2008</v>
      </c>
      <c r="H21" s="27" t="str">
        <f>IF(B21="","", IFERROR(VLOOKUP(E21,'Общий список'!$A$3:$AG$996,6,FALSE),""))</f>
        <v>СШОР "ТЕМП" г. Березники</v>
      </c>
      <c r="I21" s="27" t="str">
        <f>IF(B21="","", IFERROR(VLOOKUP(E21,'Общий список'!$A$3:$AG$996,7,FALSE),""))</f>
        <v>Голев В.Н.,.Кениг А.М.</v>
      </c>
      <c r="J21" s="27">
        <f t="array" ref="J21">IFERROR(INDEX('Общий список'!$A$3:$O$996,VLOOKUP(E21,'Общий список'!$A$3:$S$996,19,FALSE),MATCH(B21,'Общий список'!A19:N19,0)+1),"")</f>
        <v>7.95</v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customHeight="1">
      <c r="A22" s="39"/>
      <c r="B22" s="26" t="str">
        <f t="array" ref="B22">IFERROR(INDEX('Общий список'!$A$3:$S$996,VLOOKUP(E22,'Общий список'!$A$3:$S$996,19,FALSE),MATCH($B$1,'Общий список'!A20:M20,0)),"")</f>
        <v>60 м</v>
      </c>
      <c r="C22" s="27" t="str">
        <f>IF(B22="","", IFERROR(VLOOKUP(E22,'Общий список'!$A$3:$AG$996,3,FALSE),""))</f>
        <v>М</v>
      </c>
      <c r="D22" s="27" t="str">
        <f>IF(B22="","", IFERROR(VLOOKUP(E22,'Общий список'!$A$3:$AG$996,17,FALSE),""))</f>
        <v/>
      </c>
      <c r="E22" s="28">
        <f>'Общий список'!A20</f>
        <v>45</v>
      </c>
      <c r="F22" s="29" t="str">
        <f>IF(B22="","", IFERROR(VLOOKUP(E22,'Общий список'!$A$3:$AG$996,2,FALSE),""))</f>
        <v>Белкин Никита</v>
      </c>
      <c r="G22" s="27" t="str">
        <f>IF(B22="","", IFERROR(VLOOKUP(E22,'Общий список'!$A$3:$AG$996,4,FALSE),""))</f>
        <v>27.04.2008</v>
      </c>
      <c r="H22" s="27" t="str">
        <f>IF(B22="","", IFERROR(VLOOKUP(E22,'Общий список'!$A$3:$AG$996,6,FALSE),""))</f>
        <v>СШОР "ТЕМП" г. Березники</v>
      </c>
      <c r="I22" s="27" t="str">
        <f>IF(B22="","", IFERROR(VLOOKUP(E22,'Общий список'!$A$3:$AG$996,7,FALSE),""))</f>
        <v>Голев В.Н.,.Кениг А.М.</v>
      </c>
      <c r="J22" s="27">
        <f t="array" ref="J22">IFERROR(INDEX('Общий список'!$A$3:$O$996,VLOOKUP(E22,'Общий список'!$A$3:$S$996,19,FALSE),MATCH(B22,'Общий список'!A20:N20,0)+1),"")</f>
        <v>7.38</v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customHeight="1">
      <c r="A23" s="39"/>
      <c r="B23" s="26" t="str">
        <f t="array" ref="B23">IFERROR(INDEX('Общий список'!$A$3:$S$996,VLOOKUP(E23,'Общий список'!$A$3:$S$996,19,FALSE),MATCH($B$1,'Общий список'!A21:M21,0)),"")</f>
        <v>60 м</v>
      </c>
      <c r="C23" s="27" t="str">
        <f>IF(B23="","", IFERROR(VLOOKUP(E23,'Общий список'!$A$3:$AG$996,3,FALSE),""))</f>
        <v>Ж</v>
      </c>
      <c r="D23" s="27" t="str">
        <f>IF(B23="","", IFERROR(VLOOKUP(E23,'Общий список'!$A$3:$AG$996,17,FALSE),""))</f>
        <v/>
      </c>
      <c r="E23" s="28">
        <f>'Общий список'!A21</f>
        <v>55</v>
      </c>
      <c r="F23" s="29" t="str">
        <f>IF(B23="","", IFERROR(VLOOKUP(E23,'Общий список'!$A$3:$AG$996,2,FALSE),""))</f>
        <v>Матафонова Млада</v>
      </c>
      <c r="G23" s="27" t="str">
        <f>IF(B23="","", IFERROR(VLOOKUP(E23,'Общий список'!$A$3:$AG$996,4,FALSE),""))</f>
        <v>04.06.2000</v>
      </c>
      <c r="H23" s="27" t="str">
        <f>IF(B23="","", IFERROR(VLOOKUP(E23,'Общий список'!$A$3:$AG$996,6,FALSE),""))</f>
        <v>г. Пермь "СШОР №1"</v>
      </c>
      <c r="I23" s="27" t="str">
        <f>IF(B23="","", IFERROR(VLOOKUP(E23,'Общий список'!$A$3:$AG$996,7,FALSE),""))</f>
        <v>Карякин А.А. </v>
      </c>
      <c r="J23" s="27">
        <f t="array" ref="J23">IFERROR(INDEX('Общий список'!$A$3:$O$996,VLOOKUP(E23,'Общий список'!$A$3:$S$996,19,FALSE),MATCH(B23,'Общий список'!A21:N21,0)+1),"")</f>
        <v>8.5</v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customHeight="1">
      <c r="A24" s="39"/>
      <c r="B24" s="26" t="str">
        <f t="array" ref="B24">IFERROR(INDEX('Общий список'!$A$3:$S$996,VLOOKUP(E24,'Общий список'!$A$3:$S$996,19,FALSE),MATCH($B$1,'Общий список'!A22:M22,0)),"")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список'!A22</f>
        <v>59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список'!A22:N22,0)+1),"")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customHeight="1">
      <c r="A25" s="39"/>
      <c r="B25" s="26" t="str">
        <f t="array" ref="B25">IFERROR(INDEX('Общий список'!$A$3:$S$996,VLOOKUP(E25,'Общий список'!$A$3:$S$996,19,FALSE),MATCH($B$1,'Общий список'!A23:M23,0)),"")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список'!A23</f>
        <v>60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список'!A23:N23,0)+1),"")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customHeight="1">
      <c r="A26" s="39"/>
      <c r="B26" s="26" t="str">
        <f t="array" ref="B26">IFERROR(INDEX('Общий список'!$A$3:$S$996,VLOOKUP(E26,'Общий список'!$A$3:$S$996,19,FALSE),MATCH($B$1,'Общий список'!A24:M24,0)),"")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список'!A24</f>
        <v>73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список'!A24:N24,0)+1),"")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customHeight="1">
      <c r="A27" s="39"/>
      <c r="B27" s="26" t="str">
        <f t="array" ref="B27">IFERROR(INDEX('Общий список'!$A$3:$S$996,VLOOKUP(E27,'Общий список'!$A$3:$S$996,19,FALSE),MATCH($B$1,'Общий список'!A25:M25,0)),"")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список'!A25</f>
        <v>74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список'!A25:N25,0)+1),"")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customHeight="1">
      <c r="A28" s="39"/>
      <c r="B28" s="26" t="str">
        <f t="array" ref="B28">IFERROR(INDEX('Общий список'!$A$3:$S$996,VLOOKUP(E28,'Общий список'!$A$3:$S$996,19,FALSE),MATCH($B$1,'Общий список'!A26:M26,0)),"")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список'!A26</f>
        <v>233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список'!A26:N26,0)+1),"")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customHeight="1">
      <c r="A29" s="39"/>
      <c r="B29" s="26" t="str">
        <f t="array" ref="B29">IFERROR(INDEX('Общий список'!$A$3:$S$996,VLOOKUP(E29,'Общий список'!$A$3:$S$996,19,FALSE),MATCH($B$1,'Общий список'!A27:M27,0)),"")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список'!A27</f>
        <v>103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список'!A27:N27,0)+1),"")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customHeight="1">
      <c r="A30" s="39"/>
      <c r="B30" s="26" t="str">
        <f t="array" ref="B30">IFERROR(INDEX('Общий список'!$A$3:$S$996,VLOOKUP(E30,'Общий список'!$A$3:$S$996,19,FALSE),MATCH($B$1,'Общий список'!A28:M28,0)),"")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список'!A28</f>
        <v>104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список'!A28:N28,0)+1),"")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customHeight="1">
      <c r="A31" s="39"/>
      <c r="B31" s="26" t="str">
        <f t="array" ref="B31">IFERROR(INDEX('Общий список'!$A$3:$S$996,VLOOKUP(E31,'Общий список'!$A$3:$S$996,19,FALSE),MATCH($B$1,'Общий список'!A29:M29,0)),"")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список'!A29</f>
        <v>108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список'!A29:N29,0)+1),"")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customHeight="1">
      <c r="A32" s="39"/>
      <c r="B32" s="26" t="str">
        <f t="array" ref="B32">IFERROR(INDEX('Общий список'!$A$3:$S$996,VLOOKUP(E32,'Общий список'!$A$3:$S$996,19,FALSE),MATCH($B$1,'Общий список'!A30:M30,0)),"")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список'!A30</f>
        <v>110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список'!A30:N30,0)+1),"")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customHeight="1">
      <c r="A33" s="39"/>
      <c r="B33" s="26" t="str">
        <f t="array" ref="B33">IFERROR(INDEX('Общий список'!$A$3:$S$996,VLOOKUP(E33,'Общий список'!$A$3:$S$996,19,FALSE),MATCH($B$1,'Общий список'!A31:M31,0)),"")</f>
        <v>60 м</v>
      </c>
      <c r="C33" s="27" t="str">
        <f>IF(B33="","", IFERROR(VLOOKUP(E33,'Общий список'!$A$3:$AG$996,3,FALSE),""))</f>
        <v>М</v>
      </c>
      <c r="D33" s="27" t="str">
        <f>IF(B33="","", IFERROR(VLOOKUP(E33,'Общий список'!$A$3:$AG$996,17,FALSE),""))</f>
        <v/>
      </c>
      <c r="E33" s="28">
        <f>'Общий список'!A31</f>
        <v>114</v>
      </c>
      <c r="F33" s="29" t="str">
        <f>IF(B33="","", IFERROR(VLOOKUP(E33,'Общий список'!$A$3:$AG$996,2,FALSE),""))</f>
        <v>Нургалеев Аким</v>
      </c>
      <c r="G33" s="27" t="str">
        <f>IF(B33="","", IFERROR(VLOOKUP(E33,'Общий список'!$A$3:$AG$996,4,FALSE),""))</f>
        <v>04.02.2009</v>
      </c>
      <c r="H33" s="27" t="str">
        <f>IF(B33="","", IFERROR(VLOOKUP(E33,'Общий список'!$A$3:$AG$996,6,FALSE),""))</f>
        <v>МАУ ДО СШОР Кировского р-на</v>
      </c>
      <c r="I33" s="27" t="str">
        <f>IF(B33="","", IFERROR(VLOOKUP(E33,'Общий список'!$A$3:$AG$996,7,FALSE),""))</f>
        <v>Пономарева Е.Ю., Пономарева О.Ю.</v>
      </c>
      <c r="J33" s="27">
        <f t="array" ref="J33">IFERROR(INDEX('Общий список'!$A$3:$O$996,VLOOKUP(E33,'Общий список'!$A$3:$S$996,19,FALSE),MATCH(B33,'Общий список'!A31:N31,0)+1),"")</f>
        <v>7.1</v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customHeight="1">
      <c r="A34" s="39"/>
      <c r="B34" s="26" t="str">
        <f t="array" ref="B34">IFERROR(INDEX('Общий список'!$A$3:$S$996,VLOOKUP(E34,'Общий список'!$A$3:$S$996,19,FALSE),MATCH($B$1,'Общий список'!A32:M32,0)),"")</f>
        <v>60 м</v>
      </c>
      <c r="C34" s="27" t="str">
        <f>IF(B34="","", IFERROR(VLOOKUP(E34,'Общий список'!$A$3:$AG$996,3,FALSE),""))</f>
        <v>М</v>
      </c>
      <c r="D34" s="27" t="str">
        <f>IF(B34="","", IFERROR(VLOOKUP(E34,'Общий список'!$A$3:$AG$996,17,FALSE),""))</f>
        <v/>
      </c>
      <c r="E34" s="28">
        <f>'Общий список'!A32</f>
        <v>115</v>
      </c>
      <c r="F34" s="29" t="str">
        <f>IF(B34="","", IFERROR(VLOOKUP(E34,'Общий список'!$A$3:$AG$996,2,FALSE),""))</f>
        <v>Малафеев Кирилл</v>
      </c>
      <c r="G34" s="27" t="str">
        <f>IF(B34="","", IFERROR(VLOOKUP(E34,'Общий список'!$A$3:$AG$996,4,FALSE),""))</f>
        <v>06.03.2009</v>
      </c>
      <c r="H34" s="27" t="str">
        <f>IF(B34="","", IFERROR(VLOOKUP(E34,'Общий список'!$A$3:$AG$996,6,FALSE),""))</f>
        <v>МАУ ДО СШОР Кировского р-на</v>
      </c>
      <c r="I34" s="27" t="str">
        <f>IF(B34="","", IFERROR(VLOOKUP(E34,'Общий список'!$A$3:$AG$996,7,FALSE),""))</f>
        <v>Пономарева Е.Ю.</v>
      </c>
      <c r="J34" s="27">
        <f t="array" ref="J34">IFERROR(INDEX('Общий список'!$A$3:$O$996,VLOOKUP(E34,'Общий список'!$A$3:$S$996,19,FALSE),MATCH(B34,'Общий список'!A32:N32,0)+1),"")</f>
        <v>7.7</v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customHeight="1">
      <c r="A35" s="39"/>
      <c r="B35" s="26" t="str">
        <f t="array" ref="B35">IFERROR(INDEX('Общий список'!$A$3:$S$996,VLOOKUP(E35,'Общий список'!$A$3:$S$996,19,FALSE),MATCH($B$1,'Общий список'!A33:M33,0)),"")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список'!A33</f>
        <v>116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список'!A33:N33,0)+1),"")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customHeight="1">
      <c r="A36" s="39"/>
      <c r="B36" s="26" t="str">
        <f t="array" ref="B36">IFERROR(INDEX('Общий список'!$A$3:$S$996,VLOOKUP(E36,'Общий список'!$A$3:$S$996,19,FALSE),MATCH($B$1,'Общий список'!A34:M34,0)),"")</f>
        <v>60 м</v>
      </c>
      <c r="C36" s="27" t="str">
        <f>IF(B36="","", IFERROR(VLOOKUP(E36,'Общий список'!$A$3:$AG$996,3,FALSE),""))</f>
        <v>М</v>
      </c>
      <c r="D36" s="27" t="str">
        <f>IF(B36="","", IFERROR(VLOOKUP(E36,'Общий список'!$A$3:$AG$996,17,FALSE),""))</f>
        <v/>
      </c>
      <c r="E36" s="28">
        <f>'Общий список'!A34</f>
        <v>144</v>
      </c>
      <c r="F36" s="29" t="str">
        <f>IF(B36="","", IFERROR(VLOOKUP(E36,'Общий список'!$A$3:$AG$996,2,FALSE),""))</f>
        <v>Мурашко Артем</v>
      </c>
      <c r="G36" s="27" t="str">
        <f>IF(B36="","", IFERROR(VLOOKUP(E36,'Общий список'!$A$3:$AG$996,4,FALSE),""))</f>
        <v>14.01.2007</v>
      </c>
      <c r="H36" s="27" t="str">
        <f>IF(B36="","", IFERROR(VLOOKUP(E36,'Общий список'!$A$3:$AG$996,6,FALSE),""))</f>
        <v>МАУ ДО СШОР Кировского р-на</v>
      </c>
      <c r="I36" s="27" t="str">
        <f>IF(B36="","", IFERROR(VLOOKUP(E36,'Общий список'!$A$3:$AG$996,7,FALSE),""))</f>
        <v>Батулина Т.Н.</v>
      </c>
      <c r="J36" s="27">
        <f t="array" ref="J36">IFERROR(INDEX('Общий список'!$A$3:$O$996,VLOOKUP(E36,'Общий список'!$A$3:$S$996,19,FALSE),MATCH(B36,'Общий список'!A34:N34,0)+1),"")</f>
        <v>7.3</v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customHeight="1">
      <c r="A37" s="39"/>
      <c r="B37" s="26" t="str">
        <f t="array" ref="B37">IFERROR(INDEX('Общий список'!$A$3:$S$996,VLOOKUP(E37,'Общий список'!$A$3:$S$996,19,FALSE),MATCH($B$1,'Общий список'!A35:M35,0)),"")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список'!A35</f>
        <v>150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список'!A35:N35,0)+1),"")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customHeight="1">
      <c r="A38" s="39"/>
      <c r="B38" s="26" t="str">
        <f t="array" ref="B38">IFERROR(INDEX('Общий список'!$A$3:$S$996,VLOOKUP(E38,'Общий список'!$A$3:$S$996,19,FALSE),MATCH($B$1,'Общий список'!A36:M36,0)),"")</f>
        <v>60 м</v>
      </c>
      <c r="C38" s="27" t="str">
        <f>IF(B38="","", IFERROR(VLOOKUP(E38,'Общий список'!$A$3:$AG$996,3,FALSE),""))</f>
        <v>Ж</v>
      </c>
      <c r="D38" s="27" t="str">
        <f>IF(B38="","", IFERROR(VLOOKUP(E38,'Общий список'!$A$3:$AG$996,17,FALSE),""))</f>
        <v/>
      </c>
      <c r="E38" s="28">
        <f>'Общий список'!A36</f>
        <v>155</v>
      </c>
      <c r="F38" s="29" t="str">
        <f>IF(B38="","", IFERROR(VLOOKUP(E38,'Общий список'!$A$3:$AG$996,2,FALSE),""))</f>
        <v>Политова Виктория</v>
      </c>
      <c r="G38" s="27" t="str">
        <f>IF(B38="","", IFERROR(VLOOKUP(E38,'Общий список'!$A$3:$AG$996,4,FALSE),""))</f>
        <v>10.08.2007</v>
      </c>
      <c r="H38" s="27" t="str">
        <f>IF(B38="","", IFERROR(VLOOKUP(E38,'Общий список'!$A$3:$AG$996,6,FALSE),""))</f>
        <v>МАУ ДО СШОР Кировского р-на</v>
      </c>
      <c r="I38" s="27" t="str">
        <f>IF(B38="","", IFERROR(VLOOKUP(E38,'Общий список'!$A$3:$AG$996,7,FALSE),""))</f>
        <v>Батулина Т.Н.</v>
      </c>
      <c r="J38" s="27">
        <f t="array" ref="J38">IFERROR(INDEX('Общий список'!$A$3:$O$996,VLOOKUP(E38,'Общий список'!$A$3:$S$996,19,FALSE),MATCH(B38,'Общий список'!A36:N36,0)+1),"")</f>
        <v>7.9</v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customHeight="1">
      <c r="A39" s="39"/>
      <c r="B39" s="26" t="str">
        <f t="array" ref="B39">IFERROR(INDEX('Общий список'!$A$3:$S$996,VLOOKUP(E39,'Общий список'!$A$3:$S$996,19,FALSE),MATCH($B$1,'Общий список'!A37:M37,0)),"")</f>
        <v>60 м</v>
      </c>
      <c r="C39" s="27" t="str">
        <f>IF(B39="","", IFERROR(VLOOKUP(E39,'Общий список'!$A$3:$AG$996,3,FALSE),""))</f>
        <v>Ж</v>
      </c>
      <c r="D39" s="27" t="str">
        <f>IF(B39="","", IFERROR(VLOOKUP(E39,'Общий список'!$A$3:$AG$996,17,FALSE),""))</f>
        <v/>
      </c>
      <c r="E39" s="28">
        <f>'Общий список'!A37</f>
        <v>156</v>
      </c>
      <c r="F39" s="29" t="str">
        <f>IF(B39="","", IFERROR(VLOOKUP(E39,'Общий список'!$A$3:$AG$996,2,FALSE),""))</f>
        <v>Герц Яна</v>
      </c>
      <c r="G39" s="27" t="str">
        <f>IF(B39="","", IFERROR(VLOOKUP(E39,'Общий список'!$A$3:$AG$996,4,FALSE),""))</f>
        <v>13.12.2008</v>
      </c>
      <c r="H39" s="27" t="str">
        <f>IF(B39="","", IFERROR(VLOOKUP(E39,'Общий список'!$A$3:$AG$996,6,FALSE),""))</f>
        <v>МАУ ДО СШОР Кировского р-на</v>
      </c>
      <c r="I39" s="27" t="str">
        <f>IF(B39="","", IFERROR(VLOOKUP(E39,'Общий список'!$A$3:$AG$996,7,FALSE),""))</f>
        <v>Батулина Т.Н.</v>
      </c>
      <c r="J39" s="27">
        <f t="array" ref="J39">IFERROR(INDEX('Общий список'!$A$3:$O$996,VLOOKUP(E39,'Общий список'!$A$3:$S$996,19,FALSE),MATCH(B39,'Общий список'!A37:N37,0)+1),"")</f>
        <v>8.3</v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customHeight="1">
      <c r="A40" s="39"/>
      <c r="B40" s="26" t="str">
        <f t="array" ref="B40">IFERROR(INDEX('Общий список'!$A$3:$S$996,VLOOKUP(E40,'Общий список'!$A$3:$S$996,19,FALSE),MATCH($B$1,'Общий список'!A38:M38,0)),"")</f>
        <v>60 м</v>
      </c>
      <c r="C40" s="27" t="str">
        <f>IF(B40="","", IFERROR(VLOOKUP(E40,'Общий список'!$A$3:$AG$996,3,FALSE),""))</f>
        <v>Ж</v>
      </c>
      <c r="D40" s="27" t="str">
        <f>IF(B40="","", IFERROR(VLOOKUP(E40,'Общий список'!$A$3:$AG$996,17,FALSE),""))</f>
        <v/>
      </c>
      <c r="E40" s="28">
        <f>'Общий список'!A38</f>
        <v>159</v>
      </c>
      <c r="F40" s="29" t="str">
        <f>IF(B40="","", IFERROR(VLOOKUP(E40,'Общий список'!$A$3:$AG$996,2,FALSE),""))</f>
        <v>Лыкова Софья</v>
      </c>
      <c r="G40" s="27">
        <f>IF(B40="","", IFERROR(VLOOKUP(E40,'Общий список'!$A$3:$AG$996,4,FALSE),""))</f>
        <v>39207</v>
      </c>
      <c r="H40" s="27" t="str">
        <f>IF(B40="","", IFERROR(VLOOKUP(E40,'Общий список'!$A$3:$AG$996,6,FALSE),""))</f>
        <v>МАУ ДО СШОР Кировского р-на</v>
      </c>
      <c r="I40" s="27" t="str">
        <f>IF(B40="","", IFERROR(VLOOKUP(E40,'Общий список'!$A$3:$AG$996,7,FALSE),""))</f>
        <v>Батулина Т.Н.</v>
      </c>
      <c r="J40" s="27">
        <f t="array" ref="J40">IFERROR(INDEX('Общий список'!$A$3:$O$996,VLOOKUP(E40,'Общий список'!$A$3:$S$996,19,FALSE),MATCH(B40,'Общий список'!A38:N38,0)+1),"")</f>
        <v>8.36</v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customHeight="1">
      <c r="A41" s="39"/>
      <c r="B41" s="26" t="str">
        <f t="array" ref="B41">IFERROR(INDEX('Общий список'!$A$3:$S$996,VLOOKUP(E41,'Общий список'!$A$3:$S$996,19,FALSE),MATCH($B$1,'Общий список'!A39:M39,0)),"")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список'!A39</f>
        <v>164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список'!A39:N39,0)+1),"")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customHeight="1">
      <c r="A42" s="39"/>
      <c r="B42" s="26" t="str">
        <f t="array" ref="B42">IFERROR(INDEX('Общий список'!$A$3:$S$996,VLOOKUP(E42,'Общий список'!$A$3:$S$996,19,FALSE),MATCH($B$1,'Общий список'!A40:M40,0)),"")</f>
        <v>60 м</v>
      </c>
      <c r="C42" s="27" t="str">
        <f>IF(B42="","", IFERROR(VLOOKUP(E42,'Общий список'!$A$3:$AG$996,3,FALSE),""))</f>
        <v>Ж</v>
      </c>
      <c r="D42" s="27" t="str">
        <f>IF(B42="","", IFERROR(VLOOKUP(E42,'Общий список'!$A$3:$AG$996,17,FALSE),""))</f>
        <v/>
      </c>
      <c r="E42" s="28">
        <f>'Общий список'!A40</f>
        <v>172</v>
      </c>
      <c r="F42" s="29" t="str">
        <f>IF(B42="","", IFERROR(VLOOKUP(E42,'Общий список'!$A$3:$AG$996,2,FALSE),""))</f>
        <v>Попова Полина</v>
      </c>
      <c r="G42" s="27">
        <f>IF(B42="","", IFERROR(VLOOKUP(E42,'Общий список'!$A$3:$AG$996,4,FALSE),""))</f>
        <v>172</v>
      </c>
      <c r="H42" s="27" t="str">
        <f>IF(B42="","", IFERROR(VLOOKUP(E42,'Общий список'!$A$3:$AG$996,6,FALSE),""))</f>
        <v>МАУ ДО СШОР Кировского р-на</v>
      </c>
      <c r="I42" s="27" t="str">
        <f>IF(B42="","", IFERROR(VLOOKUP(E42,'Общий список'!$A$3:$AG$996,7,FALSE),""))</f>
        <v>Пономарева О.Ю.</v>
      </c>
      <c r="J42" s="27">
        <f t="array" ref="J42">IFERROR(INDEX('Общий список'!$A$3:$O$996,VLOOKUP(E42,'Общий список'!$A$3:$S$996,19,FALSE),MATCH(B42,'Общий список'!A40:N40,0)+1),"")</f>
        <v>7.81</v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customHeight="1">
      <c r="A43" s="39"/>
      <c r="B43" s="26" t="str">
        <f t="array" ref="B43">IFERROR(INDEX('Общий список'!$A$3:$S$996,VLOOKUP(E43,'Общий список'!$A$3:$S$996,19,FALSE),MATCH($B$1,'Общий список'!A41:M41,0)),"")</f>
        <v>60 м</v>
      </c>
      <c r="C43" s="27" t="str">
        <f>IF(B43="","", IFERROR(VLOOKUP(E43,'Общий список'!$A$3:$AG$996,3,FALSE),""))</f>
        <v>Ж</v>
      </c>
      <c r="D43" s="27" t="str">
        <f>IF(B43="","", IFERROR(VLOOKUP(E43,'Общий список'!$A$3:$AG$996,17,FALSE),""))</f>
        <v/>
      </c>
      <c r="E43" s="28">
        <f>'Общий список'!A41</f>
        <v>176</v>
      </c>
      <c r="F43" s="29" t="str">
        <f>IF(B43="","", IFERROR(VLOOKUP(E43,'Общий список'!$A$3:$AG$996,2,FALSE),""))</f>
        <v>Овчинникова Дарья</v>
      </c>
      <c r="G43" s="27" t="str">
        <f>IF(B43="","", IFERROR(VLOOKUP(E43,'Общий список'!$A$3:$AG$996,4,FALSE),""))</f>
        <v>23.07.2009</v>
      </c>
      <c r="H43" s="27" t="str">
        <f>IF(B43="","", IFERROR(VLOOKUP(E43,'Общий список'!$A$3:$AG$996,6,FALSE),""))</f>
        <v>МАУ ДО СШОР Кировского р-на</v>
      </c>
      <c r="I43" s="27" t="str">
        <f>IF(B43="","", IFERROR(VLOOKUP(E43,'Общий список'!$A$3:$AG$996,7,FALSE),""))</f>
        <v>Пономарева Е.Ю., Пономарева О.Ю.</v>
      </c>
      <c r="J43" s="27">
        <f t="array" ref="J43">IFERROR(INDEX('Общий список'!$A$3:$O$996,VLOOKUP(E43,'Общий список'!$A$3:$S$996,19,FALSE),MATCH(B43,'Общий список'!A41:N41,0)+1),"")</f>
        <v>8.4</v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customHeight="1">
      <c r="A44" s="39"/>
      <c r="B44" s="26" t="str">
        <f t="array" ref="B44">IFERROR(INDEX('Общий список'!$A$3:$S$996,VLOOKUP(E44,'Общий список'!$A$3:$S$996,19,FALSE),MATCH($B$1,'Общий список'!A42:M42,0)),"")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список'!A42</f>
        <v>181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список'!A42:N42,0)+1),"")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customHeight="1">
      <c r="A45" s="39"/>
      <c r="B45" s="26" t="str">
        <f t="array" ref="B45">IFERROR(INDEX('Общий список'!$A$3:$S$996,VLOOKUP(E45,'Общий список'!$A$3:$S$996,19,FALSE),MATCH($B$1,'Общий список'!A43:M43,0)),"")</f>
        <v>60 м</v>
      </c>
      <c r="C45" s="27" t="str">
        <f>IF(B45="","", IFERROR(VLOOKUP(E45,'Общий список'!$A$3:$AG$996,3,FALSE),""))</f>
        <v>Ж</v>
      </c>
      <c r="D45" s="27" t="str">
        <f>IF(B45="","", IFERROR(VLOOKUP(E45,'Общий список'!$A$3:$AG$996,17,FALSE),""))</f>
        <v/>
      </c>
      <c r="E45" s="28">
        <f>'Общий список'!A43</f>
        <v>184</v>
      </c>
      <c r="F45" s="29" t="str">
        <f>IF(B45="","", IFERROR(VLOOKUP(E45,'Общий список'!$A$3:$AG$996,2,FALSE),""))</f>
        <v>Борисова Ангелина</v>
      </c>
      <c r="G45" s="27" t="str">
        <f>IF(B45="","", IFERROR(VLOOKUP(E45,'Общий список'!$A$3:$AG$996,4,FALSE),""))</f>
        <v>04.12.2009</v>
      </c>
      <c r="H45" s="27" t="str">
        <f>IF(B45="","", IFERROR(VLOOKUP(E45,'Общий список'!$A$3:$AG$996,6,FALSE),""))</f>
        <v>МАУ ДО СШОР Кировского р-на</v>
      </c>
      <c r="I45" s="27" t="str">
        <f>IF(B45="","", IFERROR(VLOOKUP(E45,'Общий список'!$A$3:$AG$996,7,FALSE),""))</f>
        <v>Пономарева Е.Ю.. Пономарева О.Ю.</v>
      </c>
      <c r="J45" s="27">
        <f t="array" ref="J45">IFERROR(INDEX('Общий список'!$A$3:$O$996,VLOOKUP(E45,'Общий список'!$A$3:$S$996,19,FALSE),MATCH(B45,'Общий список'!A43:N43,0)+1),"")</f>
        <v>8.2</v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customHeight="1">
      <c r="A46" s="39"/>
      <c r="B46" s="26" t="str">
        <f t="array" ref="B46">IFERROR(INDEX('Общий список'!$A$3:$S$996,VLOOKUP(E46,'Общий список'!$A$3:$S$996,19,FALSE),MATCH($B$1,'Общий список'!A44:M44,0)),"")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список'!A44</f>
        <v>188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список'!A44:N44,0)+1),"")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customHeight="1">
      <c r="A47" s="39"/>
      <c r="B47" s="26" t="str">
        <f t="array" ref="B47">IFERROR(INDEX('Общий список'!$A$3:$S$996,VLOOKUP(E47,'Общий список'!$A$3:$S$996,19,FALSE),MATCH($B$1,'Общий список'!A45:M45,0)),"")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список'!A45</f>
        <v>189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список'!A45:N45,0)+1),"")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customHeight="1">
      <c r="A48" s="39"/>
      <c r="B48" s="26" t="str">
        <f t="array" ref="B48">IFERROR(INDEX('Общий список'!$A$3:$S$996,VLOOKUP(E48,'Общий список'!$A$3:$S$996,19,FALSE),MATCH($B$1,'Общий список'!A46:M46,0)),"")</f>
        <v>60 м</v>
      </c>
      <c r="C48" s="27" t="str">
        <f>IF(B48="","", IFERROR(VLOOKUP(E48,'Общий список'!$A$3:$AG$996,3,FALSE),""))</f>
        <v>Ж</v>
      </c>
      <c r="D48" s="27" t="str">
        <f>IF(B48="","", IFERROR(VLOOKUP(E48,'Общий список'!$A$3:$AG$996,17,FALSE),""))</f>
        <v/>
      </c>
      <c r="E48" s="28">
        <f>'Общий список'!A46</f>
        <v>197</v>
      </c>
      <c r="F48" s="29" t="str">
        <f>IF(B48="","", IFERROR(VLOOKUP(E48,'Общий список'!$A$3:$AG$996,2,FALSE),""))</f>
        <v>Гаврилова Валентина</v>
      </c>
      <c r="G48" s="27" t="str">
        <f>IF(B48="","", IFERROR(VLOOKUP(E48,'Общий список'!$A$3:$AG$996,4,FALSE),""))</f>
        <v>02.11.2008</v>
      </c>
      <c r="H48" s="27" t="str">
        <f>IF(B48="","", IFERROR(VLOOKUP(E48,'Общий список'!$A$3:$AG$996,6,FALSE),""))</f>
        <v>МАУ ДО СШОР Кировского р-на</v>
      </c>
      <c r="I48" s="27" t="str">
        <f>IF(B48="","", IFERROR(VLOOKUP(E48,'Общий список'!$A$3:$AG$996,7,FALSE),""))</f>
        <v>Пономарева О.Ю., Гергерт К.Н.</v>
      </c>
      <c r="J48" s="27">
        <f t="array" ref="J48">IFERROR(INDEX('Общий список'!$A$3:$O$996,VLOOKUP(E48,'Общий список'!$A$3:$S$996,19,FALSE),MATCH(B48,'Общий список'!A46:N46,0)+1),"")</f>
        <v>8.4</v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customHeight="1">
      <c r="A49" s="39"/>
      <c r="B49" s="26" t="str">
        <f t="array" ref="B49">IFERROR(INDEX('Общий список'!$A$3:$S$996,VLOOKUP(E49,'Общий список'!$A$3:$S$996,19,FALSE),MATCH($B$1,'Общий список'!A47:M47,0)),"")</f>
        <v>60 м</v>
      </c>
      <c r="C49" s="27" t="str">
        <f>IF(B49="","", IFERROR(VLOOKUP(E49,'Общий список'!$A$3:$AG$996,3,FALSE),""))</f>
        <v>Ж</v>
      </c>
      <c r="D49" s="27" t="str">
        <f>IF(B49="","", IFERROR(VLOOKUP(E49,'Общий список'!$A$3:$AG$996,17,FALSE),""))</f>
        <v/>
      </c>
      <c r="E49" s="28">
        <f>'Общий список'!A47</f>
        <v>200</v>
      </c>
      <c r="F49" s="29" t="str">
        <f>IF(B49="","", IFERROR(VLOOKUP(E49,'Общий список'!$A$3:$AG$996,2,FALSE),""))</f>
        <v>Кашина Ульяна</v>
      </c>
      <c r="G49" s="27" t="str">
        <f>IF(B49="","", IFERROR(VLOOKUP(E49,'Общий список'!$A$3:$AG$996,4,FALSE),""))</f>
        <v>11.93.2008</v>
      </c>
      <c r="H49" s="27" t="str">
        <f>IF(B49="","", IFERROR(VLOOKUP(E49,'Общий список'!$A$3:$AG$996,6,FALSE),""))</f>
        <v>МАУ ДО СШОР Кировского р-на</v>
      </c>
      <c r="I49" s="27" t="str">
        <f>IF(B49="","", IFERROR(VLOOKUP(E49,'Общий список'!$A$3:$AG$996,7,FALSE),""))</f>
        <v>Пермякова Т.Л.. Пономарева О.Ю.</v>
      </c>
      <c r="J49" s="27">
        <f t="array" ref="J49">IFERROR(INDEX('Общий список'!$A$3:$O$996,VLOOKUP(E49,'Общий список'!$A$3:$S$996,19,FALSE),MATCH(B49,'Общий список'!A47:N47,0)+1),"")</f>
        <v>7.8</v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customHeight="1">
      <c r="A50" s="39"/>
      <c r="B50" s="26" t="str">
        <f t="array" ref="B50">IFERROR(INDEX('Общий список'!$A$3:$S$996,VLOOKUP(E50,'Общий список'!$A$3:$S$996,19,FALSE),MATCH($B$1,'Общий список'!A48:M48,0)),"")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список'!A48</f>
        <v>211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список'!A48:N48,0)+1),"")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customHeight="1">
      <c r="A51" s="39"/>
      <c r="B51" s="26" t="str">
        <f t="array" ref="B51">IFERROR(INDEX('Общий список'!$A$3:$S$996,VLOOKUP(E51,'Общий список'!$A$3:$S$996,19,FALSE),MATCH($B$1,'Общий список'!A49:M49,0)),"")</f>
        <v>60 м</v>
      </c>
      <c r="C51" s="27" t="str">
        <f>IF(B51="","", IFERROR(VLOOKUP(E51,'Общий список'!$A$3:$AG$996,3,FALSE),""))</f>
        <v>Ж</v>
      </c>
      <c r="D51" s="27" t="str">
        <f>IF(B51="","", IFERROR(VLOOKUP(E51,'Общий список'!$A$3:$AG$996,17,FALSE),""))</f>
        <v/>
      </c>
      <c r="E51" s="28">
        <f>'Общий список'!A49</f>
        <v>215</v>
      </c>
      <c r="F51" s="29" t="str">
        <f>IF(B51="","", IFERROR(VLOOKUP(E51,'Общий список'!$A$3:$AG$996,2,FALSE),""))</f>
        <v>Петрова Алина</v>
      </c>
      <c r="G51" s="27" t="str">
        <f>IF(B51="","", IFERROR(VLOOKUP(E51,'Общий список'!$A$3:$AG$996,4,FALSE),""))</f>
        <v>16.05.2009</v>
      </c>
      <c r="H51" s="27" t="str">
        <f>IF(B51="","", IFERROR(VLOOKUP(E51,'Общий список'!$A$3:$AG$996,6,FALSE),""))</f>
        <v>МАУ ДО СШОР Кировского р-на</v>
      </c>
      <c r="I51" s="27" t="str">
        <f>IF(B51="","", IFERROR(VLOOKUP(E51,'Общий список'!$A$3:$AG$996,7,FALSE),""))</f>
        <v>Пономарева О.Ю., Щербаков А.М.</v>
      </c>
      <c r="J51" s="27">
        <f t="array" ref="J51">IFERROR(INDEX('Общий список'!$A$3:$O$996,VLOOKUP(E51,'Общий список'!$A$3:$S$996,19,FALSE),MATCH(B51,'Общий список'!A49:N49,0)+1),"")</f>
        <v>8.3</v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customHeight="1">
      <c r="A52" s="39"/>
      <c r="B52" s="26" t="str">
        <f t="array" ref="B52">IFERROR(INDEX('Общий список'!$A$3:$S$996,VLOOKUP(E52,'Общий список'!$A$3:$S$996,19,FALSE),MATCH($B$1,'Общий список'!A50:M50,0)),"")</f>
        <v>60 м</v>
      </c>
      <c r="C52" s="27" t="str">
        <f>IF(B52="","", IFERROR(VLOOKUP(E52,'Общий список'!$A$3:$AG$996,3,FALSE),""))</f>
        <v>Ж</v>
      </c>
      <c r="D52" s="27" t="str">
        <f>IF(B52="","", IFERROR(VLOOKUP(E52,'Общий список'!$A$3:$AG$996,17,FALSE),""))</f>
        <v/>
      </c>
      <c r="E52" s="28">
        <f>'Общий список'!A50</f>
        <v>216</v>
      </c>
      <c r="F52" s="29" t="str">
        <f>IF(B52="","", IFERROR(VLOOKUP(E52,'Общий список'!$A$3:$AG$996,2,FALSE),""))</f>
        <v>Ибрагимова Кристина </v>
      </c>
      <c r="G52" s="27" t="str">
        <f>IF(B52="","", IFERROR(VLOOKUP(E52,'Общий список'!$A$3:$AG$996,4,FALSE),""))</f>
        <v>08.01.2005</v>
      </c>
      <c r="H52" s="27" t="str">
        <f>IF(B52="","", IFERROR(VLOOKUP(E52,'Общий список'!$A$3:$AG$996,6,FALSE),""))</f>
        <v>МАУ ДО СШОР Кировского р-на</v>
      </c>
      <c r="I52" s="27" t="str">
        <f>IF(B52="","", IFERROR(VLOOKUP(E52,'Общий список'!$A$3:$AG$996,7,FALSE),""))</f>
        <v>Пономарева О.Б.</v>
      </c>
      <c r="J52" s="27">
        <f t="array" ref="J52">IFERROR(INDEX('Общий список'!$A$3:$O$996,VLOOKUP(E52,'Общий список'!$A$3:$S$996,19,FALSE),MATCH(B52,'Общий список'!A50:N50,0)+1),"")</f>
        <v>8.2</v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customHeight="1">
      <c r="A53" s="39"/>
      <c r="B53" s="26" t="str">
        <f t="array" ref="B53">IFERROR(INDEX('Общий список'!$A$3:$S$996,VLOOKUP(E53,'Общий список'!$A$3:$S$996,19,FALSE),MATCH($B$1,'Общий список'!A51:M51,0)),"")</f>
        <v>60 м</v>
      </c>
      <c r="C53" s="27" t="str">
        <f>IF(B53="","", IFERROR(VLOOKUP(E53,'Общий список'!$A$3:$AG$996,3,FALSE),""))</f>
        <v>М</v>
      </c>
      <c r="D53" s="27" t="str">
        <f>IF(B53="","", IFERROR(VLOOKUP(E53,'Общий список'!$A$3:$AG$996,17,FALSE),""))</f>
        <v/>
      </c>
      <c r="E53" s="28">
        <f>'Общий список'!A51</f>
        <v>223</v>
      </c>
      <c r="F53" s="29" t="str">
        <f>IF(B53="","", IFERROR(VLOOKUP(E53,'Общий список'!$A$3:$AG$996,2,FALSE),""))</f>
        <v>Клячин Максим</v>
      </c>
      <c r="G53" s="27" t="str">
        <f>IF(B53="","", IFERROR(VLOOKUP(E53,'Общий список'!$A$3:$AG$996,4,FALSE),""))</f>
        <v>04.04.2004</v>
      </c>
      <c r="H53" s="27" t="str">
        <f>IF(B53="","", IFERROR(VLOOKUP(E53,'Общий список'!$A$3:$AG$996,6,FALSE),""))</f>
        <v>г. Пермь "СШОР №1"</v>
      </c>
      <c r="I53" s="27" t="str">
        <f>IF(B53="","", IFERROR(VLOOKUP(E53,'Общий список'!$A$3:$AG$996,7,FALSE),""))</f>
        <v>Силкин А.Ф.</v>
      </c>
      <c r="J53" s="27">
        <f t="array" ref="J53">IFERROR(INDEX('Общий список'!$A$3:$O$996,VLOOKUP(E53,'Общий список'!$A$3:$S$996,19,FALSE),MATCH(B53,'Общий список'!A51:N51,0)+1),"")</f>
        <v>6.9</v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customHeight="1">
      <c r="A54" s="39"/>
      <c r="B54" s="26" t="str">
        <f t="array" ref="B54">IFERROR(INDEX('Общий список'!$A$3:$S$996,VLOOKUP(E54,'Общий список'!$A$3:$S$996,19,FALSE),MATCH($B$1,'Общий список'!A52:M52,0)),"")</f>
        <v>60 м</v>
      </c>
      <c r="C54" s="27" t="str">
        <f>IF(B54="","", IFERROR(VLOOKUP(E54,'Общий список'!$A$3:$AG$996,3,FALSE),""))</f>
        <v>М</v>
      </c>
      <c r="D54" s="27" t="str">
        <f>IF(B54="","", IFERROR(VLOOKUP(E54,'Общий список'!$A$3:$AG$996,17,FALSE),""))</f>
        <v/>
      </c>
      <c r="E54" s="28">
        <f>'Общий список'!A52</f>
        <v>229</v>
      </c>
      <c r="F54" s="29" t="str">
        <f>IF(B54="","", IFERROR(VLOOKUP(E54,'Общий список'!$A$3:$AG$996,2,FALSE),""))</f>
        <v>Панченко Глеб</v>
      </c>
      <c r="G54" s="27" t="str">
        <f>IF(B54="","", IFERROR(VLOOKUP(E54,'Общий список'!$A$3:$AG$996,4,FALSE),""))</f>
        <v>22.12.1998</v>
      </c>
      <c r="H54" s="27" t="str">
        <f>IF(B54="","", IFERROR(VLOOKUP(E54,'Общий список'!$A$3:$AG$996,6,FALSE),""))</f>
        <v>г. Пермь "СШОР №1"</v>
      </c>
      <c r="I54" s="27" t="str">
        <f>IF(B54="","", IFERROR(VLOOKUP(E54,'Общий список'!$A$3:$AG$996,7,FALSE),""))</f>
        <v>Силкин А.Ф.</v>
      </c>
      <c r="J54" s="27">
        <f t="array" ref="J54">IFERROR(INDEX('Общий список'!$A$3:$O$996,VLOOKUP(E54,'Общий список'!$A$3:$S$996,19,FALSE),MATCH(B54,'Общий список'!A52:N52,0)+1),"")</f>
        <v>6.9</v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customHeight="1">
      <c r="A55" s="39"/>
      <c r="B55" s="26" t="str">
        <f t="array" ref="B55">IFERROR(INDEX('Общий список'!$A$3:$S$996,VLOOKUP(E55,'Общий список'!$A$3:$S$996,19,FALSE),MATCH($B$1,'Общий список'!A53:M53,0)),"")</f>
        <v>60 м</v>
      </c>
      <c r="C55" s="27" t="str">
        <f>IF(B55="","", IFERROR(VLOOKUP(E55,'Общий список'!$A$3:$AG$996,3,FALSE),""))</f>
        <v>Ж</v>
      </c>
      <c r="D55" s="27" t="str">
        <f>IF(B55="","", IFERROR(VLOOKUP(E55,'Общий список'!$A$3:$AG$996,17,FALSE),""))</f>
        <v/>
      </c>
      <c r="E55" s="28">
        <f>'Общий список'!A53</f>
        <v>234</v>
      </c>
      <c r="F55" s="29" t="str">
        <f>IF(B55="","", IFERROR(VLOOKUP(E55,'Общий список'!$A$3:$AG$996,2,FALSE),""))</f>
        <v>Хохрякова Ксения </v>
      </c>
      <c r="G55" s="27" t="str">
        <f>IF(B55="","", IFERROR(VLOOKUP(E55,'Общий список'!$A$3:$AG$996,4,FALSE),""))</f>
        <v>16.06.1993</v>
      </c>
      <c r="H55" s="27" t="str">
        <f>IF(B55="","", IFERROR(VLOOKUP(E55,'Общий список'!$A$3:$AG$996,6,FALSE),""))</f>
        <v>г. Пермь "СШОР №1"</v>
      </c>
      <c r="I55" s="27" t="str">
        <f>IF(B55="","", IFERROR(VLOOKUP(E55,'Общий список'!$A$3:$AG$996,7,FALSE),""))</f>
        <v>Силкин А.ф.</v>
      </c>
      <c r="J55" s="27">
        <f t="array" ref="J55">IFERROR(INDEX('Общий список'!$A$3:$O$996,VLOOKUP(E55,'Общий список'!$A$3:$S$996,19,FALSE),MATCH(B55,'Общий список'!A53:N53,0)+1),"")</f>
        <v>7.7</v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customHeight="1">
      <c r="A56" s="39"/>
      <c r="B56" s="26" t="str">
        <f t="array" ref="B56">IFERROR(INDEX('Общий список'!$A$3:$S$996,VLOOKUP(E56,'Общий список'!$A$3:$S$996,19,FALSE),MATCH($B$1,'Общий список'!A54:M54,0)),"")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список'!A54</f>
        <v>235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список'!A54:N54,0)+1),"")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customHeight="1">
      <c r="A57" s="39"/>
      <c r="B57" s="26" t="str">
        <f t="array" ref="B57">IFERROR(INDEX('Общий список'!$A$3:$S$996,VLOOKUP(E57,'Общий список'!$A$3:$S$996,19,FALSE),MATCH($B$1,'Общий список'!A55:M55,0)),"")</f>
        <v>60 м</v>
      </c>
      <c r="C57" s="27" t="str">
        <f>IF(B57="","", IFERROR(VLOOKUP(E57,'Общий список'!$A$3:$AG$996,3,FALSE),""))</f>
        <v>Ж</v>
      </c>
      <c r="D57" s="27" t="str">
        <f>IF(B57="","", IFERROR(VLOOKUP(E57,'Общий список'!$A$3:$AG$996,17,FALSE),""))</f>
        <v/>
      </c>
      <c r="E57" s="28">
        <f>'Общий список'!A55</f>
        <v>237</v>
      </c>
      <c r="F57" s="29" t="str">
        <f>IF(B57="","", IFERROR(VLOOKUP(E57,'Общий список'!$A$3:$AG$996,2,FALSE),""))</f>
        <v>Новоселова Анна</v>
      </c>
      <c r="G57" s="27" t="str">
        <f>IF(B57="","", IFERROR(VLOOKUP(E57,'Общий список'!$A$3:$AG$996,4,FALSE),""))</f>
        <v>26.05.2005</v>
      </c>
      <c r="H57" s="27" t="str">
        <f>IF(B57="","", IFERROR(VLOOKUP(E57,'Общий список'!$A$3:$AG$996,6,FALSE),""))</f>
        <v>г. Пермь "СШОР №1"</v>
      </c>
      <c r="I57" s="27" t="str">
        <f>IF(B57="","", IFERROR(VLOOKUP(E57,'Общий список'!$A$3:$AG$996,7,FALSE),""))</f>
        <v>Силкин А.Ф.</v>
      </c>
      <c r="J57" s="27">
        <f t="array" ref="J57">IFERROR(INDEX('Общий список'!$A$3:$O$996,VLOOKUP(E57,'Общий список'!$A$3:$S$996,19,FALSE),MATCH(B57,'Общий список'!A55:N55,0)+1),"")</f>
        <v>7.8</v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customHeight="1">
      <c r="A58" s="39"/>
      <c r="B58" s="26" t="str">
        <f t="array" ref="B58">IFERROR(INDEX('Общий список'!$A$3:$S$996,VLOOKUP(E58,'Общий список'!$A$3:$S$996,19,FALSE),MATCH($B$1,'Общий список'!A56:M56,0)),"")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список'!A56</f>
        <v>239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список'!A56:N56,0)+1),"")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customHeight="1">
      <c r="A59" s="39"/>
      <c r="B59" s="26" t="str">
        <f t="array" ref="B59">IFERROR(INDEX('Общий список'!$A$3:$S$996,VLOOKUP(E59,'Общий список'!$A$3:$S$996,19,FALSE),MATCH($B$1,'Общий список'!A57:M57,0)),"")</f>
        <v>60 м</v>
      </c>
      <c r="C59" s="27" t="str">
        <f>IF(B59="","", IFERROR(VLOOKUP(E59,'Общий список'!$A$3:$AG$996,3,FALSE),""))</f>
        <v>М</v>
      </c>
      <c r="D59" s="27" t="str">
        <f>IF(B59="","", IFERROR(VLOOKUP(E59,'Общий список'!$A$3:$AG$996,17,FALSE),""))</f>
        <v/>
      </c>
      <c r="E59" s="28">
        <f>'Общий список'!A57</f>
        <v>241</v>
      </c>
      <c r="F59" s="29" t="str">
        <f>IF(B59="","", IFERROR(VLOOKUP(E59,'Общий список'!$A$3:$AG$996,2,FALSE),""))</f>
        <v>Карманов Максим</v>
      </c>
      <c r="G59" s="27">
        <f>IF(B59="","", IFERROR(VLOOKUP(E59,'Общий список'!$A$3:$AG$996,4,FALSE),""))</f>
        <v>34630</v>
      </c>
      <c r="H59" s="27" t="str">
        <f>IF(B59="","", IFERROR(VLOOKUP(E59,'Общий список'!$A$3:$AG$996,6,FALSE),""))</f>
        <v>г. Пермь "СШОР №1"</v>
      </c>
      <c r="I59" s="27" t="str">
        <f>IF(B59="","", IFERROR(VLOOKUP(E59,'Общий список'!$A$3:$AG$996,7,FALSE),""))</f>
        <v>Силкин А.Ф.</v>
      </c>
      <c r="J59" s="27">
        <f t="array" ref="J59">IFERROR(INDEX('Общий список'!$A$3:$O$996,VLOOKUP(E59,'Общий список'!$A$3:$S$996,19,FALSE),MATCH(B59,'Общий список'!A57:N57,0)+1),"")</f>
        <v>7.2</v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customHeight="1">
      <c r="A60" s="39"/>
      <c r="B60" s="26" t="str">
        <f t="array" ref="B60">IFERROR(INDEX('Общий список'!$A$3:$S$996,VLOOKUP(E60,'Общий список'!$A$3:$S$996,19,FALSE),MATCH($B$1,'Общий список'!A58:M58,0)),"")</f>
        <v>60 м</v>
      </c>
      <c r="C60" s="27" t="str">
        <f>IF(B60="","", IFERROR(VLOOKUP(E60,'Общий список'!$A$3:$AG$996,3,FALSE),""))</f>
        <v>М</v>
      </c>
      <c r="D60" s="27" t="str">
        <f>IF(B60="","", IFERROR(VLOOKUP(E60,'Общий список'!$A$3:$AG$996,17,FALSE),""))</f>
        <v/>
      </c>
      <c r="E60" s="28">
        <f>'Общий список'!A58</f>
        <v>242</v>
      </c>
      <c r="F60" s="29" t="str">
        <f>IF(B60="","", IFERROR(VLOOKUP(E60,'Общий список'!$A$3:$AG$996,2,FALSE),""))</f>
        <v>Пирогов Арсений</v>
      </c>
      <c r="G60" s="27" t="str">
        <f>IF(B60="","", IFERROR(VLOOKUP(E60,'Общий список'!$A$3:$AG$996,4,FALSE),""))</f>
        <v>07.09.2006</v>
      </c>
      <c r="H60" s="27" t="str">
        <f>IF(B60="","", IFERROR(VLOOKUP(E60,'Общий список'!$A$3:$AG$996,6,FALSE),""))</f>
        <v>г. Пермь "СШОР №1"</v>
      </c>
      <c r="I60" s="27" t="str">
        <f>IF(B60="","", IFERROR(VLOOKUP(E60,'Общий список'!$A$3:$AG$996,7,FALSE),""))</f>
        <v>Силкин А.Ф.</v>
      </c>
      <c r="J60" s="27">
        <f t="array" ref="J60">IFERROR(INDEX('Общий список'!$A$3:$O$996,VLOOKUP(E60,'Общий список'!$A$3:$S$996,19,FALSE),MATCH(B60,'Общий список'!A58:N58,0)+1),"")</f>
        <v>6.74</v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customHeight="1">
      <c r="A61" s="39"/>
      <c r="B61" s="26" t="str">
        <f t="array" ref="B61">IFERROR(INDEX('Общий список'!$A$3:$S$996,VLOOKUP(E61,'Общий список'!$A$3:$S$996,19,FALSE),MATCH($B$1,'Общий список'!A59:M59,0)),"")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список'!A59</f>
        <v>243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список'!A59:N59,0)+1),"")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customHeight="1">
      <c r="A62" s="39"/>
      <c r="B62" s="26" t="str">
        <f t="array" ref="B62">IFERROR(INDEX('Общий список'!$A$3:$S$996,VLOOKUP(E62,'Общий список'!$A$3:$S$996,19,FALSE),MATCH($B$1,'Общий список'!A60:M60,0)),"")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список'!A60</f>
        <v>250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список'!A60:N60,0)+1),"")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customHeight="1">
      <c r="A63" s="39"/>
      <c r="B63" s="26" t="str">
        <f t="array" ref="B63">IFERROR(INDEX('Общий список'!$A$3:$S$996,VLOOKUP(E63,'Общий список'!$A$3:$S$996,19,FALSE),MATCH($B$1,'Общий список'!A61:M61,0)),"")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список'!A61</f>
        <v>271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список'!A61:N61,0)+1),"")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customHeight="1">
      <c r="A64" s="39"/>
      <c r="B64" s="26" t="str">
        <f t="array" ref="B64">IFERROR(INDEX('Общий список'!$A$3:$S$996,VLOOKUP(E64,'Общий список'!$A$3:$S$996,19,FALSE),MATCH($B$1,'Общий список'!A62:M62,0)),"")</f>
        <v>60 м</v>
      </c>
      <c r="C64" s="27" t="str">
        <f>IF(B64="","", IFERROR(VLOOKUP(E64,'Общий список'!$A$3:$AG$996,3,FALSE),""))</f>
        <v>Ж</v>
      </c>
      <c r="D64" s="27" t="str">
        <f>IF(B64="","", IFERROR(VLOOKUP(E64,'Общий список'!$A$3:$AG$996,17,FALSE),""))</f>
        <v/>
      </c>
      <c r="E64" s="28">
        <f>'Общий список'!A62</f>
        <v>272</v>
      </c>
      <c r="F64" s="29" t="str">
        <f>IF(B64="","", IFERROR(VLOOKUP(E64,'Общий список'!$A$3:$AG$996,2,FALSE),""))</f>
        <v>Полежаева Юлиана</v>
      </c>
      <c r="G64" s="27" t="str">
        <f>IF(B64="","", IFERROR(VLOOKUP(E64,'Общий список'!$A$3:$AG$996,4,FALSE),""))</f>
        <v>22.10.2006</v>
      </c>
      <c r="H64" s="27" t="str">
        <f>IF(B64="","", IFERROR(VLOOKUP(E64,'Общий список'!$A$3:$AG$996,6,FALSE),""))</f>
        <v>СШОР "Старт" г. Пермь</v>
      </c>
      <c r="I64" s="27" t="str">
        <f>IF(B64="","", IFERROR(VLOOKUP(E64,'Общий список'!$A$3:$AG$996,7,FALSE),""))</f>
        <v>Дойков В.А.  Пермякова Т.Л.  Пономарева О.Ю.</v>
      </c>
      <c r="J64" s="27">
        <f t="array" ref="J64">IFERROR(INDEX('Общий список'!$A$3:$O$996,VLOOKUP(E64,'Общий список'!$A$3:$S$996,19,FALSE),MATCH(B64,'Общий список'!A62:N62,0)+1),"")</f>
        <v>7.8</v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customHeight="1">
      <c r="A65" s="39"/>
      <c r="B65" s="26" t="str">
        <f t="array" ref="B65">IFERROR(INDEX('Общий список'!$A$3:$S$996,VLOOKUP(E65,'Общий список'!$A$3:$S$996,19,FALSE),MATCH($B$1,'Общий список'!A63:M63,0)),"")</f>
        <v>60 м</v>
      </c>
      <c r="C65" s="27" t="str">
        <f>IF(B65="","", IFERROR(VLOOKUP(E65,'Общий список'!$A$3:$AG$996,3,FALSE),""))</f>
        <v>Ж</v>
      </c>
      <c r="D65" s="27" t="str">
        <f>IF(B65="","", IFERROR(VLOOKUP(E65,'Общий список'!$A$3:$AG$996,17,FALSE),""))</f>
        <v/>
      </c>
      <c r="E65" s="28">
        <f>'Общий список'!A63</f>
        <v>273</v>
      </c>
      <c r="F65" s="29" t="str">
        <f>IF(B65="","", IFERROR(VLOOKUP(E65,'Общий список'!$A$3:$AG$996,2,FALSE),""))</f>
        <v>Максимова Полина</v>
      </c>
      <c r="G65" s="27" t="str">
        <f>IF(B65="","", IFERROR(VLOOKUP(E65,'Общий список'!$A$3:$AG$996,4,FALSE),""))</f>
        <v>23.09.2009</v>
      </c>
      <c r="H65" s="27" t="str">
        <f>IF(B65="","", IFERROR(VLOOKUP(E65,'Общий список'!$A$3:$AG$996,6,FALSE),""))</f>
        <v>СШОР "Старт" г. Пермь</v>
      </c>
      <c r="I65" s="27" t="str">
        <f>IF(B65="","", IFERROR(VLOOKUP(E65,'Общий список'!$A$3:$AG$996,7,FALSE),""))</f>
        <v>Дойков В.А.</v>
      </c>
      <c r="J65" s="27">
        <f t="array" ref="J65">IFERROR(INDEX('Общий список'!$A$3:$O$996,VLOOKUP(E65,'Общий список'!$A$3:$S$996,19,FALSE),MATCH(B65,'Общий список'!A63:N63,0)+1),"")</f>
        <v>7.8</v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customHeight="1">
      <c r="A66" s="39"/>
      <c r="B66" s="26" t="str">
        <f t="array" ref="B66">IFERROR(INDEX('Общий список'!$A$3:$S$996,VLOOKUP(E66,'Общий список'!$A$3:$S$996,19,FALSE),MATCH($B$1,'Общий список'!A64:M64,0)),"")</f>
        <v>60 м</v>
      </c>
      <c r="C66" s="27" t="str">
        <f>IF(B66="","", IFERROR(VLOOKUP(E66,'Общий список'!$A$3:$AG$996,3,FALSE),""))</f>
        <v>М</v>
      </c>
      <c r="D66" s="27" t="str">
        <f>IF(B66="","", IFERROR(VLOOKUP(E66,'Общий список'!$A$3:$AG$996,17,FALSE),""))</f>
        <v/>
      </c>
      <c r="E66" s="28">
        <f>'Общий список'!A64</f>
        <v>274</v>
      </c>
      <c r="F66" s="29" t="str">
        <f>IF(B66="","", IFERROR(VLOOKUP(E66,'Общий список'!$A$3:$AG$996,2,FALSE),""))</f>
        <v>Карпов Вячеслав</v>
      </c>
      <c r="G66" s="27" t="str">
        <f>IF(B66="","", IFERROR(VLOOKUP(E66,'Общий список'!$A$3:$AG$996,4,FALSE),""))</f>
        <v>09.01.2005</v>
      </c>
      <c r="H66" s="27" t="str">
        <f>IF(B66="","", IFERROR(VLOOKUP(E66,'Общий список'!$A$3:$AG$996,6,FALSE),""))</f>
        <v>СШОР "Старт" г. Пермь</v>
      </c>
      <c r="I66" s="27" t="str">
        <f>IF(B66="","", IFERROR(VLOOKUP(E66,'Общий список'!$A$3:$AG$996,7,FALSE),""))</f>
        <v>Дойков В.А. Пономарева Е.Ю. Мальцева И.Б.</v>
      </c>
      <c r="J66" s="27">
        <f t="array" ref="J66">IFERROR(INDEX('Общий список'!$A$3:$O$996,VLOOKUP(E66,'Общий список'!$A$3:$S$996,19,FALSE),MATCH(B66,'Общий список'!A64:N64,0)+1),"")</f>
        <v>6.8</v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customHeight="1">
      <c r="A67" s="39"/>
      <c r="B67" s="26" t="str">
        <f t="array" ref="B67">IFERROR(INDEX('Общий список'!$A$3:$S$996,VLOOKUP(E67,'Общий список'!$A$3:$S$996,19,FALSE),MATCH($B$1,'Общий список'!A65:M65,0)),"")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список'!A65</f>
        <v>275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список'!A65:N65,0)+1),"")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customHeight="1">
      <c r="A68" s="39"/>
      <c r="B68" s="26" t="str">
        <f t="array" ref="B68">IFERROR(INDEX('Общий список'!$A$3:$S$996,VLOOKUP(E68,'Общий список'!$A$3:$S$996,19,FALSE),MATCH($B$1,'Общий список'!A66:M66,0)),"")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список'!A66</f>
        <v>276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список'!A66:N66,0)+1),"")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customHeight="1">
      <c r="A69" s="39"/>
      <c r="B69" s="26" t="str">
        <f t="array" ref="B69">IFERROR(INDEX('Общий список'!$A$3:$S$996,VLOOKUP(E69,'Общий список'!$A$3:$S$996,19,FALSE),MATCH($B$1,'Общий список'!A67:M67,0)),"")</f>
        <v>60 м</v>
      </c>
      <c r="C69" s="27" t="str">
        <f>IF(B69="","", IFERROR(VLOOKUP(E69,'Общий список'!$A$3:$AG$996,3,FALSE),""))</f>
        <v>Ж</v>
      </c>
      <c r="D69" s="27" t="str">
        <f>IF(B69="","", IFERROR(VLOOKUP(E69,'Общий список'!$A$3:$AG$996,17,FALSE),""))</f>
        <v/>
      </c>
      <c r="E69" s="28">
        <f>'Общий список'!A67</f>
        <v>277</v>
      </c>
      <c r="F69" s="29" t="str">
        <f>IF(B69="","", IFERROR(VLOOKUP(E69,'Общий список'!$A$3:$AG$996,2,FALSE),""))</f>
        <v>Субботина Ольга</v>
      </c>
      <c r="G69" s="27" t="str">
        <f>IF(B69="","", IFERROR(VLOOKUP(E69,'Общий список'!$A$3:$AG$996,4,FALSE),""))</f>
        <v>11.08.1994</v>
      </c>
      <c r="H69" s="27" t="str">
        <f>IF(B69="","", IFERROR(VLOOKUP(E69,'Общий список'!$A$3:$AG$996,6,FALSE),""))</f>
        <v>СШОР "Старт" г. Пермь</v>
      </c>
      <c r="I69" s="27" t="str">
        <f>IF(B69="","", IFERROR(VLOOKUP(E69,'Общий список'!$A$3:$AG$996,7,FALSE),""))</f>
        <v>Дойков В.А.</v>
      </c>
      <c r="J69" s="27">
        <f t="array" ref="J69">IFERROR(INDEX('Общий список'!$A$3:$O$996,VLOOKUP(E69,'Общий список'!$A$3:$S$996,19,FALSE),MATCH(B69,'Общий список'!A67:N67,0)+1),"")</f>
        <v>7.9</v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customHeight="1">
      <c r="A70" s="39"/>
      <c r="B70" s="26" t="str">
        <f t="array" ref="B70">IFERROR(INDEX('Общий список'!$A$3:$S$996,VLOOKUP(E70,'Общий список'!$A$3:$S$996,19,FALSE),MATCH($B$1,'Общий список'!A68:M68,0)),"")</f>
        <v>60 м</v>
      </c>
      <c r="C70" s="27" t="str">
        <f>IF(B70="","", IFERROR(VLOOKUP(E70,'Общий список'!$A$3:$AG$996,3,FALSE),""))</f>
        <v>М</v>
      </c>
      <c r="D70" s="27" t="str">
        <f>IF(B70="","", IFERROR(VLOOKUP(E70,'Общий список'!$A$3:$AG$996,17,FALSE),""))</f>
        <v/>
      </c>
      <c r="E70" s="28">
        <f>'Общий список'!A68</f>
        <v>278</v>
      </c>
      <c r="F70" s="29" t="str">
        <f>IF(B70="","", IFERROR(VLOOKUP(E70,'Общий список'!$A$3:$AG$996,2,FALSE),""))</f>
        <v>Подьяпольский Сергей</v>
      </c>
      <c r="G70" s="27" t="str">
        <f>IF(B70="","", IFERROR(VLOOKUP(E70,'Общий список'!$A$3:$AG$996,4,FALSE),""))</f>
        <v>06.12.2007</v>
      </c>
      <c r="H70" s="27" t="str">
        <f>IF(B70="","", IFERROR(VLOOKUP(E70,'Общий список'!$A$3:$AG$996,6,FALSE),""))</f>
        <v>СШОР "Старт" г. Пермь</v>
      </c>
      <c r="I70" s="27" t="str">
        <f>IF(B70="","", IFERROR(VLOOKUP(E70,'Общий список'!$A$3:$AG$996,7,FALSE),""))</f>
        <v>Дойков В.А., Пономарева О.Ю.</v>
      </c>
      <c r="J70" s="27">
        <f t="array" ref="J70">IFERROR(INDEX('Общий список'!$A$3:$O$996,VLOOKUP(E70,'Общий список'!$A$3:$S$996,19,FALSE),MATCH(B70,'Общий список'!A68:N68,0)+1),"")</f>
        <v>7.2</v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customHeight="1">
      <c r="A71" s="39"/>
      <c r="B71" s="26" t="str">
        <f t="array" ref="B71">IFERROR(INDEX('Общий список'!$A$3:$S$996,VLOOKUP(E71,'Общий список'!$A$3:$S$996,19,FALSE),MATCH($B$1,'Общий список'!A69:M69,0)),"")</f>
        <v>60 м</v>
      </c>
      <c r="C71" s="27" t="str">
        <f>IF(B71="","", IFERROR(VLOOKUP(E71,'Общий список'!$A$3:$AG$996,3,FALSE),""))</f>
        <v>М</v>
      </c>
      <c r="D71" s="27" t="str">
        <f>IF(B71="","", IFERROR(VLOOKUP(E71,'Общий список'!$A$3:$AG$996,17,FALSE),""))</f>
        <v/>
      </c>
      <c r="E71" s="28">
        <f>'Общий список'!A69</f>
        <v>279</v>
      </c>
      <c r="F71" s="29" t="str">
        <f>IF(B71="","", IFERROR(VLOOKUP(E71,'Общий список'!$A$3:$AG$996,2,FALSE),""))</f>
        <v>Смолин Никита</v>
      </c>
      <c r="G71" s="27" t="str">
        <f>IF(B71="","", IFERROR(VLOOKUP(E71,'Общий список'!$A$3:$AG$996,4,FALSE),""))</f>
        <v>27.12.2006</v>
      </c>
      <c r="H71" s="27" t="str">
        <f>IF(B71="","", IFERROR(VLOOKUP(E71,'Общий список'!$A$3:$AG$996,6,FALSE),""))</f>
        <v>СШОР "Старт" г. Пермь</v>
      </c>
      <c r="I71" s="27" t="str">
        <f>IF(B71="","", IFERROR(VLOOKUP(E71,'Общий список'!$A$3:$AG$996,7,FALSE),""))</f>
        <v>Дойков В.А., Пономарева О.Ю. </v>
      </c>
      <c r="J71" s="27" t="str">
        <f t="array" ref="J71">IFERROR(INDEX('Общий список'!$A$3:$O$996,VLOOKUP(E71,'Общий список'!$A$3:$S$996,19,FALSE),MATCH(B71,'Общий список'!A69:N69,0)+1),"")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customHeight="1">
      <c r="A72" s="39"/>
      <c r="B72" s="26" t="str">
        <f t="array" ref="B72">IFERROR(INDEX('Общий список'!$A$3:$S$996,VLOOKUP(E72,'Общий список'!$A$3:$S$996,19,FALSE),MATCH($B$1,'Общий список'!A70:M70,0)),"")</f>
        <v>60 м</v>
      </c>
      <c r="C72" s="27" t="str">
        <f>IF(B72="","", IFERROR(VLOOKUP(E72,'Общий список'!$A$3:$AG$996,3,FALSE),""))</f>
        <v>М</v>
      </c>
      <c r="D72" s="27" t="str">
        <f>IF(B72="","", IFERROR(VLOOKUP(E72,'Общий список'!$A$3:$AG$996,17,FALSE),""))</f>
        <v/>
      </c>
      <c r="E72" s="28">
        <f>'Общий список'!A70</f>
        <v>282</v>
      </c>
      <c r="F72" s="29" t="str">
        <f>IF(B72="","", IFERROR(VLOOKUP(E72,'Общий список'!$A$3:$AG$996,2,FALSE),""))</f>
        <v>Байдин Дмитрий</v>
      </c>
      <c r="G72" s="27" t="str">
        <f>IF(B72="","", IFERROR(VLOOKUP(E72,'Общий список'!$A$3:$AG$996,4,FALSE),""))</f>
        <v>18.09.2003</v>
      </c>
      <c r="H72" s="27" t="str">
        <f>IF(B72="","", IFERROR(VLOOKUP(E72,'Общий список'!$A$3:$AG$996,6,FALSE),""))</f>
        <v>СШОР "Старт" г. Пермь</v>
      </c>
      <c r="I72" s="27" t="str">
        <f>IF(B72="","", IFERROR(VLOOKUP(E72,'Общий список'!$A$3:$AG$996,7,FALSE),""))</f>
        <v>Дойков В.А. Пермякова Т.Л. Мальцева И.Б.</v>
      </c>
      <c r="J72" s="27">
        <f t="array" ref="J72">IFERROR(INDEX('Общий список'!$A$3:$O$996,VLOOKUP(E72,'Общий список'!$A$3:$S$996,19,FALSE),MATCH(B72,'Общий список'!A70:N70,0)+1),"")</f>
        <v>6.8</v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customHeight="1">
      <c r="A73" s="39"/>
      <c r="B73" s="26" t="str">
        <f t="array" ref="B73">IFERROR(INDEX('Общий список'!$A$3:$S$996,VLOOKUP(E73,'Общий список'!$A$3:$S$996,19,FALSE),MATCH($B$1,'Общий список'!A71:M71,0)),"")</f>
        <v>60 м</v>
      </c>
      <c r="C73" s="27" t="str">
        <f>IF(B73="","", IFERROR(VLOOKUP(E73,'Общий список'!$A$3:$AG$996,3,FALSE),""))</f>
        <v>Ж</v>
      </c>
      <c r="D73" s="27" t="str">
        <f>IF(B73="","", IFERROR(VLOOKUP(E73,'Общий список'!$A$3:$AG$996,17,FALSE),""))</f>
        <v/>
      </c>
      <c r="E73" s="28">
        <f>'Общий список'!A71</f>
        <v>283</v>
      </c>
      <c r="F73" s="29" t="str">
        <f>IF(B73="","", IFERROR(VLOOKUP(E73,'Общий список'!$A$3:$AG$996,2,FALSE),""))</f>
        <v>Гурьева Дарья</v>
      </c>
      <c r="G73" s="27" t="str">
        <f>IF(B73="","", IFERROR(VLOOKUP(E73,'Общий список'!$A$3:$AG$996,4,FALSE),""))</f>
        <v>26.12.2006</v>
      </c>
      <c r="H73" s="27" t="str">
        <f>IF(B73="","", IFERROR(VLOOKUP(E73,'Общий список'!$A$3:$AG$996,6,FALSE),""))</f>
        <v>СШОР "Старт" г. Пермь</v>
      </c>
      <c r="I73" s="27" t="str">
        <f>IF(B73="","", IFERROR(VLOOKUP(E73,'Общий список'!$A$3:$AG$996,7,FALSE),""))</f>
        <v>Дойков В.А. Пономарева О.Ю.</v>
      </c>
      <c r="J73" s="27">
        <f t="array" ref="J73">IFERROR(INDEX('Общий список'!$A$3:$O$996,VLOOKUP(E73,'Общий список'!$A$3:$S$996,19,FALSE),MATCH(B73,'Общий список'!A71:N71,0)+1),"")</f>
        <v>7.9</v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customHeight="1">
      <c r="A74" s="39"/>
      <c r="B74" s="26" t="str">
        <f t="array" ref="B74">IFERROR(INDEX('Общий список'!$A$3:$S$996,VLOOKUP(E74,'Общий список'!$A$3:$S$996,19,FALSE),MATCH($B$1,'Общий список'!A72:M72,0)),"")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список'!A72</f>
        <v>301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список'!A72:N72,0)+1),"")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customHeight="1">
      <c r="A75" s="39"/>
      <c r="B75" s="26" t="str">
        <f t="array" ref="B75">IFERROR(INDEX('Общий список'!$A$3:$S$996,VLOOKUP(E75,'Общий список'!$A$3:$S$996,19,FALSE),MATCH($B$1,'Общий список'!A73:M73,0)),"")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список'!A73</f>
        <v>302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список'!A73:N73,0)+1),"")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customHeight="1">
      <c r="A76" s="39"/>
      <c r="B76" s="26" t="str">
        <f t="array" ref="B76">IFERROR(INDEX('Общий список'!$A$3:$S$996,VLOOKUP(E76,'Общий список'!$A$3:$S$996,19,FALSE),MATCH($B$1,'Общий список'!A74:M74,0)),"")</f>
        <v>60 м</v>
      </c>
      <c r="C76" s="27" t="str">
        <f>IF(B76="","", IFERROR(VLOOKUP(E76,'Общий список'!$A$3:$AG$996,3,FALSE),""))</f>
        <v>М</v>
      </c>
      <c r="D76" s="27" t="str">
        <f>IF(B76="","", IFERROR(VLOOKUP(E76,'Общий список'!$A$3:$AG$996,17,FALSE),""))</f>
        <v/>
      </c>
      <c r="E76" s="28">
        <f>'Общий список'!A74</f>
        <v>303</v>
      </c>
      <c r="F76" s="29" t="str">
        <f>IF(B76="","", IFERROR(VLOOKUP(E76,'Общий список'!$A$3:$AG$996,2,FALSE),""))</f>
        <v>Мазеин Александр</v>
      </c>
      <c r="G76" s="27" t="str">
        <f>IF(B76="","", IFERROR(VLOOKUP(E76,'Общий список'!$A$3:$AG$996,4,FALSE),""))</f>
        <v>12.12.2007</v>
      </c>
      <c r="H76" s="27" t="str">
        <f>IF(B76="","", IFERROR(VLOOKUP(E76,'Общий список'!$A$3:$AG$996,6,FALSE),""))</f>
        <v>ФГКОУ"ПСВУ"</v>
      </c>
      <c r="I76" s="27" t="str">
        <f>IF(B76="","", IFERROR(VLOOKUP(E76,'Общий список'!$A$3:$AG$996,7,FALSE),""))</f>
        <v>Кирсанова У.А.</v>
      </c>
      <c r="J76" s="27">
        <f t="array" ref="J76">IFERROR(INDEX('Общий список'!$A$3:$O$996,VLOOKUP(E76,'Общий список'!$A$3:$S$996,19,FALSE),MATCH(B76,'Общий список'!A74:N74,0)+1),"")</f>
        <v>7.36</v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customHeight="1">
      <c r="A77" s="39"/>
      <c r="B77" s="26" t="str">
        <f t="array" ref="B77">IFERROR(INDEX('Общий список'!$A$3:$S$996,VLOOKUP(E77,'Общий список'!$A$3:$S$996,19,FALSE),MATCH($B$1,'Общий список'!A75:M75,0)),"")</f>
        <v>60 м</v>
      </c>
      <c r="C77" s="27" t="str">
        <f>IF(B77="","", IFERROR(VLOOKUP(E77,'Общий список'!$A$3:$AG$996,3,FALSE),""))</f>
        <v>М</v>
      </c>
      <c r="D77" s="27" t="str">
        <f>IF(B77="","", IFERROR(VLOOKUP(E77,'Общий список'!$A$3:$AG$996,17,FALSE),""))</f>
        <v/>
      </c>
      <c r="E77" s="28">
        <f>'Общий список'!A75</f>
        <v>304</v>
      </c>
      <c r="F77" s="29" t="str">
        <f>IF(B77="","", IFERROR(VLOOKUP(E77,'Общий список'!$A$3:$AG$996,2,FALSE),""))</f>
        <v>Турбин Владислав</v>
      </c>
      <c r="G77" s="27" t="str">
        <f>IF(B77="","", IFERROR(VLOOKUP(E77,'Общий список'!$A$3:$AG$996,4,FALSE),""))</f>
        <v>12.08.2003</v>
      </c>
      <c r="H77" s="27" t="str">
        <f>IF(B77="","", IFERROR(VLOOKUP(E77,'Общий список'!$A$3:$AG$996,6,FALSE),""))</f>
        <v>г. Пермь СШ "Спартак"</v>
      </c>
      <c r="I77" s="27" t="str">
        <f>IF(B77="","", IFERROR(VLOOKUP(E77,'Общий список'!$A$3:$AG$996,7,FALSE),""))</f>
        <v>Новожилов С.В., Галиев А.Ф.</v>
      </c>
      <c r="J77" s="27">
        <f t="array" ref="J77">IFERROR(INDEX('Общий список'!$A$3:$O$996,VLOOKUP(E77,'Общий список'!$A$3:$S$996,19,FALSE),MATCH(B77,'Общий список'!A75:N75,0)+1),"")</f>
        <v>6.9</v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customHeight="1">
      <c r="A78" s="39"/>
      <c r="B78" s="26" t="str">
        <f t="array" ref="B78">IFERROR(INDEX('Общий список'!$A$3:$S$996,VLOOKUP(E78,'Общий список'!$A$3:$S$996,19,FALSE),MATCH($B$1,'Общий список'!A76:M76,0)),"")</f>
        <v>60 м</v>
      </c>
      <c r="C78" s="27" t="str">
        <f>IF(B78="","", IFERROR(VLOOKUP(E78,'Общий список'!$A$3:$AG$996,3,FALSE),""))</f>
        <v>М</v>
      </c>
      <c r="D78" s="27" t="str">
        <f>IF(B78="","", IFERROR(VLOOKUP(E78,'Общий список'!$A$3:$AG$996,17,FALSE),""))</f>
        <v/>
      </c>
      <c r="E78" s="28">
        <f>'Общий список'!A76</f>
        <v>305</v>
      </c>
      <c r="F78" s="29" t="str">
        <f>IF(B78="","", IFERROR(VLOOKUP(E78,'Общий список'!$A$3:$AG$996,2,FALSE),""))</f>
        <v>Мелехов Арсений</v>
      </c>
      <c r="G78" s="27" t="str">
        <f>IF(B78="","", IFERROR(VLOOKUP(E78,'Общий список'!$A$3:$AG$996,4,FALSE),""))</f>
        <v>25.04.2009</v>
      </c>
      <c r="H78" s="27" t="str">
        <f>IF(B78="","", IFERROR(VLOOKUP(E78,'Общий список'!$A$3:$AG$996,6,FALSE),""))</f>
        <v>ФГКОУ"ПСВУ"</v>
      </c>
      <c r="I78" s="27" t="str">
        <f>IF(B78="","", IFERROR(VLOOKUP(E78,'Общий список'!$A$3:$AG$996,7,FALSE),""))</f>
        <v>Кирсанова У.А.</v>
      </c>
      <c r="J78" s="27">
        <f t="array" ref="J78">IFERROR(INDEX('Общий список'!$A$3:$O$996,VLOOKUP(E78,'Общий список'!$A$3:$S$996,19,FALSE),MATCH(B78,'Общий список'!A76:N76,0)+1),"")</f>
        <v>7.3</v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customHeight="1">
      <c r="A79" s="39"/>
      <c r="B79" s="26" t="str">
        <f t="array" ref="B79">IFERROR(INDEX('Общий список'!$A$3:$S$996,VLOOKUP(E79,'Общий список'!$A$3:$S$996,19,FALSE),MATCH($B$1,'Общий список'!A77:M77,0)),"")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список'!A77</f>
        <v>306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список'!A77:N77,0)+1),"")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customHeight="1">
      <c r="A80" s="39"/>
      <c r="B80" s="26" t="str">
        <f t="array" ref="B80">IFERROR(INDEX('Общий список'!$A$3:$S$996,VLOOKUP(E80,'Общий список'!$A$3:$S$996,19,FALSE),MATCH($B$1,'Общий список'!A78:M78,0)),"")</f>
        <v>60 м</v>
      </c>
      <c r="C80" s="27" t="str">
        <f>IF(B80="","", IFERROR(VLOOKUP(E80,'Общий список'!$A$3:$AG$996,3,FALSE),""))</f>
        <v>М</v>
      </c>
      <c r="D80" s="27" t="str">
        <f>IF(B80="","", IFERROR(VLOOKUP(E80,'Общий список'!$A$3:$AG$996,17,FALSE),""))</f>
        <v/>
      </c>
      <c r="E80" s="28">
        <f>'Общий список'!A78</f>
        <v>307</v>
      </c>
      <c r="F80" s="29" t="str">
        <f>IF(B80="","", IFERROR(VLOOKUP(E80,'Общий список'!$A$3:$AG$996,2,FALSE),""))</f>
        <v>Оборин Павел</v>
      </c>
      <c r="G80" s="27" t="str">
        <f>IF(B80="","", IFERROR(VLOOKUP(E80,'Общий список'!$A$3:$AG$996,4,FALSE),""))</f>
        <v>24.06.68</v>
      </c>
      <c r="H80" s="27" t="str">
        <f>IF(B80="","", IFERROR(VLOOKUP(E80,'Общий список'!$A$3:$AG$996,6,FALSE),""))</f>
        <v>TrainerToro Runclub </v>
      </c>
      <c r="I80" s="27" t="str">
        <f>IF(B80="","", IFERROR(VLOOKUP(E80,'Общий список'!$A$3:$AG$996,7,FALSE),""))</f>
        <v>Торовик А.В.</v>
      </c>
      <c r="J80" s="27">
        <f t="array" ref="J80">IFERROR(INDEX('Общий список'!$A$3:$O$996,VLOOKUP(E80,'Общий список'!$A$3:$S$996,19,FALSE),MATCH(B80,'Общий список'!A78:N78,0)+1),"")</f>
        <v>7.6</v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customHeight="1">
      <c r="A81" s="39"/>
      <c r="B81" s="26" t="str">
        <f t="array" ref="B81">IFERROR(INDEX('Общий список'!$A$3:$S$996,VLOOKUP(E81,'Общий список'!$A$3:$S$996,19,FALSE),MATCH($B$1,'Общий список'!A79:M79,0)),"")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список'!A79</f>
        <v>309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список'!A79:N79,0)+1),"")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customHeight="1">
      <c r="A82" s="39"/>
      <c r="B82" s="26" t="str">
        <f t="array" ref="B82">IFERROR(INDEX('Общий список'!$A$3:$S$996,VLOOKUP(E82,'Общий список'!$A$3:$S$996,19,FALSE),MATCH($B$1,'Общий список'!A80:M80,0)),"")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список'!A80</f>
        <v>310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список'!A80:N80,0)+1),"")</f>
        <v/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customHeight="1">
      <c r="A83" s="39"/>
      <c r="B83" s="26" t="str">
        <f t="array" ref="B83">IFERROR(INDEX('Общий список'!$A$3:$S$996,VLOOKUP(E83,'Общий список'!$A$3:$S$996,19,FALSE),MATCH($B$1,'Общий список'!A81:M81,0)),"")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список'!A81</f>
        <v>341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список'!A81:N81,0)+1),"")</f>
        <v/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customHeight="1">
      <c r="A84" s="39"/>
      <c r="B84" s="26" t="str">
        <f t="array" ref="B84">IFERROR(INDEX('Общий список'!$A$3:$S$996,VLOOKUP(E84,'Общий список'!$A$3:$S$996,19,FALSE),MATCH($B$1,'Общий список'!A82:M82,0)),"")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список'!A82</f>
        <v>344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список'!A82:N82,0)+1),"")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customHeight="1">
      <c r="A85" s="39"/>
      <c r="B85" s="26" t="str">
        <f t="array" ref="B85">IFERROR(INDEX('Общий список'!$A$3:$S$996,VLOOKUP(E85,'Общий список'!$A$3:$S$996,19,FALSE),MATCH($B$1,'Общий список'!A83:M83,0)),"")</f>
        <v>60 м</v>
      </c>
      <c r="C85" s="27" t="str">
        <f>IF(B85="","", IFERROR(VLOOKUP(E85,'Общий список'!$A$3:$AG$996,3,FALSE),""))</f>
        <v>М</v>
      </c>
      <c r="D85" s="27" t="str">
        <f>IF(B85="","", IFERROR(VLOOKUP(E85,'Общий список'!$A$3:$AG$996,17,FALSE),""))</f>
        <v/>
      </c>
      <c r="E85" s="28">
        <f>'Общий список'!A83</f>
        <v>358</v>
      </c>
      <c r="F85" s="29" t="str">
        <f>IF(B85="","", IFERROR(VLOOKUP(E85,'Общий список'!$A$3:$AG$996,2,FALSE),""))</f>
        <v>Лобанов Андрей</v>
      </c>
      <c r="G85" s="27" t="str">
        <f>IF(B85="","", IFERROR(VLOOKUP(E85,'Общий список'!$A$3:$AG$996,4,FALSE),""))</f>
        <v>24.03.2001</v>
      </c>
      <c r="H85" s="27" t="str">
        <f>IF(B85="","", IFERROR(VLOOKUP(E85,'Общий список'!$A$3:$AG$996,6,FALSE),""))</f>
        <v>г. Пермь "СШОР №1"</v>
      </c>
      <c r="I85" s="27" t="str">
        <f>IF(B85="","", IFERROR(VLOOKUP(E85,'Общий список'!$A$3:$AG$996,7,FALSE),""))</f>
        <v>Савкина Е.И </v>
      </c>
      <c r="J85" s="27">
        <f t="array" ref="J85">IFERROR(INDEX('Общий список'!$A$3:$O$996,VLOOKUP(E85,'Общий список'!$A$3:$S$996,19,FALSE),MATCH(B85,'Общий список'!A83:N83,0)+1),"")</f>
        <v>7.1</v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customHeight="1">
      <c r="A86" s="39"/>
      <c r="B86" s="26" t="str">
        <f t="array" ref="B86">IFERROR(INDEX('Общий список'!$A$3:$S$996,VLOOKUP(E86,'Общий список'!$A$3:$S$996,19,FALSE),MATCH($B$1,'Общий список'!A84:M84,0)),"")</f>
        <v>60 м</v>
      </c>
      <c r="C86" s="27" t="str">
        <f>IF(B86="","", IFERROR(VLOOKUP(E86,'Общий список'!$A$3:$AG$996,3,FALSE),""))</f>
        <v>М</v>
      </c>
      <c r="D86" s="27" t="str">
        <f>IF(B86="","", IFERROR(VLOOKUP(E86,'Общий список'!$A$3:$AG$996,17,FALSE),""))</f>
        <v/>
      </c>
      <c r="E86" s="28">
        <f>'Общий список'!A84</f>
        <v>359</v>
      </c>
      <c r="F86" s="29" t="str">
        <f>IF(B86="","", IFERROR(VLOOKUP(E86,'Общий список'!$A$3:$AG$996,2,FALSE),""))</f>
        <v>Трубин Арсений</v>
      </c>
      <c r="G86" s="27" t="str">
        <f>IF(B86="","", IFERROR(VLOOKUP(E86,'Общий список'!$A$3:$AG$996,4,FALSE),""))</f>
        <v>22.07.2005</v>
      </c>
      <c r="H86" s="27" t="str">
        <f>IF(B86="","", IFERROR(VLOOKUP(E86,'Общий список'!$A$3:$AG$996,6,FALSE),""))</f>
        <v>г. Пермь "СШОР №1"</v>
      </c>
      <c r="I86" s="27" t="str">
        <f>IF(B86="","", IFERROR(VLOOKUP(E86,'Общий список'!$A$3:$AG$996,7,FALSE),""))</f>
        <v>Савкина Е.И </v>
      </c>
      <c r="J86" s="27">
        <f t="array" ref="J86">IFERROR(INDEX('Общий список'!$A$3:$O$996,VLOOKUP(E86,'Общий список'!$A$3:$S$996,19,FALSE),MATCH(B86,'Общий список'!A84:N84,0)+1),"")</f>
        <v>6.9</v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customHeight="1">
      <c r="A87" s="39"/>
      <c r="B87" s="26" t="str">
        <f t="array" ref="B87">IFERROR(INDEX('Общий список'!$A$3:$S$996,VLOOKUP(E87,'Общий список'!$A$3:$S$996,19,FALSE),MATCH($B$1,'Общий список'!A85:M85,0)),"")</f>
        <v>60 м</v>
      </c>
      <c r="C87" s="27" t="str">
        <f>IF(B87="","", IFERROR(VLOOKUP(E87,'Общий список'!$A$3:$AG$996,3,FALSE),""))</f>
        <v>М</v>
      </c>
      <c r="D87" s="27" t="str">
        <f>IF(B87="","", IFERROR(VLOOKUP(E87,'Общий список'!$A$3:$AG$996,17,FALSE),""))</f>
        <v/>
      </c>
      <c r="E87" s="28">
        <f>'Общий список'!A85</f>
        <v>362</v>
      </c>
      <c r="F87" s="29" t="str">
        <f>IF(B87="","", IFERROR(VLOOKUP(E87,'Общий список'!$A$3:$AG$996,2,FALSE),""))</f>
        <v>Подгайный Захар</v>
      </c>
      <c r="G87" s="27" t="str">
        <f>IF(B87="","", IFERROR(VLOOKUP(E87,'Общий список'!$A$3:$AG$996,4,FALSE),""))</f>
        <v>24.03.2006</v>
      </c>
      <c r="H87" s="27" t="str">
        <f>IF(B87="","", IFERROR(VLOOKUP(E87,'Общий список'!$A$3:$AG$996,6,FALSE),""))</f>
        <v>г. Пермь "СШОР №1"</v>
      </c>
      <c r="I87" s="27" t="str">
        <f>IF(B87="","", IFERROR(VLOOKUP(E87,'Общий список'!$A$3:$AG$996,7,FALSE),""))</f>
        <v>Савкина Е.И </v>
      </c>
      <c r="J87" s="27">
        <f t="array" ref="J87">IFERROR(INDEX('Общий список'!$A$3:$O$996,VLOOKUP(E87,'Общий список'!$A$3:$S$996,19,FALSE),MATCH(B87,'Общий список'!A85:N85,0)+1),"")</f>
        <v>6.9</v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customHeight="1">
      <c r="A88" s="39"/>
      <c r="B88" s="26" t="str">
        <f t="array" ref="B88">IFERROR(INDEX('Общий список'!$A$3:$S$996,VLOOKUP(E88,'Общий список'!$A$3:$S$996,19,FALSE),MATCH($B$1,'Общий список'!A86:M86,0)),"")</f>
        <v>60 м</v>
      </c>
      <c r="C88" s="27" t="str">
        <f>IF(B88="","", IFERROR(VLOOKUP(E88,'Общий список'!$A$3:$AG$996,3,FALSE),""))</f>
        <v>Ж</v>
      </c>
      <c r="D88" s="27" t="str">
        <f>IF(B88="","", IFERROR(VLOOKUP(E88,'Общий список'!$A$3:$AG$996,17,FALSE),""))</f>
        <v/>
      </c>
      <c r="E88" s="28">
        <f>'Общий список'!A86</f>
        <v>367</v>
      </c>
      <c r="F88" s="29" t="str">
        <f>IF(B88="","", IFERROR(VLOOKUP(E88,'Общий список'!$A$3:$AG$996,2,FALSE),""))</f>
        <v>Батыркаева Ильмира</v>
      </c>
      <c r="G88" s="27" t="str">
        <f>IF(B88="","", IFERROR(VLOOKUP(E88,'Общий список'!$A$3:$AG$996,4,FALSE),""))</f>
        <v>20.08.2007</v>
      </c>
      <c r="H88" s="27" t="str">
        <f>IF(B88="","", IFERROR(VLOOKUP(E88,'Общий список'!$A$3:$AG$996,6,FALSE),""))</f>
        <v>г. Пермь "СШОР №1"</v>
      </c>
      <c r="I88" s="27" t="str">
        <f>IF(B88="","", IFERROR(VLOOKUP(E88,'Общий список'!$A$3:$AG$996,7,FALSE),""))</f>
        <v>Савкина Е.И </v>
      </c>
      <c r="J88" s="27">
        <f t="array" ref="J88">IFERROR(INDEX('Общий список'!$A$3:$O$996,VLOOKUP(E88,'Общий список'!$A$3:$S$996,19,FALSE),MATCH(B88,'Общий список'!A86:N86,0)+1),"")</f>
        <v>8.3</v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customHeight="1">
      <c r="A89" s="39"/>
      <c r="B89" s="26" t="str">
        <f t="array" ref="B89">IFERROR(INDEX('Общий список'!$A$3:$S$996,VLOOKUP(E89,'Общий список'!$A$3:$S$996,19,FALSE),MATCH($B$1,'Общий список'!A87:M87,0)),"")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список'!A87</f>
        <v>369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список'!A87:N87,0)+1),"")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customHeight="1">
      <c r="A90" s="39"/>
      <c r="B90" s="26" t="str">
        <f t="array" ref="B90">IFERROR(INDEX('Общий список'!$A$3:$S$996,VLOOKUP(E90,'Общий список'!$A$3:$S$996,19,FALSE),MATCH($B$1,'Общий список'!A88:M88,0)),"")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список'!A88</f>
        <v>370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список'!A88:N88,0)+1),"")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customHeight="1">
      <c r="A91" s="39"/>
      <c r="B91" s="26" t="str">
        <f t="array" ref="B91">IFERROR(INDEX('Общий список'!$A$3:$S$996,VLOOKUP(E91,'Общий список'!$A$3:$S$996,19,FALSE),MATCH($B$1,'Общий список'!A89:M89,0)),"")</f>
        <v>60 м</v>
      </c>
      <c r="C91" s="27" t="str">
        <f>IF(B91="","", IFERROR(VLOOKUP(E91,'Общий список'!$A$3:$AG$996,3,FALSE),""))</f>
        <v>Ж</v>
      </c>
      <c r="D91" s="27" t="str">
        <f>IF(B91="","", IFERROR(VLOOKUP(E91,'Общий список'!$A$3:$AG$996,17,FALSE),""))</f>
        <v/>
      </c>
      <c r="E91" s="28">
        <f>'Общий список'!A89</f>
        <v>371</v>
      </c>
      <c r="F91" s="29" t="str">
        <f>IF(B91="","", IFERROR(VLOOKUP(E91,'Общий список'!$A$3:$AG$996,2,FALSE),""))</f>
        <v>Курагина Кира</v>
      </c>
      <c r="G91" s="27" t="str">
        <f>IF(B91="","", IFERROR(VLOOKUP(E91,'Общий список'!$A$3:$AG$996,4,FALSE),""))</f>
        <v>16.02.2008</v>
      </c>
      <c r="H91" s="27" t="str">
        <f>IF(B91="","", IFERROR(VLOOKUP(E91,'Общий список'!$A$3:$AG$996,6,FALSE),""))</f>
        <v>г. Пермь "СШОР №1"</v>
      </c>
      <c r="I91" s="27" t="str">
        <f>IF(B91="","", IFERROR(VLOOKUP(E91,'Общий список'!$A$3:$AG$996,7,FALSE),""))</f>
        <v>Савкина Е.И </v>
      </c>
      <c r="J91" s="27">
        <f t="array" ref="J91">IFERROR(INDEX('Общий список'!$A$3:$O$996,VLOOKUP(E91,'Общий список'!$A$3:$S$996,19,FALSE),MATCH(B91,'Общий список'!A89:N89,0)+1),"")</f>
        <v>8.3</v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customHeight="1">
      <c r="A92" s="39"/>
      <c r="B92" s="26" t="str">
        <f t="array" ref="B92">IFERROR(INDEX('Общий список'!$A$3:$S$996,VLOOKUP(E92,'Общий список'!$A$3:$S$996,19,FALSE),MATCH($B$1,'Общий список'!A90:M90,0)),"")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список'!A90</f>
        <v>373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список'!A90:N90,0)+1),"")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customHeight="1">
      <c r="A93" s="39"/>
      <c r="B93" s="26" t="str">
        <f t="array" ref="B93">IFERROR(INDEX('Общий список'!$A$3:$S$996,VLOOKUP(E93,'Общий список'!$A$3:$S$996,19,FALSE),MATCH($B$1,'Общий список'!A91:M91,0)),"")</f>
        <v>60 м</v>
      </c>
      <c r="C93" s="27" t="str">
        <f>IF(B93="","", IFERROR(VLOOKUP(E93,'Общий список'!$A$3:$AG$996,3,FALSE),""))</f>
        <v>Ж</v>
      </c>
      <c r="D93" s="27" t="str">
        <f>IF(B93="","", IFERROR(VLOOKUP(E93,'Общий список'!$A$3:$AG$996,17,FALSE),""))</f>
        <v/>
      </c>
      <c r="E93" s="28">
        <f>'Общий список'!A91</f>
        <v>374</v>
      </c>
      <c r="F93" s="29" t="str">
        <f>IF(B93="","", IFERROR(VLOOKUP(E93,'Общий список'!$A$3:$AG$996,2,FALSE),""))</f>
        <v>Котовских Анастасия</v>
      </c>
      <c r="G93" s="27" t="str">
        <f>IF(B93="","", IFERROR(VLOOKUP(E93,'Общий список'!$A$3:$AG$996,4,FALSE),""))</f>
        <v>30.04.2008</v>
      </c>
      <c r="H93" s="27" t="str">
        <f>IF(B93="","", IFERROR(VLOOKUP(E93,'Общий список'!$A$3:$AG$996,6,FALSE),""))</f>
        <v>г. Пермь "СШОР №1"</v>
      </c>
      <c r="I93" s="27" t="str">
        <f>IF(B93="","", IFERROR(VLOOKUP(E93,'Общий список'!$A$3:$AG$996,7,FALSE),""))</f>
        <v>Савкина Е.И </v>
      </c>
      <c r="J93" s="27">
        <f t="array" ref="J93">IFERROR(INDEX('Общий список'!$A$3:$O$996,VLOOKUP(E93,'Общий список'!$A$3:$S$996,19,FALSE),MATCH(B93,'Общий список'!A91:N91,0)+1),"")</f>
        <v>8.1</v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customHeight="1">
      <c r="A94" s="39"/>
      <c r="B94" s="26" t="str">
        <f t="array" ref="B94">IFERROR(INDEX('Общий список'!$A$3:$S$996,VLOOKUP(E94,'Общий список'!$A$3:$S$996,19,FALSE),MATCH($B$1,'Общий список'!A92:M92,0)),"")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список'!A92</f>
        <v>376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список'!A92:N92,0)+1),"")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customHeight="1">
      <c r="A95" s="39"/>
      <c r="B95" s="26" t="str">
        <f t="array" ref="B95">IFERROR(INDEX('Общий список'!$A$3:$S$996,VLOOKUP(E95,'Общий список'!$A$3:$S$996,19,FALSE),MATCH($B$1,'Общий список'!A93:M93,0)),"")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список'!A93</f>
        <v>378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список'!A93:N93,0)+1),"")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customHeight="1">
      <c r="A96" s="39"/>
      <c r="B96" s="26" t="str">
        <f t="array" ref="B96">IFERROR(INDEX('Общий список'!$A$3:$S$996,VLOOKUP(E96,'Общий список'!$A$3:$S$996,19,FALSE),MATCH($B$1,'Общий список'!A94:M94,0)),"")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список'!A94</f>
        <v>384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список'!A94:N94,0)+1),"")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customHeight="1">
      <c r="A97" s="39"/>
      <c r="B97" s="26" t="str">
        <f t="array" ref="B97">IFERROR(INDEX('Общий список'!$A$3:$S$996,VLOOKUP(E97,'Общий список'!$A$3:$S$996,19,FALSE),MATCH($B$1,'Общий список'!A95:M95,0)),"")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список'!A95</f>
        <v>388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список'!A95:N95,0)+1),"")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customHeight="1">
      <c r="A98" s="39"/>
      <c r="B98" s="26" t="str">
        <f t="array" ref="B98">IFERROR(INDEX('Общий список'!$A$3:$S$996,VLOOKUP(E98,'Общий список'!$A$3:$S$996,19,FALSE),MATCH($B$1,'Общий список'!A96:M96,0)),"")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список'!A96</f>
        <v>389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список'!A96:N96,0)+1),"")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customHeight="1">
      <c r="A99" s="39"/>
      <c r="B99" s="26" t="str">
        <f t="array" ref="B99">IFERROR(INDEX('Общий список'!$A$3:$S$996,VLOOKUP(E99,'Общий список'!$A$3:$S$996,19,FALSE),MATCH($B$1,'Общий список'!A97:M97,0)),"")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список'!A97</f>
        <v>395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список'!A97:N97,0)+1),"")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customHeight="1">
      <c r="A100" s="39"/>
      <c r="B100" s="26" t="str">
        <f t="array" ref="B100">IFERROR(INDEX('Общий список'!$A$3:$S$996,VLOOKUP(E100,'Общий список'!$A$3:$S$996,19,FALSE),MATCH($B$1,'Общий список'!A98:M98,0)),"")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список'!A98</f>
        <v>397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список'!A98:N98,0)+1),"")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customHeight="1">
      <c r="A101" s="39"/>
      <c r="B101" s="26" t="str">
        <f t="array" ref="B101">IFERROR(INDEX('Общий список'!$A$3:$S$996,VLOOKUP(E101,'Общий список'!$A$3:$S$996,19,FALSE),MATCH($B$1,'Общий список'!A99:M99,0)),"")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список'!A99</f>
        <v>399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список'!A99:N99,0)+1),"")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customHeight="1">
      <c r="A102" s="39"/>
      <c r="B102" s="26" t="str">
        <f t="array" ref="B102">IFERROR(INDEX('Общий список'!$A$3:$S$996,VLOOKUP(E102,'Общий список'!$A$3:$S$996,19,FALSE),MATCH($B$1,'Общий список'!A100:M100,0)),"")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список'!A100</f>
        <v>443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список'!A100:N100,0)+1),"")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customHeight="1">
      <c r="A103" s="39"/>
      <c r="B103" s="26" t="str">
        <f t="array" ref="B103">IFERROR(INDEX('Общий список'!$A$3:$S$996,VLOOKUP(E103,'Общий список'!$A$3:$S$996,19,FALSE),MATCH($B$1,'Общий список'!A101:M101,0)),"")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список'!A101</f>
        <v>456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список'!A101:N101,0)+1),"")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customHeight="1">
      <c r="A104" s="39"/>
      <c r="B104" s="26" t="str">
        <f t="array" ref="B104">IFERROR(INDEX('Общий список'!$A$3:$S$996,VLOOKUP(E104,'Общий список'!$A$3:$S$996,19,FALSE),MATCH($B$1,'Общий список'!A102:M102,0)),"")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список'!A102</f>
        <v>460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список'!A102:N102,0)+1),"")</f>
        <v/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customHeight="1">
      <c r="A105" s="39"/>
      <c r="B105" s="26" t="str">
        <f t="array" ref="B105">IFERROR(INDEX('Общий список'!$A$3:$S$996,VLOOKUP(E105,'Общий список'!$A$3:$S$996,19,FALSE),MATCH($B$1,'Общий список'!A103:M103,0)),"")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список'!A103</f>
        <v>465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список'!A103:N103,0)+1),"")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customHeight="1">
      <c r="A106" s="39"/>
      <c r="B106" s="26" t="str">
        <f t="array" ref="B106">IFERROR(INDEX('Общий список'!$A$3:$S$996,VLOOKUP(E106,'Общий список'!$A$3:$S$996,19,FALSE),MATCH($B$1,'Общий список'!A104:M104,0)),"")</f>
        <v>60 м</v>
      </c>
      <c r="C106" s="27" t="str">
        <f>IF(B106="","", IFERROR(VLOOKUP(E106,'Общий список'!$A$3:$AG$996,3,FALSE),""))</f>
        <v>Ж</v>
      </c>
      <c r="D106" s="27" t="str">
        <f>IF(B106="","", IFERROR(VLOOKUP(E106,'Общий список'!$A$3:$AG$996,17,FALSE),""))</f>
        <v/>
      </c>
      <c r="E106" s="28">
        <f>'Общий список'!A104</f>
        <v>470</v>
      </c>
      <c r="F106" s="29" t="str">
        <f>IF(B106="","", IFERROR(VLOOKUP(E106,'Общий список'!$A$3:$AG$996,2,FALSE),""))</f>
        <v>Снигирева Дарья</v>
      </c>
      <c r="G106" s="27" t="str">
        <f>IF(B106="","", IFERROR(VLOOKUP(E106,'Общий список'!$A$3:$AG$996,4,FALSE),""))</f>
        <v>23.03.2009</v>
      </c>
      <c r="H106" s="27" t="str">
        <f>IF(B106="","", IFERROR(VLOOKUP(E106,'Общий список'!$A$3:$AG$996,6,FALSE),""))</f>
        <v>г. Пермь СШ "Спартак"</v>
      </c>
      <c r="I106" s="27" t="str">
        <f>IF(B106="","", IFERROR(VLOOKUP(E106,'Общий список'!$A$3:$AG$996,7,FALSE),""))</f>
        <v>Бабкина К.Н.</v>
      </c>
      <c r="J106" s="27" t="str">
        <f t="array" ref="J106">IFERROR(INDEX('Общий список'!$A$3:$O$996,VLOOKUP(E106,'Общий список'!$A$3:$S$996,19,FALSE),MATCH(B106,'Общий список'!A104:N104,0)+1),"")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customHeight="1">
      <c r="A107" s="39"/>
      <c r="B107" s="26" t="str">
        <f t="array" ref="B107">IFERROR(INDEX('Общий список'!$A$3:$S$996,VLOOKUP(E107,'Общий список'!$A$3:$S$996,19,FALSE),MATCH($B$1,'Общий список'!A105:M105,0)),"")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список'!A105</f>
        <v>471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список'!A105:N105,0)+1),"")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customHeight="1">
      <c r="A108" s="39"/>
      <c r="B108" s="26" t="str">
        <f t="array" ref="B108">IFERROR(INDEX('Общий список'!$A$3:$S$996,VLOOKUP(E108,'Общий список'!$A$3:$S$996,19,FALSE),MATCH($B$1,'Общий список'!A106:M106,0)),"")</f>
        <v>60 м</v>
      </c>
      <c r="C108" s="27" t="str">
        <f>IF(B108="","", IFERROR(VLOOKUP(E108,'Общий список'!$A$3:$AG$996,3,FALSE),""))</f>
        <v>М</v>
      </c>
      <c r="D108" s="27" t="str">
        <f>IF(B108="","", IFERROR(VLOOKUP(E108,'Общий список'!$A$3:$AG$996,17,FALSE),""))</f>
        <v/>
      </c>
      <c r="E108" s="28">
        <f>'Общий список'!A106</f>
        <v>472</v>
      </c>
      <c r="F108" s="29" t="str">
        <f>IF(B108="","", IFERROR(VLOOKUP(E108,'Общий список'!$A$3:$AG$996,2,FALSE),""))</f>
        <v>Шайдуров Егор</v>
      </c>
      <c r="G108" s="27" t="str">
        <f>IF(B108="","", IFERROR(VLOOKUP(E108,'Общий список'!$A$3:$AG$996,4,FALSE),""))</f>
        <v>24.10.2006</v>
      </c>
      <c r="H108" s="27" t="str">
        <f>IF(B108="","", IFERROR(VLOOKUP(E108,'Общий список'!$A$3:$AG$996,6,FALSE),""))</f>
        <v>г. Пермь СШ "Спартак", ГКБУ ПК "ЦСП"</v>
      </c>
      <c r="I108" s="27" t="str">
        <f>IF(B108="","", IFERROR(VLOOKUP(E108,'Общий список'!$A$3:$AG$996,7,FALSE),""))</f>
        <v>Бабкина К.Н.</v>
      </c>
      <c r="J108" s="27">
        <f t="array" ref="J108">IFERROR(INDEX('Общий список'!$A$3:$O$996,VLOOKUP(E108,'Общий список'!$A$3:$S$996,19,FALSE),MATCH(B108,'Общий список'!A106:N106,0)+1),"")</f>
        <v>6.5</v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customHeight="1">
      <c r="A109" s="39"/>
      <c r="B109" s="26" t="str">
        <f t="array" ref="B109">IFERROR(INDEX('Общий список'!$A$3:$S$996,VLOOKUP(E109,'Общий список'!$A$3:$S$996,19,FALSE),MATCH($B$1,'Общий список'!A107:M107,0)),"")</f>
        <v>60 м</v>
      </c>
      <c r="C109" s="27" t="str">
        <f>IF(B109="","", IFERROR(VLOOKUP(E109,'Общий список'!$A$3:$AG$996,3,FALSE),""))</f>
        <v>Ж</v>
      </c>
      <c r="D109" s="27" t="str">
        <f>IF(B109="","", IFERROR(VLOOKUP(E109,'Общий список'!$A$3:$AG$996,17,FALSE),""))</f>
        <v/>
      </c>
      <c r="E109" s="28">
        <f>'Общий список'!A107</f>
        <v>474</v>
      </c>
      <c r="F109" s="29" t="str">
        <f>IF(B109="","", IFERROR(VLOOKUP(E109,'Общий список'!$A$3:$AG$996,2,FALSE),""))</f>
        <v>Постоногова Анастасия </v>
      </c>
      <c r="G109" s="27" t="str">
        <f>IF(B109="","", IFERROR(VLOOKUP(E109,'Общий список'!$A$3:$AG$996,4,FALSE),""))</f>
        <v>21.10.2006</v>
      </c>
      <c r="H109" s="27" t="str">
        <f>IF(B109="","", IFERROR(VLOOKUP(E109,'Общий список'!$A$3:$AG$996,6,FALSE),""))</f>
        <v>г. Пермь СШ "Спартак"</v>
      </c>
      <c r="I109" s="27" t="str">
        <f>IF(B109="","", IFERROR(VLOOKUP(E109,'Общий список'!$A$3:$AG$996,7,FALSE),""))</f>
        <v>Бабкина К.Н.</v>
      </c>
      <c r="J109" s="27">
        <f t="array" ref="J109">IFERROR(INDEX('Общий список'!$A$3:$O$996,VLOOKUP(E109,'Общий список'!$A$3:$S$996,19,FALSE),MATCH(B109,'Общий список'!A107:N107,0)+1),"")</f>
        <v>7.75</v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customHeight="1">
      <c r="A110" s="39"/>
      <c r="B110" s="26" t="str">
        <f t="array" ref="B110">IFERROR(INDEX('Общий список'!$A$3:$S$996,VLOOKUP(E110,'Общий список'!$A$3:$S$996,19,FALSE),MATCH($B$1,'Общий список'!A108:M108,0)),"")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список'!A108</f>
        <v>475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список'!A108:N108,0)+1),"")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customHeight="1">
      <c r="A111" s="39"/>
      <c r="B111" s="26" t="str">
        <f t="array" ref="B111">IFERROR(INDEX('Общий список'!$A$3:$S$996,VLOOKUP(E111,'Общий список'!$A$3:$S$996,19,FALSE),MATCH($B$1,'Общий список'!A109:M109,0)),"")</f>
        <v>60 м</v>
      </c>
      <c r="C111" s="27" t="str">
        <f>IF(B111="","", IFERROR(VLOOKUP(E111,'Общий список'!$A$3:$AG$996,3,FALSE),""))</f>
        <v>М</v>
      </c>
      <c r="D111" s="27" t="str">
        <f>IF(B111="","", IFERROR(VLOOKUP(E111,'Общий список'!$A$3:$AG$996,17,FALSE),""))</f>
        <v/>
      </c>
      <c r="E111" s="28">
        <f>'Общий список'!A109</f>
        <v>477</v>
      </c>
      <c r="F111" s="29" t="str">
        <f>IF(B111="","", IFERROR(VLOOKUP(E111,'Общий список'!$A$3:$AG$996,2,FALSE),""))</f>
        <v>Маценко Артём </v>
      </c>
      <c r="G111" s="27" t="str">
        <f>IF(B111="","", IFERROR(VLOOKUP(E111,'Общий список'!$A$3:$AG$996,4,FALSE),""))</f>
        <v>03.11.2010</v>
      </c>
      <c r="H111" s="27" t="str">
        <f>IF(B111="","", IFERROR(VLOOKUP(E111,'Общий список'!$A$3:$AG$996,6,FALSE),""))</f>
        <v>г. Пермь "СШОР №1"</v>
      </c>
      <c r="I111" s="27" t="str">
        <f>IF(B111="","", IFERROR(VLOOKUP(E111,'Общий список'!$A$3:$AG$996,7,FALSE),""))</f>
        <v>Бабкина К.Н.</v>
      </c>
      <c r="J111" s="27" t="str">
        <f t="array" ref="J111">IFERROR(INDEX('Общий список'!$A$3:$O$996,VLOOKUP(E111,'Общий список'!$A$3:$S$996,19,FALSE),MATCH(B111,'Общий список'!A109:N109,0)+1),"")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customHeight="1">
      <c r="A112" s="39"/>
      <c r="B112" s="26" t="str">
        <f t="array" ref="B112">IFERROR(INDEX('Общий список'!$A$3:$S$996,VLOOKUP(E112,'Общий список'!$A$3:$S$996,19,FALSE),MATCH($B$1,'Общий список'!A110:M110,0)),"")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список'!A110</f>
        <v>478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список'!A110:N110,0)+1),"")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customHeight="1">
      <c r="A113" s="39"/>
      <c r="B113" s="26" t="str">
        <f t="array" ref="B113">IFERROR(INDEX('Общий список'!$A$3:$S$996,VLOOKUP(E113,'Общий список'!$A$3:$S$996,19,FALSE),MATCH($B$1,'Общий список'!A111:M111,0)),"")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список'!A111</f>
        <v>479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список'!A111:N111,0)+1),"")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customHeight="1">
      <c r="A114" s="39"/>
      <c r="B114" s="26" t="str">
        <f t="array" ref="B114">IFERROR(INDEX('Общий список'!$A$3:$S$996,VLOOKUP(E114,'Общий список'!$A$3:$S$996,19,FALSE),MATCH($B$1,'Общий список'!A112:M112,0)),"")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список'!A112</f>
        <v>480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список'!A112:N112,0)+1),"")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customHeight="1">
      <c r="A115" s="39"/>
      <c r="B115" s="26" t="str">
        <f t="array" ref="B115">IFERROR(INDEX('Общий список'!$A$3:$S$996,VLOOKUP(E115,'Общий список'!$A$3:$S$996,19,FALSE),MATCH($B$1,'Общий список'!A113:M113,0)),"")</f>
        <v>60 м</v>
      </c>
      <c r="C115" s="27" t="str">
        <f>IF(B115="","", IFERROR(VLOOKUP(E115,'Общий список'!$A$3:$AG$996,3,FALSE),""))</f>
        <v>Ж</v>
      </c>
      <c r="D115" s="27" t="str">
        <f>IF(B115="","", IFERROR(VLOOKUP(E115,'Общий список'!$A$3:$AG$996,17,FALSE),""))</f>
        <v/>
      </c>
      <c r="E115" s="28">
        <f>'Общий список'!A113</f>
        <v>483</v>
      </c>
      <c r="F115" s="29" t="str">
        <f>IF(B115="","", IFERROR(VLOOKUP(E115,'Общий список'!$A$3:$AG$996,2,FALSE),""))</f>
        <v>Сычева Евгения</v>
      </c>
      <c r="G115" s="27" t="str">
        <f>IF(B115="","", IFERROR(VLOOKUP(E115,'Общий список'!$A$3:$AG$996,4,FALSE),""))</f>
        <v>26.03.2005</v>
      </c>
      <c r="H115" s="27" t="str">
        <f>IF(B115="","", IFERROR(VLOOKUP(E115,'Общий список'!$A$3:$AG$996,6,FALSE),""))</f>
        <v>г. Пермь СШ "Спартак"</v>
      </c>
      <c r="I115" s="27" t="str">
        <f>IF(B115="","", IFERROR(VLOOKUP(E115,'Общий список'!$A$3:$AG$996,7,FALSE),""))</f>
        <v>Бабкина К.Н., Куляшов А.В.</v>
      </c>
      <c r="J115" s="27">
        <f t="array" ref="J115">IFERROR(INDEX('Общий список'!$A$3:$O$996,VLOOKUP(E115,'Общий список'!$A$3:$S$996,19,FALSE),MATCH(B115,'Общий список'!A113:N113,0)+1),"")</f>
        <v>7.9</v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customHeight="1">
      <c r="A116" s="39"/>
      <c r="B116" s="26" t="str">
        <f t="array" ref="B116">IFERROR(INDEX('Общий список'!$A$3:$S$996,VLOOKUP(E116,'Общий список'!$A$3:$S$996,19,FALSE),MATCH($B$1,'Общий список'!A114:M114,0)),"")</f>
        <v>60 м</v>
      </c>
      <c r="C116" s="27" t="str">
        <f>IF(B116="","", IFERROR(VLOOKUP(E116,'Общий список'!$A$3:$AG$996,3,FALSE),""))</f>
        <v>Ж</v>
      </c>
      <c r="D116" s="27" t="str">
        <f>IF(B116="","", IFERROR(VLOOKUP(E116,'Общий список'!$A$3:$AG$996,17,FALSE),""))</f>
        <v/>
      </c>
      <c r="E116" s="28">
        <f>'Общий список'!A114</f>
        <v>484</v>
      </c>
      <c r="F116" s="29" t="str">
        <f>IF(B116="","", IFERROR(VLOOKUP(E116,'Общий список'!$A$3:$AG$996,2,FALSE),""))</f>
        <v>Румянцева Мария </v>
      </c>
      <c r="G116" s="27" t="str">
        <f>IF(B116="","", IFERROR(VLOOKUP(E116,'Общий список'!$A$3:$AG$996,4,FALSE),""))</f>
        <v>22.04.2011</v>
      </c>
      <c r="H116" s="27" t="str">
        <f>IF(B116="","", IFERROR(VLOOKUP(E116,'Общий список'!$A$3:$AG$996,6,FALSE),""))</f>
        <v>г. Пермь "СШОР №1"</v>
      </c>
      <c r="I116" s="27" t="str">
        <f>IF(B116="","", IFERROR(VLOOKUP(E116,'Общий список'!$A$3:$AG$996,7,FALSE),""))</f>
        <v>Бабкина К.Н.</v>
      </c>
      <c r="J116" s="27">
        <f t="array" ref="J116">IFERROR(INDEX('Общий список'!$A$3:$O$996,VLOOKUP(E116,'Общий список'!$A$3:$S$996,19,FALSE),MATCH(B116,'Общий список'!A114:N114,0)+1),"")</f>
        <v>7.45</v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customHeight="1">
      <c r="A117" s="39"/>
      <c r="B117" s="26" t="str">
        <f t="array" ref="B117">IFERROR(INDEX('Общий список'!$A$3:$S$996,VLOOKUP(E117,'Общий список'!$A$3:$S$996,19,FALSE),MATCH($B$1,'Общий список'!A115:M115,0)),"")</f>
        <v>60 м</v>
      </c>
      <c r="C117" s="27" t="str">
        <f>IF(B117="","", IFERROR(VLOOKUP(E117,'Общий список'!$A$3:$AG$996,3,FALSE),""))</f>
        <v>Ж</v>
      </c>
      <c r="D117" s="27" t="str">
        <f>IF(B117="","", IFERROR(VLOOKUP(E117,'Общий список'!$A$3:$AG$996,17,FALSE),""))</f>
        <v/>
      </c>
      <c r="E117" s="28">
        <f>'Общий список'!A115</f>
        <v>488</v>
      </c>
      <c r="F117" s="29" t="str">
        <f>IF(B117="","", IFERROR(VLOOKUP(E117,'Общий список'!$A$3:$AG$996,2,FALSE),""))</f>
        <v>Бартова Дарья</v>
      </c>
      <c r="G117" s="27" t="str">
        <f>IF(B117="","", IFERROR(VLOOKUP(E117,'Общий список'!$A$3:$AG$996,4,FALSE),""))</f>
        <v>15.11.1989</v>
      </c>
      <c r="H117" s="27" t="str">
        <f>IF(B117="","", IFERROR(VLOOKUP(E117,'Общий список'!$A$3:$AG$996,6,FALSE),""))</f>
        <v>Лукойл</v>
      </c>
      <c r="I117" s="27" t="str">
        <f>IF(B117="","", IFERROR(VLOOKUP(E117,'Общий список'!$A$3:$AG$996,7,FALSE),""))</f>
        <v>Бабкина К.Н.</v>
      </c>
      <c r="J117" s="27">
        <f t="array" ref="J117">IFERROR(INDEX('Общий список'!$A$3:$O$996,VLOOKUP(E117,'Общий список'!$A$3:$S$996,19,FALSE),MATCH(B117,'Общий список'!A115:N115,0)+1),"")</f>
        <v>8.8</v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customHeight="1">
      <c r="A118" s="39"/>
      <c r="B118" s="26" t="str">
        <f t="array" ref="B118">IFERROR(INDEX('Общий список'!$A$3:$S$996,VLOOKUP(E118,'Общий список'!$A$3:$S$996,19,FALSE),MATCH($B$1,'Общий список'!A116:M116,0)),"")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список'!A116</f>
        <v>490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список'!A116:N116,0)+1),"")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customHeight="1">
      <c r="A119" s="39"/>
      <c r="B119" s="26" t="str">
        <f t="array" ref="B119">IFERROR(INDEX('Общий список'!$A$3:$S$996,VLOOKUP(E119,'Общий список'!$A$3:$S$996,19,FALSE),MATCH($B$1,'Общий список'!A117:M117,0)),"")</f>
        <v>60 м</v>
      </c>
      <c r="C119" s="27" t="str">
        <f>IF(B119="","", IFERROR(VLOOKUP(E119,'Общий список'!$A$3:$AG$996,3,FALSE),""))</f>
        <v>М</v>
      </c>
      <c r="D119" s="27" t="str">
        <f>IF(B119="","", IFERROR(VLOOKUP(E119,'Общий список'!$A$3:$AG$996,17,FALSE),""))</f>
        <v/>
      </c>
      <c r="E119" s="28">
        <f>'Общий список'!A117</f>
        <v>491</v>
      </c>
      <c r="F119" s="29" t="str">
        <f>IF(B119="","", IFERROR(VLOOKUP(E119,'Общий список'!$A$3:$AG$996,2,FALSE),""))</f>
        <v>Субботин Никита </v>
      </c>
      <c r="G119" s="27" t="str">
        <f>IF(B119="","", IFERROR(VLOOKUP(E119,'Общий список'!$A$3:$AG$996,4,FALSE),""))</f>
        <v>27.03.2008</v>
      </c>
      <c r="H119" s="27" t="str">
        <f>IF(B119="","", IFERROR(VLOOKUP(E119,'Общий список'!$A$3:$AG$996,6,FALSE),""))</f>
        <v>г. Пермь СШ "Спартак"</v>
      </c>
      <c r="I119" s="27" t="str">
        <f>IF(B119="","", IFERROR(VLOOKUP(E119,'Общий список'!$A$3:$AG$996,7,FALSE),""))</f>
        <v>Бабкина К.Н.</v>
      </c>
      <c r="J119" s="27">
        <f t="array" ref="J119">IFERROR(INDEX('Общий список'!$A$3:$O$996,VLOOKUP(E119,'Общий список'!$A$3:$S$996,19,FALSE),MATCH(B119,'Общий список'!A117:N117,0)+1),"")</f>
        <v>7</v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customHeight="1">
      <c r="A120" s="39"/>
      <c r="B120" s="26" t="str">
        <f t="array" ref="B120">IFERROR(INDEX('Общий список'!$A$3:$S$996,VLOOKUP(E120,'Общий список'!$A$3:$S$996,19,FALSE),MATCH($B$1,'Общий список'!A118:M118,0)),"")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список'!A118</f>
        <v>492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список'!A118:N118,0)+1),"")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customHeight="1">
      <c r="A121" s="39"/>
      <c r="B121" s="26" t="str">
        <f t="array" ref="B121">IFERROR(INDEX('Общий список'!$A$3:$S$996,VLOOKUP(E121,'Общий список'!$A$3:$S$996,19,FALSE),MATCH($B$1,'Общий список'!A119:M119,0)),"")</f>
        <v>60 м</v>
      </c>
      <c r="C121" s="27" t="str">
        <f>IF(B121="","", IFERROR(VLOOKUP(E121,'Общий список'!$A$3:$AG$996,3,FALSE),""))</f>
        <v>Ж</v>
      </c>
      <c r="D121" s="27" t="str">
        <f>IF(B121="","", IFERROR(VLOOKUP(E121,'Общий список'!$A$3:$AG$996,17,FALSE),""))</f>
        <v/>
      </c>
      <c r="E121" s="28">
        <f>'Общий список'!A119</f>
        <v>493</v>
      </c>
      <c r="F121" s="29" t="str">
        <f>IF(B121="","", IFERROR(VLOOKUP(E121,'Общий список'!$A$3:$AG$996,2,FALSE),""))</f>
        <v>Гурьянова Ангелина </v>
      </c>
      <c r="G121" s="27" t="str">
        <f>IF(B121="","", IFERROR(VLOOKUP(E121,'Общий список'!$A$3:$AG$996,4,FALSE),""))</f>
        <v>10.04.2005</v>
      </c>
      <c r="H121" s="27" t="str">
        <f>IF(B121="","", IFERROR(VLOOKUP(E121,'Общий список'!$A$3:$AG$996,6,FALSE),""))</f>
        <v>г. Пермь СШ "Спартак"</v>
      </c>
      <c r="I121" s="27" t="str">
        <f>IF(B121="","", IFERROR(VLOOKUP(E121,'Общий список'!$A$3:$AG$996,7,FALSE),""))</f>
        <v>Бабкина К.Н., Лунегов В.П.</v>
      </c>
      <c r="J121" s="27">
        <f t="array" ref="J121">IFERROR(INDEX('Общий список'!$A$3:$O$996,VLOOKUP(E121,'Общий список'!$A$3:$S$996,19,FALSE),MATCH(B121,'Общий список'!A119:N119,0)+1),"")</f>
        <v>7.9</v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customHeight="1">
      <c r="A122" s="39"/>
      <c r="B122" s="26" t="str">
        <f t="array" ref="B122">IFERROR(INDEX('Общий список'!$A$3:$S$996,VLOOKUP(E122,'Общий список'!$A$3:$S$996,19,FALSE),MATCH($B$1,'Общий список'!A120:M120,0)),"")</f>
        <v>60 м</v>
      </c>
      <c r="C122" s="27" t="str">
        <f>IF(B122="","", IFERROR(VLOOKUP(E122,'Общий список'!$A$3:$AG$996,3,FALSE),""))</f>
        <v>Ж</v>
      </c>
      <c r="D122" s="27" t="str">
        <f>IF(B122="","", IFERROR(VLOOKUP(E122,'Общий список'!$A$3:$AG$996,17,FALSE),""))</f>
        <v/>
      </c>
      <c r="E122" s="28">
        <f>'Общий список'!A120</f>
        <v>499</v>
      </c>
      <c r="F122" s="29" t="str">
        <f>IF(B122="","", IFERROR(VLOOKUP(E122,'Общий список'!$A$3:$AG$996,2,FALSE),""))</f>
        <v>Смышляева Вера</v>
      </c>
      <c r="G122" s="27" t="str">
        <f>IF(B122="","", IFERROR(VLOOKUP(E122,'Общий список'!$A$3:$AG$996,4,FALSE),""))</f>
        <v>07.11.1998</v>
      </c>
      <c r="H122" s="27" t="str">
        <f>IF(B122="","", IFERROR(VLOOKUP(E122,'Общий список'!$A$3:$AG$996,6,FALSE),""))</f>
        <v>г. Пермь СШ "Спартак"</v>
      </c>
      <c r="I122" s="27" t="str">
        <f>IF(B122="","", IFERROR(VLOOKUP(E122,'Общий список'!$A$3:$AG$996,7,FALSE),""))</f>
        <v>Бабкина К.Н.</v>
      </c>
      <c r="J122" s="27">
        <f t="array" ref="J122">IFERROR(INDEX('Общий список'!$A$3:$O$996,VLOOKUP(E122,'Общий список'!$A$3:$S$996,19,FALSE),MATCH(B122,'Общий список'!A120:N120,0)+1),"")</f>
        <v>8.25</v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customHeight="1">
      <c r="A123" s="39"/>
      <c r="B123" s="26" t="str">
        <f t="array" ref="B123">IFERROR(INDEX('Общий список'!$A$3:$S$996,VLOOKUP(E123,'Общий список'!$A$3:$S$996,19,FALSE),MATCH($B$1,'Общий список'!A121:M121,0)),"")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список'!A121</f>
        <v>500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список'!A121:N121,0)+1),"")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customHeight="1">
      <c r="A124" s="39"/>
      <c r="B124" s="26" t="str">
        <f t="array" ref="B124">IFERROR(INDEX('Общий список'!$A$3:$S$996,VLOOKUP(E124,'Общий список'!$A$3:$S$996,19,FALSE),MATCH($B$1,'Общий список'!A122:M122,0)),"")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список'!A122</f>
        <v>501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список'!A122:N122,0)+1),"")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customHeight="1">
      <c r="A125" s="39"/>
      <c r="B125" s="26" t="str">
        <f t="array" ref="B125">IFERROR(INDEX('Общий список'!$A$3:$S$996,VLOOKUP(E125,'Общий список'!$A$3:$S$996,19,FALSE),MATCH($B$1,'Общий список'!A123:M123,0)),"")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список'!A123</f>
        <v>502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список'!A123:N123,0)+1),"")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customHeight="1">
      <c r="A126" s="39"/>
      <c r="B126" s="26" t="str">
        <f t="array" ref="B126">IFERROR(INDEX('Общий список'!$A$3:$S$996,VLOOKUP(E126,'Общий список'!$A$3:$S$996,19,FALSE),MATCH($B$1,'Общий список'!A124:M124,0)),"")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список'!A124</f>
        <v>503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список'!A124:N124,0)+1),"")</f>
        <v/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customHeight="1">
      <c r="A127" s="39"/>
      <c r="B127" s="26" t="str">
        <f t="array" ref="B127">IFERROR(INDEX('Общий список'!$A$3:$S$996,VLOOKUP(E127,'Общий список'!$A$3:$S$996,19,FALSE),MATCH($B$1,'Общий список'!A125:M125,0)),"")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список'!A125</f>
        <v>505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список'!A125:N125,0)+1),"")</f>
        <v/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customHeight="1">
      <c r="A128" s="39"/>
      <c r="B128" s="26" t="str">
        <f t="array" ref="B128">IFERROR(INDEX('Общий список'!$A$3:$S$996,VLOOKUP(E128,'Общий список'!$A$3:$S$996,19,FALSE),MATCH($B$1,'Общий список'!A126:M126,0)),"")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список'!A126</f>
        <v>509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список'!A126:N126,0)+1),"")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customHeight="1">
      <c r="A129" s="39"/>
      <c r="B129" s="26" t="str">
        <f t="array" ref="B129">IFERROR(INDEX('Общий список'!$A$3:$S$996,VLOOKUP(E129,'Общий список'!$A$3:$S$996,19,FALSE),MATCH($B$1,'Общий список'!A127:M127,0)),"")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список'!A127</f>
        <v>511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список'!A127:N127,0)+1),"")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customHeight="1">
      <c r="A130" s="39"/>
      <c r="B130" s="26" t="str">
        <f t="array" ref="B130">IFERROR(INDEX('Общий список'!$A$3:$S$996,VLOOKUP(E130,'Общий список'!$A$3:$S$996,19,FALSE),MATCH($B$1,'Общий список'!A128:M128,0)),"")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список'!A128</f>
        <v>512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список'!A128:N128,0)+1),"")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customHeight="1">
      <c r="A131" s="39"/>
      <c r="B131" s="26" t="str">
        <f t="array" ref="B131">IFERROR(INDEX('Общий список'!$A$3:$S$996,VLOOKUP(E131,'Общий список'!$A$3:$S$996,19,FALSE),MATCH($B$1,'Общий список'!A129:M129,0)),"")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список'!A129</f>
        <v>513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список'!A129:N129,0)+1),"")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customHeight="1">
      <c r="A132" s="39"/>
      <c r="B132" s="26" t="str">
        <f t="array" ref="B132">IFERROR(INDEX('Общий список'!$A$3:$S$996,VLOOKUP(E132,'Общий список'!$A$3:$S$996,19,FALSE),MATCH($B$1,'Общий список'!A130:M130,0)),"")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список'!A130</f>
        <v>514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список'!A130:N130,0)+1),"")</f>
        <v/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customHeight="1">
      <c r="A133" s="39"/>
      <c r="B133" s="26" t="str">
        <f t="array" ref="B133">IFERROR(INDEX('Общий список'!$A$3:$S$996,VLOOKUP(E133,'Общий список'!$A$3:$S$996,19,FALSE),MATCH($B$1,'Общий список'!A131:M131,0)),"")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список'!A131</f>
        <v>515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список'!A131:N131,0)+1),"")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customHeight="1">
      <c r="A134" s="39"/>
      <c r="B134" s="26" t="str">
        <f t="array" ref="B134">IFERROR(INDEX('Общий список'!$A$3:$S$996,VLOOKUP(E134,'Общий список'!$A$3:$S$996,19,FALSE),MATCH($B$1,'Общий список'!A132:M132,0)),"")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список'!A132</f>
        <v>517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список'!A132:N132,0)+1),"")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customHeight="1">
      <c r="A135" s="39"/>
      <c r="B135" s="26" t="str">
        <f t="array" ref="B135">IFERROR(INDEX('Общий список'!$A$3:$S$996,VLOOKUP(E135,'Общий список'!$A$3:$S$996,19,FALSE),MATCH($B$1,'Общий список'!A133:M133,0)),"")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список'!A133</f>
        <v>519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список'!A133:N133,0)+1),"")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customHeight="1">
      <c r="A136" s="39"/>
      <c r="B136" s="26" t="str">
        <f t="array" ref="B136">IFERROR(INDEX('Общий список'!$A$3:$S$996,VLOOKUP(E136,'Общий список'!$A$3:$S$996,19,FALSE),MATCH($B$1,'Общий список'!A134:M134,0)),"")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список'!A134</f>
        <v>520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список'!A134:N134,0)+1),"")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customHeight="1">
      <c r="A137" s="39"/>
      <c r="B137" s="26" t="str">
        <f t="array" ref="B137">IFERROR(INDEX('Общий список'!$A$3:$S$996,VLOOKUP(E137,'Общий список'!$A$3:$S$996,19,FALSE),MATCH($B$1,'Общий список'!A135:M135,0)),"")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список'!A135</f>
        <v>522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список'!A135:N135,0)+1),"")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customHeight="1">
      <c r="A138" s="39"/>
      <c r="B138" s="26" t="str">
        <f t="array" ref="B138">IFERROR(INDEX('Общий список'!$A$3:$S$996,VLOOKUP(E138,'Общий список'!$A$3:$S$996,19,FALSE),MATCH($B$1,'Общий список'!A136:M136,0)),"")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список'!A136</f>
        <v>523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список'!A136:N136,0)+1),"")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customHeight="1">
      <c r="A139" s="39"/>
      <c r="B139" s="26" t="str">
        <f t="array" ref="B139">IFERROR(INDEX('Общий список'!$A$3:$S$996,VLOOKUP(E139,'Общий список'!$A$3:$S$996,19,FALSE),MATCH($B$1,'Общий список'!A137:M137,0)),"")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список'!A137</f>
        <v>525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список'!A137:N137,0)+1),"")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customHeight="1">
      <c r="A140" s="39"/>
      <c r="B140" s="26" t="str">
        <f t="array" ref="B140">IFERROR(INDEX('Общий список'!$A$3:$S$996,VLOOKUP(E140,'Общий список'!$A$3:$S$996,19,FALSE),MATCH($B$1,'Общий список'!A138:M138,0)),"")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список'!A138</f>
        <v>527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список'!A138:N138,0)+1),"")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customHeight="1">
      <c r="A141" s="39"/>
      <c r="B141" s="26" t="str">
        <f t="array" ref="B141">IFERROR(INDEX('Общий список'!$A$3:$S$996,VLOOKUP(E141,'Общий список'!$A$3:$S$996,19,FALSE),MATCH($B$1,'Общий список'!A139:M139,0)),"")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список'!A139</f>
        <v>528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список'!A139:N139,0)+1),"")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customHeight="1">
      <c r="A142" s="39"/>
      <c r="B142" s="26" t="str">
        <f t="array" ref="B142">IFERROR(INDEX('Общий список'!$A$3:$S$996,VLOOKUP(E142,'Общий список'!$A$3:$S$996,19,FALSE),MATCH($B$1,'Общий список'!A140:M140,0)),"")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список'!A140</f>
        <v>539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список'!A140:N140,0)+1),"")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customHeight="1">
      <c r="A143" s="39"/>
      <c r="B143" s="26" t="str">
        <f t="array" ref="B143">IFERROR(INDEX('Общий список'!$A$3:$S$996,VLOOKUP(E143,'Общий список'!$A$3:$S$996,19,FALSE),MATCH($B$1,'Общий список'!A141:M141,0)),"")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список'!A141</f>
        <v>545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список'!A141:N141,0)+1),"")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customHeight="1">
      <c r="A144" s="39"/>
      <c r="B144" s="26" t="str">
        <f t="array" ref="B144">IFERROR(INDEX('Общий список'!$A$3:$S$996,VLOOKUP(E144,'Общий список'!$A$3:$S$996,19,FALSE),MATCH($B$1,'Общий список'!A142:M142,0)),"")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список'!A142</f>
        <v>550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список'!A142:N142,0)+1),"")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customHeight="1">
      <c r="A145" s="39"/>
      <c r="B145" s="26" t="str">
        <f t="array" ref="B145">IFERROR(INDEX('Общий список'!$A$3:$S$996,VLOOKUP(E145,'Общий список'!$A$3:$S$996,19,FALSE),MATCH($B$1,'Общий список'!A143:M143,0)),"")</f>
        <v>60 м</v>
      </c>
      <c r="C145" s="27" t="str">
        <f>IF(B145="","", IFERROR(VLOOKUP(E145,'Общий список'!$A$3:$AG$996,3,FALSE),""))</f>
        <v>Ж</v>
      </c>
      <c r="D145" s="27" t="str">
        <f>IF(B145="","", IFERROR(VLOOKUP(E145,'Общий список'!$A$3:$AG$996,17,FALSE),""))</f>
        <v/>
      </c>
      <c r="E145" s="28">
        <f>'Общий список'!A143</f>
        <v>582</v>
      </c>
      <c r="F145" s="29" t="str">
        <f>IF(B145="","", IFERROR(VLOOKUP(E145,'Общий список'!$A$3:$AG$996,2,FALSE),""))</f>
        <v>Тупицина Наталья</v>
      </c>
      <c r="G145" s="27" t="str">
        <f>IF(B145="","", IFERROR(VLOOKUP(E145,'Общий список'!$A$3:$AG$996,4,FALSE),""))</f>
        <v>10.04.2004</v>
      </c>
      <c r="H145" s="27" t="str">
        <f>IF(B145="","", IFERROR(VLOOKUP(E145,'Общий список'!$A$3:$AG$996,6,FALSE),""))</f>
        <v>КОРПК</v>
      </c>
      <c r="I145" s="27" t="str">
        <f>IF(B145="","", IFERROR(VLOOKUP(E145,'Общий список'!$A$3:$AG$996,7,FALSE),""))</f>
        <v>Попов А.С.,Четин Л.Е</v>
      </c>
      <c r="J145" s="27">
        <f t="array" ref="J145">IFERROR(INDEX('Общий список'!$A$3:$O$996,VLOOKUP(E145,'Общий список'!$A$3:$S$996,19,FALSE),MATCH(B145,'Общий список'!A143:N143,0)+1),"")</f>
        <v>8.24</v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customHeight="1">
      <c r="A146" s="39"/>
      <c r="B146" s="26" t="str">
        <f t="array" ref="B146">IFERROR(INDEX('Общий список'!$A$3:$S$996,VLOOKUP(E146,'Общий список'!$A$3:$S$996,19,FALSE),MATCH($B$1,'Общий список'!A144:M144,0)),"")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список'!A144</f>
        <v>583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список'!A144:N144,0)+1),"")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customHeight="1">
      <c r="A147" s="39"/>
      <c r="B147" s="26" t="str">
        <f t="array" ref="B147">IFERROR(INDEX('Общий список'!$A$3:$S$996,VLOOKUP(E147,'Общий список'!$A$3:$S$996,19,FALSE),MATCH($B$1,'Общий список'!A145:M145,0)),"")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список'!A145</f>
        <v>584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список'!A145:N145,0)+1),"")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customHeight="1">
      <c r="A148" s="39"/>
      <c r="B148" s="26" t="str">
        <f t="array" ref="B148">IFERROR(INDEX('Общий список'!$A$3:$S$996,VLOOKUP(E148,'Общий список'!$A$3:$S$996,19,FALSE),MATCH($B$1,'Общий список'!A146:M146,0)),"")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список'!A146</f>
        <v>585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список'!A146:N146,0)+1),"")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customHeight="1">
      <c r="A149" s="39"/>
      <c r="B149" s="26" t="str">
        <f t="array" ref="B149">IFERROR(INDEX('Общий список'!$A$3:$S$996,VLOOKUP(E149,'Общий список'!$A$3:$S$996,19,FALSE),MATCH($B$1,'Общий список'!A147:M147,0)),"")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список'!A147</f>
        <v>586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список'!A147:N147,0)+1),"")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customHeight="1">
      <c r="A150" s="39"/>
      <c r="B150" s="26" t="str">
        <f t="array" ref="B150">IFERROR(INDEX('Общий список'!$A$3:$S$996,VLOOKUP(E150,'Общий список'!$A$3:$S$996,19,FALSE),MATCH($B$1,'Общий список'!A148:M148,0)),"")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список'!A148</f>
        <v>587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список'!A148:N148,0)+1),"")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customHeight="1">
      <c r="A151" s="39"/>
      <c r="B151" s="26" t="str">
        <f t="array" ref="B151">IFERROR(INDEX('Общий список'!$A$3:$S$996,VLOOKUP(E151,'Общий список'!$A$3:$S$996,19,FALSE),MATCH($B$1,'Общий список'!A149:M149,0)),"")</f>
        <v>60 м</v>
      </c>
      <c r="C151" s="27" t="str">
        <f>IF(B151="","", IFERROR(VLOOKUP(E151,'Общий список'!$A$3:$AG$996,3,FALSE),""))</f>
        <v>Ж</v>
      </c>
      <c r="D151" s="27" t="str">
        <f>IF(B151="","", IFERROR(VLOOKUP(E151,'Общий список'!$A$3:$AG$996,17,FALSE),""))</f>
        <v/>
      </c>
      <c r="E151" s="28">
        <f>'Общий список'!A149</f>
        <v>588</v>
      </c>
      <c r="F151" s="29" t="str">
        <f>IF(B151="","", IFERROR(VLOOKUP(E151,'Общий список'!$A$3:$AG$996,2,FALSE),""))</f>
        <v>Мун Екатерина</v>
      </c>
      <c r="G151" s="27" t="str">
        <f>IF(B151="","", IFERROR(VLOOKUP(E151,'Общий список'!$A$3:$AG$996,4,FALSE),""))</f>
        <v>05.06.2007</v>
      </c>
      <c r="H151" s="27" t="str">
        <f>IF(B151="","", IFERROR(VLOOKUP(E151,'Общий список'!$A$3:$AG$996,6,FALSE),""))</f>
        <v>КОРПК</v>
      </c>
      <c r="I151" s="27" t="str">
        <f>IF(B151="","", IFERROR(VLOOKUP(E151,'Общий список'!$A$3:$AG$996,7,FALSE),""))</f>
        <v>Попов А.С., Сыстеров А.Н.</v>
      </c>
      <c r="J151" s="27">
        <f t="array" ref="J151">IFERROR(INDEX('Общий список'!$A$3:$O$996,VLOOKUP(E151,'Общий список'!$A$3:$S$996,19,FALSE),MATCH(B151,'Общий список'!A149:N149,0)+1),"")</f>
        <v>7.87</v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customHeight="1">
      <c r="A152" s="39"/>
      <c r="B152" s="26" t="str">
        <f t="array" ref="B152">IFERROR(INDEX('Общий список'!$A$3:$S$996,VLOOKUP(E152,'Общий список'!$A$3:$S$996,19,FALSE),MATCH($B$1,'Общий список'!A150:M150,0)),"")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список'!A150</f>
        <v>589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список'!A150:N150,0)+1),"")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customHeight="1">
      <c r="A153" s="39"/>
      <c r="B153" s="26" t="str">
        <f t="array" ref="B153">IFERROR(INDEX('Общий список'!$A$3:$S$996,VLOOKUP(E153,'Общий список'!$A$3:$S$996,19,FALSE),MATCH($B$1,'Общий список'!A151:M151,0)),"")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список'!A151</f>
        <v>590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список'!A151:N151,0)+1),"")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customHeight="1">
      <c r="A154" s="39"/>
      <c r="B154" s="26" t="str">
        <f t="array" ref="B154">IFERROR(INDEX('Общий список'!$A$3:$S$996,VLOOKUP(E154,'Общий список'!$A$3:$S$996,19,FALSE),MATCH($B$1,'Общий список'!A152:M152,0)),"")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список'!A152</f>
        <v>594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список'!A152:N152,0)+1),"")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customHeight="1">
      <c r="A155" s="39"/>
      <c r="B155" s="26" t="str">
        <f t="array" ref="B155">IFERROR(INDEX('Общий список'!$A$3:$S$996,VLOOKUP(E155,'Общий список'!$A$3:$S$996,19,FALSE),MATCH($B$1,'Общий список'!A153:M153,0)),"")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список'!A153</f>
        <v>595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список'!A153:N153,0)+1),"")</f>
        <v/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customHeight="1">
      <c r="A156" s="39"/>
      <c r="B156" s="26" t="str">
        <f t="array" ref="B156">IFERROR(INDEX('Общий список'!$A$3:$S$996,VLOOKUP(E156,'Общий список'!$A$3:$S$996,19,FALSE),MATCH($B$1,'Общий список'!A154:M154,0)),"")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список'!A154</f>
        <v>597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список'!A154:N154,0)+1),"")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customHeight="1">
      <c r="A157" s="39"/>
      <c r="B157" s="26" t="str">
        <f t="array" ref="B157">IFERROR(INDEX('Общий список'!$A$3:$S$996,VLOOKUP(E157,'Общий список'!$A$3:$S$996,19,FALSE),MATCH($B$1,'Общий список'!A155:M155,0)),"")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список'!A155</f>
        <v>598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список'!A155:N155,0)+1),"")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customHeight="1">
      <c r="A158" s="39"/>
      <c r="B158" s="26" t="str">
        <f t="array" ref="B158">IFERROR(INDEX('Общий список'!$A$3:$S$996,VLOOKUP(E158,'Общий список'!$A$3:$S$996,19,FALSE),MATCH($B$1,'Общий список'!A156:M156,0)),"")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список'!A156</f>
        <v>599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список'!A156:N156,0)+1),"")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customHeight="1">
      <c r="A159" s="39"/>
      <c r="B159" s="26" t="str">
        <f t="array" ref="B159">IFERROR(INDEX('Общий список'!$A$3:$S$996,VLOOKUP(E159,'Общий список'!$A$3:$S$996,19,FALSE),MATCH($B$1,'Общий список'!A157:M157,0)),"")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список'!A157</f>
        <v>600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список'!A157:N157,0)+1),"")</f>
        <v/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customHeight="1">
      <c r="A160" s="39"/>
      <c r="B160" s="26" t="str">
        <f t="array" ref="B160">IFERROR(INDEX('Общий список'!$A$3:$S$996,VLOOKUP(E160,'Общий список'!$A$3:$S$996,19,FALSE),MATCH($B$1,'Общий список'!A158:M158,0)),"")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список'!A158</f>
        <v>611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список'!A158:N158,0)+1),"")</f>
        <v/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customHeight="1">
      <c r="A161" s="39"/>
      <c r="B161" s="26" t="str">
        <f t="array" ref="B161">IFERROR(INDEX('Общий список'!$A$3:$S$996,VLOOKUP(E161,'Общий список'!$A$3:$S$996,19,FALSE),MATCH($B$1,'Общий список'!A159:M159,0)),"")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список'!A159</f>
        <v>612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список'!A159:N159,0)+1),"")</f>
        <v/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customHeight="1">
      <c r="A162" s="39"/>
      <c r="B162" s="26" t="str">
        <f t="array" ref="B162">IFERROR(INDEX('Общий список'!$A$3:$S$996,VLOOKUP(E162,'Общий список'!$A$3:$S$996,19,FALSE),MATCH($B$1,'Общий список'!A160:M160,0)),"")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список'!A160</f>
        <v>613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список'!A160:N160,0)+1),"")</f>
        <v/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customHeight="1">
      <c r="A163" s="39"/>
      <c r="B163" s="26" t="str">
        <f t="array" ref="B163">IFERROR(INDEX('Общий список'!$A$3:$S$996,VLOOKUP(E163,'Общий список'!$A$3:$S$996,19,FALSE),MATCH($B$1,'Общий список'!A161:M161,0)),"")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список'!A161</f>
        <v>614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список'!A161:N161,0)+1),"")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customHeight="1">
      <c r="A164" s="39"/>
      <c r="B164" s="26" t="str">
        <f t="array" ref="B164">IFERROR(INDEX('Общий список'!$A$3:$S$996,VLOOKUP(E164,'Общий список'!$A$3:$S$996,19,FALSE),MATCH($B$1,'Общий список'!A162:M162,0)),"")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список'!A162</f>
        <v>615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список'!A162:N162,0)+1),"")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customHeight="1">
      <c r="A165" s="39"/>
      <c r="B165" s="26" t="str">
        <f t="array" ref="B165">IFERROR(INDEX('Общий список'!$A$3:$S$996,VLOOKUP(E165,'Общий список'!$A$3:$S$996,19,FALSE),MATCH($B$1,'Общий список'!A163:M163,0)),"")</f>
        <v>60 м</v>
      </c>
      <c r="C165" s="27" t="str">
        <f>IF(B165="","", IFERROR(VLOOKUP(E165,'Общий список'!$A$3:$AG$996,3,FALSE),""))</f>
        <v>М</v>
      </c>
      <c r="D165" s="27" t="str">
        <f>IF(B165="","", IFERROR(VLOOKUP(E165,'Общий список'!$A$3:$AG$996,17,FALSE),""))</f>
        <v/>
      </c>
      <c r="E165" s="28">
        <f>'Общий список'!A163</f>
        <v>644</v>
      </c>
      <c r="F165" s="29" t="str">
        <f>IF(B165="","", IFERROR(VLOOKUP(E165,'Общий список'!$A$3:$AG$996,2,FALSE),""))</f>
        <v>Зюлёв Даниил</v>
      </c>
      <c r="G165" s="27" t="str">
        <f>IF(B165="","", IFERROR(VLOOKUP(E165,'Общий список'!$A$3:$AG$996,4,FALSE),""))</f>
        <v>15.02.2009</v>
      </c>
      <c r="H165" s="27" t="str">
        <f>IF(B165="","", IFERROR(VLOOKUP(E165,'Общий список'!$A$3:$AG$996,6,FALSE),""))</f>
        <v>г. Пермь СШ «Прикамье»</v>
      </c>
      <c r="I165" s="27" t="str">
        <f>IF(B165="","", IFERROR(VLOOKUP(E165,'Общий список'!$A$3:$AG$996,7,FALSE),""))</f>
        <v>Чудиновских Г.Н.</v>
      </c>
      <c r="J165" s="27">
        <f t="array" ref="J165">IFERROR(INDEX('Общий список'!$A$3:$O$996,VLOOKUP(E165,'Общий список'!$A$3:$S$996,19,FALSE),MATCH(B165,'Общий список'!A163:N163,0)+1),"")</f>
        <v>7.54</v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customHeight="1">
      <c r="A166" s="39"/>
      <c r="B166" s="26" t="str">
        <f t="array" ref="B166">IFERROR(INDEX('Общий список'!$A$3:$S$996,VLOOKUP(E166,'Общий список'!$A$3:$S$996,19,FALSE),MATCH($B$1,'Общий список'!A164:M164,0)),"")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список'!A164</f>
        <v>656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список'!A164:N164,0)+1),"")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customHeight="1">
      <c r="A167" s="39"/>
      <c r="B167" s="26" t="str">
        <f t="array" ref="B167">IFERROR(INDEX('Общий список'!$A$3:$S$996,VLOOKUP(E167,'Общий список'!$A$3:$S$996,19,FALSE),MATCH($B$1,'Общий список'!A165:M165,0)),"")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список'!A165</f>
        <v>657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список'!A165:N165,0)+1),"")</f>
        <v/>
      </c>
      <c r="K167" s="30"/>
      <c r="L167" s="30"/>
      <c r="M167" s="31" t="str">
        <f t="shared" si="1"/>
        <v/>
      </c>
      <c r="N167" s="28"/>
      <c r="O167" s="32"/>
      <c r="R167" s="33"/>
      <c r="S167" s="33"/>
      <c r="T167" s="33"/>
    </row>
    <row r="168" ht="15.0" customHeight="1">
      <c r="A168" s="39"/>
      <c r="B168" s="26" t="str">
        <f t="array" ref="B168">IFERROR(INDEX('Общий список'!$A$3:$S$996,VLOOKUP(E168,'Общий список'!$A$3:$S$996,19,FALSE),MATCH($B$1,'Общий список'!A166:M166,0)),"")</f>
        <v>60 м</v>
      </c>
      <c r="C168" s="27" t="str">
        <f>IF(B168="","", IFERROR(VLOOKUP(E168,'Общий список'!$A$3:$AG$996,3,FALSE),""))</f>
        <v>Ж</v>
      </c>
      <c r="D168" s="27" t="str">
        <f>IF(B168="","", IFERROR(VLOOKUP(E168,'Общий список'!$A$3:$AG$996,17,FALSE),""))</f>
        <v/>
      </c>
      <c r="E168" s="28">
        <f>'Общий список'!A166</f>
        <v>658</v>
      </c>
      <c r="F168" s="29" t="str">
        <f>IF(B168="","", IFERROR(VLOOKUP(E168,'Общий список'!$A$3:$AG$996,2,FALSE),""))</f>
        <v>Мальцева Кира</v>
      </c>
      <c r="G168" s="27" t="str">
        <f>IF(B168="","", IFERROR(VLOOKUP(E168,'Общий список'!$A$3:$AG$996,4,FALSE),""))</f>
        <v>23.11.2006</v>
      </c>
      <c r="H168" s="27" t="str">
        <f>IF(B168="","", IFERROR(VLOOKUP(E168,'Общий список'!$A$3:$AG$996,6,FALSE),""))</f>
        <v>МАУ ДО СШОР "Олимпиец"</v>
      </c>
      <c r="I168" s="27" t="str">
        <f>IF(B168="","", IFERROR(VLOOKUP(E168,'Общий список'!$A$3:$AG$996,7,FALSE),""))</f>
        <v>Разжигаева О.Н.</v>
      </c>
      <c r="J168" s="27">
        <f t="array" ref="J168">IFERROR(INDEX('Общий список'!$A$3:$O$996,VLOOKUP(E168,'Общий список'!$A$3:$S$996,19,FALSE),MATCH(B168,'Общий список'!A166:N166,0)+1),"")</f>
        <v>8.15</v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customHeight="1">
      <c r="A169" s="39"/>
      <c r="B169" s="26" t="str">
        <f t="array" ref="B169">IFERROR(INDEX('Общий список'!$A$3:$S$996,VLOOKUP(E169,'Общий список'!$A$3:$S$996,19,FALSE),MATCH($B$1,'Общий список'!A167:M167,0)),"")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список'!A167</f>
        <v>659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список'!A167:N167,0)+1),"")</f>
        <v/>
      </c>
      <c r="K169" s="30"/>
      <c r="L169" s="30"/>
      <c r="M169" s="31" t="str">
        <f t="shared" si="1"/>
        <v/>
      </c>
      <c r="N169" s="28"/>
      <c r="O169" s="32"/>
      <c r="R169" s="33"/>
      <c r="S169" s="33"/>
      <c r="T169" s="33"/>
    </row>
    <row r="170" ht="15.0" customHeight="1">
      <c r="A170" s="39"/>
      <c r="B170" s="26" t="str">
        <f t="array" ref="B170">IFERROR(INDEX('Общий список'!$A$3:$S$996,VLOOKUP(E170,'Общий список'!$A$3:$S$996,19,FALSE),MATCH($B$1,'Общий список'!A168:M168,0)),"")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список'!A168</f>
        <v>660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список'!A168:N168,0)+1),"")</f>
        <v/>
      </c>
      <c r="K170" s="30"/>
      <c r="L170" s="30"/>
      <c r="M170" s="31" t="str">
        <f t="shared" si="1"/>
        <v/>
      </c>
      <c r="N170" s="28"/>
      <c r="O170" s="32"/>
      <c r="R170" s="33"/>
      <c r="S170" s="33"/>
      <c r="T170" s="33"/>
    </row>
    <row r="171" ht="15.0" customHeight="1">
      <c r="A171" s="39"/>
      <c r="B171" s="26" t="str">
        <f t="array" ref="B171">IFERROR(INDEX('Общий список'!$A$3:$S$996,VLOOKUP(E171,'Общий список'!$A$3:$S$996,19,FALSE),MATCH($B$1,'Общий список'!A169:M169,0)),"")</f>
        <v>60 м</v>
      </c>
      <c r="C171" s="27" t="str">
        <f>IF(B171="","", IFERROR(VLOOKUP(E171,'Общий список'!$A$3:$AG$996,3,FALSE),""))</f>
        <v>М</v>
      </c>
      <c r="D171" s="27" t="str">
        <f>IF(B171="","", IFERROR(VLOOKUP(E171,'Общий список'!$A$3:$AG$996,17,FALSE),""))</f>
        <v/>
      </c>
      <c r="E171" s="28">
        <f>'Общий список'!A169</f>
        <v>661</v>
      </c>
      <c r="F171" s="29" t="str">
        <f>IF(B171="","", IFERROR(VLOOKUP(E171,'Общий список'!$A$3:$AG$996,2,FALSE),""))</f>
        <v>Никифоров Евгений </v>
      </c>
      <c r="G171" s="27" t="str">
        <f>IF(B171="","", IFERROR(VLOOKUP(E171,'Общий список'!$A$3:$AG$996,4,FALSE),""))</f>
        <v>19.05.2006</v>
      </c>
      <c r="H171" s="27" t="str">
        <f>IF(B171="","", IFERROR(VLOOKUP(E171,'Общий список'!$A$3:$AG$996,6,FALSE),""))</f>
        <v>СШОР "СТАРТ" г. Соликамск</v>
      </c>
      <c r="I171" s="27" t="str">
        <f>IF(B171="","", IFERROR(VLOOKUP(E171,'Общий список'!$A$3:$AG$996,7,FALSE),""))</f>
        <v>Разжигаева О.Н.</v>
      </c>
      <c r="J171" s="27">
        <f t="array" ref="J171">IFERROR(INDEX('Общий список'!$A$3:$O$996,VLOOKUP(E171,'Общий список'!$A$3:$S$996,19,FALSE),MATCH(B171,'Общий список'!A169:N169,0)+1),"")</f>
        <v>7.15</v>
      </c>
      <c r="K171" s="30"/>
      <c r="L171" s="30"/>
      <c r="M171" s="31" t="str">
        <f t="shared" si="1"/>
        <v/>
      </c>
      <c r="N171" s="28"/>
      <c r="O171" s="32"/>
      <c r="R171" s="33"/>
      <c r="S171" s="33"/>
      <c r="T171" s="33"/>
    </row>
    <row r="172" ht="15.0" customHeight="1">
      <c r="A172" s="39"/>
      <c r="B172" s="26" t="str">
        <f t="array" ref="B172">IFERROR(INDEX('Общий список'!$A$3:$S$996,VLOOKUP(E172,'Общий список'!$A$3:$S$996,19,FALSE),MATCH($B$1,'Общий список'!A170:M170,0)),"")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список'!A170</f>
        <v>662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список'!A170:N170,0)+1),"")</f>
        <v/>
      </c>
      <c r="K172" s="30"/>
      <c r="L172" s="30"/>
      <c r="M172" s="31" t="str">
        <f t="shared" si="1"/>
        <v/>
      </c>
      <c r="N172" s="28"/>
      <c r="O172" s="32"/>
      <c r="R172" s="33"/>
      <c r="S172" s="33"/>
      <c r="T172" s="33"/>
    </row>
    <row r="173" ht="15.0" customHeight="1">
      <c r="A173" s="39"/>
      <c r="B173" s="26" t="str">
        <f t="array" ref="B173">IFERROR(INDEX('Общий список'!$A$3:$S$996,VLOOKUP(E173,'Общий список'!$A$3:$S$996,19,FALSE),MATCH($B$1,'Общий список'!A171:M171,0)),"")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список'!A171</f>
        <v>663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список'!A171:N171,0)+1),"")</f>
        <v/>
      </c>
      <c r="K173" s="30"/>
      <c r="L173" s="30"/>
      <c r="M173" s="31" t="str">
        <f t="shared" si="1"/>
        <v/>
      </c>
      <c r="N173" s="28"/>
      <c r="O173" s="32"/>
      <c r="R173" s="33"/>
      <c r="S173" s="33"/>
      <c r="T173" s="33"/>
    </row>
    <row r="174" ht="15.0" customHeight="1">
      <c r="A174" s="39"/>
      <c r="B174" s="26" t="str">
        <f t="array" ref="B174">IFERROR(INDEX('Общий список'!$A$3:$S$996,VLOOKUP(E174,'Общий список'!$A$3:$S$996,19,FALSE),MATCH($B$1,'Общий список'!A172:M172,0)),"")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список'!A172</f>
        <v>670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список'!A172:N172,0)+1),"")</f>
        <v/>
      </c>
      <c r="K174" s="30"/>
      <c r="L174" s="30"/>
      <c r="M174" s="31" t="str">
        <f t="shared" si="1"/>
        <v/>
      </c>
      <c r="N174" s="28"/>
      <c r="O174" s="32"/>
      <c r="R174" s="33"/>
      <c r="S174" s="33"/>
      <c r="T174" s="33"/>
    </row>
    <row r="175" ht="15.0" customHeight="1">
      <c r="A175" s="39"/>
      <c r="B175" s="26" t="str">
        <f t="array" ref="B175">IFERROR(INDEX('Общий список'!$A$3:$S$996,VLOOKUP(E175,'Общий список'!$A$3:$S$996,19,FALSE),MATCH($B$1,'Общий список'!A173:M173,0)),"")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список'!A173</f>
        <v>679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список'!A173:N173,0)+1),"")</f>
        <v/>
      </c>
      <c r="K175" s="30"/>
      <c r="L175" s="30"/>
      <c r="M175" s="31" t="str">
        <f t="shared" si="1"/>
        <v/>
      </c>
      <c r="N175" s="28"/>
      <c r="O175" s="32"/>
      <c r="R175" s="33"/>
      <c r="S175" s="33"/>
      <c r="T175" s="33"/>
    </row>
    <row r="176" ht="15.0" customHeight="1">
      <c r="A176" s="39"/>
      <c r="B176" s="26" t="str">
        <f t="array" ref="B176">IFERROR(INDEX('Общий список'!$A$3:$S$996,VLOOKUP(E176,'Общий список'!$A$3:$S$996,19,FALSE),MATCH($B$1,'Общий список'!A174:M174,0)),"")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список'!A174</f>
        <v>681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список'!A174:N174,0)+1),"")</f>
        <v/>
      </c>
      <c r="K176" s="30"/>
      <c r="L176" s="30"/>
      <c r="M176" s="31" t="str">
        <f t="shared" si="1"/>
        <v/>
      </c>
      <c r="N176" s="28"/>
      <c r="O176" s="32"/>
      <c r="R176" s="33"/>
      <c r="S176" s="33"/>
      <c r="T176" s="33"/>
    </row>
    <row r="177" ht="15.0" customHeight="1">
      <c r="A177" s="39"/>
      <c r="B177" s="26" t="str">
        <f t="array" ref="B177">IFERROR(INDEX('Общий список'!$A$3:$S$996,VLOOKUP(E177,'Общий список'!$A$3:$S$996,19,FALSE),MATCH($B$1,'Общий список'!A175:M175,0)),"")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список'!A175</f>
        <v>682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список'!A175:N175,0)+1),"")</f>
        <v/>
      </c>
      <c r="K177" s="30"/>
      <c r="L177" s="30"/>
      <c r="M177" s="31" t="str">
        <f t="shared" si="1"/>
        <v/>
      </c>
      <c r="N177" s="28"/>
      <c r="O177" s="32"/>
      <c r="R177" s="33"/>
      <c r="S177" s="33"/>
      <c r="T177" s="33"/>
    </row>
    <row r="178" ht="15.0" customHeight="1">
      <c r="A178" s="39"/>
      <c r="B178" s="26" t="str">
        <f t="array" ref="B178">IFERROR(INDEX('Общий список'!$A$3:$S$996,VLOOKUP(E178,'Общий список'!$A$3:$S$996,19,FALSE),MATCH($B$1,'Общий список'!A176:M176,0)),"")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список'!A176</f>
        <v>683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список'!A176:N176,0)+1),"")</f>
        <v/>
      </c>
      <c r="K178" s="30"/>
      <c r="L178" s="30"/>
      <c r="M178" s="31" t="str">
        <f t="shared" si="1"/>
        <v/>
      </c>
      <c r="N178" s="28"/>
      <c r="O178" s="32"/>
      <c r="R178" s="33"/>
      <c r="S178" s="33"/>
      <c r="T178" s="33"/>
    </row>
    <row r="179" ht="15.0" customHeight="1">
      <c r="A179" s="39"/>
      <c r="B179" s="26" t="str">
        <f t="array" ref="B179">IFERROR(INDEX('Общий список'!$A$3:$S$996,VLOOKUP(E179,'Общий список'!$A$3:$S$996,19,FALSE),MATCH($B$1,'Общий список'!A177:M177,0)),"")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список'!A177</f>
        <v>684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список'!A177:N177,0)+1),"")</f>
        <v/>
      </c>
      <c r="K179" s="30"/>
      <c r="L179" s="30"/>
      <c r="M179" s="31" t="str">
        <f t="shared" si="1"/>
        <v/>
      </c>
      <c r="N179" s="28"/>
      <c r="O179" s="32"/>
      <c r="R179" s="33"/>
      <c r="S179" s="33"/>
      <c r="T179" s="33"/>
    </row>
    <row r="180" ht="15.0" customHeight="1">
      <c r="A180" s="39"/>
      <c r="B180" s="26" t="str">
        <f t="array" ref="B180">IFERROR(INDEX('Общий список'!$A$3:$S$996,VLOOKUP(E180,'Общий список'!$A$3:$S$996,19,FALSE),MATCH($B$1,'Общий список'!A178:M178,0)),"")</f>
        <v>60 м</v>
      </c>
      <c r="C180" s="27" t="str">
        <f>IF(B180="","", IFERROR(VLOOKUP(E180,'Общий список'!$A$3:$AG$996,3,FALSE),""))</f>
        <v>Ж</v>
      </c>
      <c r="D180" s="27" t="str">
        <f>IF(B180="","", IFERROR(VLOOKUP(E180,'Общий список'!$A$3:$AG$996,17,FALSE),""))</f>
        <v/>
      </c>
      <c r="E180" s="28">
        <f>'Общий список'!A178</f>
        <v>689</v>
      </c>
      <c r="F180" s="29" t="str">
        <f>IF(B180="","", IFERROR(VLOOKUP(E180,'Общий список'!$A$3:$AG$996,2,FALSE),""))</f>
        <v>Герман Елена</v>
      </c>
      <c r="G180" s="27" t="str">
        <f>IF(B180="","", IFERROR(VLOOKUP(E180,'Общий список'!$A$3:$AG$996,4,FALSE),""))</f>
        <v>24.10.1984</v>
      </c>
      <c r="H180" s="27" t="str">
        <f>IF(B180="","", IFERROR(VLOOKUP(E180,'Общий список'!$A$3:$AG$996,6,FALSE),""))</f>
        <v>СШОР "ТЕМП" г. Березники</v>
      </c>
      <c r="I180" s="27" t="str">
        <f>IF(B180="","", IFERROR(VLOOKUP(E180,'Общий список'!$A$3:$AG$996,7,FALSE),""))</f>
        <v>Лучкова М.М.</v>
      </c>
      <c r="J180" s="27">
        <f t="array" ref="J180">IFERROR(INDEX('Общий список'!$A$3:$O$996,VLOOKUP(E180,'Общий список'!$A$3:$S$996,19,FALSE),MATCH(B180,'Общий список'!A178:N178,0)+1),"")</f>
        <v>8.9</v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customHeight="1">
      <c r="A181" s="39"/>
      <c r="B181" s="26" t="str">
        <f t="array" ref="B181">IFERROR(INDEX('Общий список'!$A$3:$S$996,VLOOKUP(E181,'Общий список'!$A$3:$S$996,19,FALSE),MATCH($B$1,'Общий список'!A179:M179,0)),"")</f>
        <v>60 м</v>
      </c>
      <c r="C181" s="27" t="str">
        <f>IF(B181="","", IFERROR(VLOOKUP(E181,'Общий список'!$A$3:$AG$996,3,FALSE),""))</f>
        <v>М</v>
      </c>
      <c r="D181" s="27" t="str">
        <f>IF(B181="","", IFERROR(VLOOKUP(E181,'Общий список'!$A$3:$AG$996,17,FALSE),""))</f>
        <v/>
      </c>
      <c r="E181" s="28">
        <f>'Общий список'!A179</f>
        <v>690</v>
      </c>
      <c r="F181" s="29" t="str">
        <f>IF(B181="","", IFERROR(VLOOKUP(E181,'Общий список'!$A$3:$AG$996,2,FALSE),""))</f>
        <v>Ахмаров Ильнур </v>
      </c>
      <c r="G181" s="27" t="str">
        <f>IF(B181="","", IFERROR(VLOOKUP(E181,'Общий список'!$A$3:$AG$996,4,FALSE),""))</f>
        <v>14.09.2000</v>
      </c>
      <c r="H181" s="27" t="str">
        <f>IF(B181="","", IFERROR(VLOOKUP(E181,'Общий список'!$A$3:$AG$996,6,FALSE),""))</f>
        <v>МБУДО "СШ" г. Лысьва</v>
      </c>
      <c r="I181" s="27" t="str">
        <f>IF(B181="","", IFERROR(VLOOKUP(E181,'Общий список'!$A$3:$AG$996,7,FALSE),""))</f>
        <v>Сушинцев П.С.</v>
      </c>
      <c r="J181" s="27">
        <f t="array" ref="J181">IFERROR(INDEX('Общий список'!$A$3:$O$996,VLOOKUP(E181,'Общий список'!$A$3:$S$996,19,FALSE),MATCH(B181,'Общий список'!A179:N179,0)+1),"")</f>
        <v>7.1</v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customHeight="1">
      <c r="A182" s="39"/>
      <c r="B182" s="26" t="str">
        <f t="array" ref="B182">IFERROR(INDEX('Общий список'!$A$3:$S$996,VLOOKUP(E182,'Общий список'!$A$3:$S$996,19,FALSE),MATCH($B$1,'Общий список'!A180:M180,0)),"")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список'!A180</f>
        <v>691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список'!A180:N180,0)+1),"")</f>
        <v/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customHeight="1">
      <c r="A183" s="39"/>
      <c r="B183" s="26" t="str">
        <f t="array" ref="B183">IFERROR(INDEX('Общий список'!$A$3:$S$996,VLOOKUP(E183,'Общий список'!$A$3:$S$996,19,FALSE),MATCH($B$1,'Общий список'!A181:M181,0)),"")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список'!A181</f>
        <v>692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список'!A181:N181,0)+1),"")</f>
        <v/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customHeight="1">
      <c r="A184" s="39"/>
      <c r="B184" s="26" t="str">
        <f t="array" ref="B184">IFERROR(INDEX('Общий список'!$A$3:$S$996,VLOOKUP(E184,'Общий список'!$A$3:$S$996,19,FALSE),MATCH($B$1,'Общий список'!A182:M182,0)),"")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список'!A182</f>
        <v>693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список'!A182:N182,0)+1),"")</f>
        <v/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customHeight="1">
      <c r="A185" s="39"/>
      <c r="B185" s="26" t="str">
        <f t="array" ref="B185">IFERROR(INDEX('Общий список'!$A$3:$S$996,VLOOKUP(E185,'Общий список'!$A$3:$S$996,19,FALSE),MATCH($B$1,'Общий список'!A183:M183,0)),"")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список'!A183</f>
        <v>722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список'!A183:N183,0)+1),"")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customHeight="1">
      <c r="A186" s="39"/>
      <c r="B186" s="26" t="str">
        <f t="array" ref="B186">IFERROR(INDEX('Общий список'!$A$3:$S$996,VLOOKUP(E186,'Общий список'!$A$3:$S$996,19,FALSE),MATCH($B$1,'Общий список'!A184:M184,0)),"")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список'!A184</f>
        <v>774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список'!A184:N184,0)+1),"")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customHeight="1">
      <c r="A187" s="39"/>
      <c r="B187" s="26" t="str">
        <f t="array" ref="B187">IFERROR(INDEX('Общий список'!$A$3:$S$996,VLOOKUP(E187,'Общий список'!$A$3:$S$996,19,FALSE),MATCH($B$1,'Общий список'!A185:M185,0)),"")</f>
        <v>60 м</v>
      </c>
      <c r="C187" s="27" t="str">
        <f>IF(B187="","", IFERROR(VLOOKUP(E187,'Общий список'!$A$3:$AG$996,3,FALSE),""))</f>
        <v>М</v>
      </c>
      <c r="D187" s="27" t="str">
        <f>IF(B187="","", IFERROR(VLOOKUP(E187,'Общий список'!$A$3:$AG$996,17,FALSE),""))</f>
        <v/>
      </c>
      <c r="E187" s="28">
        <f>'Общий список'!A185</f>
        <v>775</v>
      </c>
      <c r="F187" s="29" t="str">
        <f>IF(B187="","", IFERROR(VLOOKUP(E187,'Общий список'!$A$3:$AG$996,2,FALSE),""))</f>
        <v>Габдрахманов Вадим</v>
      </c>
      <c r="G187" s="27" t="str">
        <f>IF(B187="","", IFERROR(VLOOKUP(E187,'Общий список'!$A$3:$AG$996,4,FALSE),""))</f>
        <v>13.10.07</v>
      </c>
      <c r="H187" s="27" t="str">
        <f>IF(B187="","", IFERROR(VLOOKUP(E187,'Общий список'!$A$3:$AG$996,6,FALSE),""))</f>
        <v>СШОР "СТАРТ" г. Соликамск, ГКБУ ПК "ЦСП"</v>
      </c>
      <c r="I187" s="27" t="str">
        <f>IF(B187="","", IFERROR(VLOOKUP(E187,'Общий список'!$A$3:$AG$996,7,FALSE),""))</f>
        <v>Мисюрев А.С.</v>
      </c>
      <c r="J187" s="27">
        <f t="array" ref="J187">IFERROR(INDEX('Общий список'!$A$3:$O$996,VLOOKUP(E187,'Общий список'!$A$3:$S$996,19,FALSE),MATCH(B187,'Общий список'!A185:N185,0)+1),"")</f>
        <v>6.7</v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customHeight="1">
      <c r="A188" s="39"/>
      <c r="B188" s="26" t="str">
        <f t="array" ref="B188">IFERROR(INDEX('Общий список'!$A$3:$S$996,VLOOKUP(E188,'Общий список'!$A$3:$S$996,19,FALSE),MATCH($B$1,'Общий список'!A186:M186,0)),"")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список'!A186</f>
        <v>776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список'!A186:N186,0)+1),"")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customHeight="1">
      <c r="A189" s="39"/>
      <c r="B189" s="26" t="str">
        <f t="array" ref="B189">IFERROR(INDEX('Общий список'!$A$3:$S$996,VLOOKUP(E189,'Общий список'!$A$3:$S$996,19,FALSE),MATCH($B$1,'Общий список'!A187:M187,0)),"")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список'!A187</f>
        <v>801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список'!A187:N187,0)+1),"")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customHeight="1">
      <c r="A190" s="39"/>
      <c r="B190" s="26" t="str">
        <f t="array" ref="B190">IFERROR(INDEX('Общий список'!$A$3:$S$996,VLOOKUP(E190,'Общий список'!$A$3:$S$996,19,FALSE),MATCH($B$1,'Общий список'!A188:M188,0)),"")</f>
        <v>60 м</v>
      </c>
      <c r="C190" s="27" t="str">
        <f>IF(B190="","", IFERROR(VLOOKUP(E190,'Общий список'!$A$3:$AG$996,3,FALSE),""))</f>
        <v>М</v>
      </c>
      <c r="D190" s="27" t="str">
        <f>IF(B190="","", IFERROR(VLOOKUP(E190,'Общий список'!$A$3:$AG$996,17,FALSE),""))</f>
        <v/>
      </c>
      <c r="E190" s="28">
        <f>'Общий список'!A188</f>
        <v>802</v>
      </c>
      <c r="F190" s="29" t="str">
        <f>IF(B190="","", IFERROR(VLOOKUP(E190,'Общий список'!$A$3:$AG$996,2,FALSE),""))</f>
        <v>Радостев Максим</v>
      </c>
      <c r="G190" s="27" t="str">
        <f>IF(B190="","", IFERROR(VLOOKUP(E190,'Общий список'!$A$3:$AG$996,4,FALSE),""))</f>
        <v>24.03.2009</v>
      </c>
      <c r="H190" s="27" t="str">
        <f>IF(B190="","", IFERROR(VLOOKUP(E190,'Общий список'!$A$3:$AG$996,6,FALSE),""))</f>
        <v>ДЮСШ г. Кудымкар</v>
      </c>
      <c r="I190" s="27" t="str">
        <f>IF(B190="","", IFERROR(VLOOKUP(E190,'Общий список'!$A$3:$AG$996,7,FALSE),""))</f>
        <v>Сятчихин Е.С.</v>
      </c>
      <c r="J190" s="27" t="str">
        <f t="array" ref="J190">IFERROR(INDEX('Общий список'!$A$3:$O$996,VLOOKUP(E190,'Общий список'!$A$3:$S$996,19,FALSE),MATCH(B190,'Общий список'!A188:N188,0)+1),"")</f>
        <v>7.40</v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customHeight="1">
      <c r="A191" s="39"/>
      <c r="B191" s="26" t="str">
        <f t="array" ref="B191">IFERROR(INDEX('Общий список'!$A$3:$S$996,VLOOKUP(E191,'Общий список'!$A$3:$S$996,19,FALSE),MATCH($B$1,'Общий список'!A189:M189,0)),"")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список'!A189</f>
        <v>803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список'!A189:N189,0)+1),"")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customHeight="1">
      <c r="A192" s="39"/>
      <c r="B192" s="26" t="str">
        <f t="array" ref="B192">IFERROR(INDEX('Общий список'!$A$3:$S$996,VLOOKUP(E192,'Общий список'!$A$3:$S$996,19,FALSE),MATCH($B$1,'Общий список'!A190:M190,0)),"")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список'!A190</f>
        <v>804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список'!A190:N190,0)+1),"")</f>
        <v/>
      </c>
      <c r="K192" s="30"/>
      <c r="L192" s="30"/>
      <c r="M192" s="31" t="str">
        <f t="shared" si="1"/>
        <v/>
      </c>
      <c r="N192" s="28"/>
      <c r="O192" s="32"/>
      <c r="R192" s="33"/>
      <c r="S192" s="33"/>
      <c r="T192" s="33"/>
    </row>
    <row r="193" ht="15.0" customHeight="1">
      <c r="A193" s="39"/>
      <c r="B193" s="26" t="str">
        <f t="array" ref="B193">IFERROR(INDEX('Общий список'!$A$3:$S$996,VLOOKUP(E193,'Общий список'!$A$3:$S$996,19,FALSE),MATCH($B$1,'Общий список'!A191:M191,0)),"")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список'!A191</f>
        <v>805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список'!A191:N191,0)+1),"")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customHeight="1">
      <c r="A194" s="39"/>
      <c r="B194" s="26" t="str">
        <f t="array" ref="B194">IFERROR(INDEX('Общий список'!$A$3:$S$996,VLOOKUP(E194,'Общий список'!$A$3:$S$996,19,FALSE),MATCH($B$1,'Общий список'!A192:M192,0)),"")</f>
        <v>60 м</v>
      </c>
      <c r="C194" s="27" t="str">
        <f>IF(B194="","", IFERROR(VLOOKUP(E194,'Общий список'!$A$3:$AG$996,3,FALSE),""))</f>
        <v>Ж</v>
      </c>
      <c r="D194" s="27" t="str">
        <f>IF(B194="","", IFERROR(VLOOKUP(E194,'Общий список'!$A$3:$AG$996,17,FALSE),""))</f>
        <v/>
      </c>
      <c r="E194" s="28">
        <f>'Общий список'!A192</f>
        <v>806</v>
      </c>
      <c r="F194" s="29" t="str">
        <f>IF(B194="","", IFERROR(VLOOKUP(E194,'Общий список'!$A$3:$AG$996,2,FALSE),""))</f>
        <v>Канюкова Юлия </v>
      </c>
      <c r="G194" s="27" t="str">
        <f>IF(B194="","", IFERROR(VLOOKUP(E194,'Общий список'!$A$3:$AG$996,4,FALSE),""))</f>
        <v>02.01.10</v>
      </c>
      <c r="H194" s="27" t="str">
        <f>IF(B194="","", IFERROR(VLOOKUP(E194,'Общий список'!$A$3:$AG$996,6,FALSE),""))</f>
        <v>ДЮСШ г.Кудымкар</v>
      </c>
      <c r="I194" s="27" t="str">
        <f>IF(B194="","", IFERROR(VLOOKUP(E194,'Общий список'!$A$3:$AG$996,7,FALSE),""))</f>
        <v>Сятчихин Е.С</v>
      </c>
      <c r="J194" s="27">
        <f t="array" ref="J194">IFERROR(INDEX('Общий список'!$A$3:$O$996,VLOOKUP(E194,'Общий список'!$A$3:$S$996,19,FALSE),MATCH(B194,'Общий список'!A192:N192,0)+1),"")</f>
        <v>8.5</v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customHeight="1">
      <c r="A195" s="39"/>
      <c r="B195" s="26" t="str">
        <f t="array" ref="B195">IFERROR(INDEX('Общий список'!$A$3:$S$996,VLOOKUP(E195,'Общий список'!$A$3:$S$996,19,FALSE),MATCH($B$1,'Общий список'!A193:M193,0)),"")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список'!A193</f>
        <v>807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список'!A193:N193,0)+1),"")</f>
        <v/>
      </c>
      <c r="K195" s="30"/>
      <c r="L195" s="30"/>
      <c r="M195" s="31" t="str">
        <f t="shared" si="1"/>
        <v/>
      </c>
      <c r="N195" s="28"/>
      <c r="O195" s="32"/>
      <c r="R195" s="33"/>
      <c r="S195" s="33"/>
      <c r="T195" s="33"/>
    </row>
    <row r="196" ht="15.0" customHeight="1">
      <c r="A196" s="39"/>
      <c r="B196" s="26" t="str">
        <f t="array" ref="B196">IFERROR(INDEX('Общий список'!$A$3:$S$996,VLOOKUP(E196,'Общий список'!$A$3:$S$996,19,FALSE),MATCH($B$1,'Общий список'!A194:M194,0)),"")</f>
        <v>60 м</v>
      </c>
      <c r="C196" s="27" t="str">
        <f>IF(B196="","", IFERROR(VLOOKUP(E196,'Общий список'!$A$3:$AG$996,3,FALSE),""))</f>
        <v>Ж</v>
      </c>
      <c r="D196" s="27" t="str">
        <f>IF(B196="","", IFERROR(VLOOKUP(E196,'Общий список'!$A$3:$AG$996,17,FALSE),""))</f>
        <v/>
      </c>
      <c r="E196" s="28">
        <f>'Общий список'!A194</f>
        <v>809</v>
      </c>
      <c r="F196" s="29" t="str">
        <f>IF(B196="","", IFERROR(VLOOKUP(E196,'Общий список'!$A$3:$AG$996,2,FALSE),""))</f>
        <v>Калина Александра </v>
      </c>
      <c r="G196" s="27" t="str">
        <f>IF(B196="","", IFERROR(VLOOKUP(E196,'Общий список'!$A$3:$AG$996,4,FALSE),""))</f>
        <v>10.05.2010</v>
      </c>
      <c r="H196" s="27" t="str">
        <f>IF(B196="","", IFERROR(VLOOKUP(E196,'Общий список'!$A$3:$AG$996,6,FALSE),""))</f>
        <v>ДЮСШ г.Кудымкар </v>
      </c>
      <c r="I196" s="27" t="str">
        <f>IF(B196="","", IFERROR(VLOOKUP(E196,'Общий список'!$A$3:$AG$996,7,FALSE),""))</f>
        <v>Четин.Л.Е</v>
      </c>
      <c r="J196" s="27">
        <f t="array" ref="J196">IFERROR(INDEX('Общий список'!$A$3:$O$996,VLOOKUP(E196,'Общий список'!$A$3:$S$996,19,FALSE),MATCH(B196,'Общий список'!A194:N194,0)+1),"")</f>
        <v>8.5</v>
      </c>
      <c r="K196" s="30"/>
      <c r="L196" s="30"/>
      <c r="M196" s="31" t="str">
        <f t="shared" si="1"/>
        <v/>
      </c>
      <c r="N196" s="28"/>
      <c r="O196" s="32"/>
      <c r="R196" s="33"/>
      <c r="S196" s="33"/>
      <c r="T196" s="33"/>
    </row>
    <row r="197" ht="15.0" customHeight="1">
      <c r="A197" s="39"/>
      <c r="B197" s="26" t="str">
        <f t="array" ref="B197">IFERROR(INDEX('Общий список'!$A$3:$S$996,VLOOKUP(E197,'Общий список'!$A$3:$S$996,19,FALSE),MATCH($B$1,'Общий список'!A195:M195,0)),"")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список'!A195</f>
        <v>810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список'!A195:N195,0)+1),"")</f>
        <v/>
      </c>
      <c r="K197" s="30"/>
      <c r="L197" s="30"/>
      <c r="M197" s="31" t="str">
        <f t="shared" si="1"/>
        <v/>
      </c>
      <c r="N197" s="28"/>
      <c r="O197" s="32"/>
      <c r="R197" s="33"/>
      <c r="S197" s="33"/>
      <c r="T197" s="33"/>
    </row>
    <row r="198" ht="15.0" customHeight="1">
      <c r="A198" s="39"/>
      <c r="B198" s="26" t="str">
        <f t="array" ref="B198">IFERROR(INDEX('Общий список'!$A$3:$S$996,VLOOKUP(E198,'Общий список'!$A$3:$S$996,19,FALSE),MATCH($B$1,'Общий список'!A196:M196,0)),"")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список'!A196</f>
        <v>811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список'!A196:N196,0)+1),"")</f>
        <v/>
      </c>
      <c r="K198" s="30"/>
      <c r="L198" s="30"/>
      <c r="M198" s="31" t="str">
        <f t="shared" si="1"/>
        <v/>
      </c>
      <c r="N198" s="28"/>
      <c r="O198" s="32"/>
      <c r="R198" s="33"/>
      <c r="S198" s="33"/>
      <c r="T198" s="33"/>
    </row>
    <row r="199" ht="15.0" customHeight="1">
      <c r="A199" s="39"/>
      <c r="B199" s="26" t="str">
        <f t="array" ref="B199">IFERROR(INDEX('Общий список'!$A$3:$S$996,VLOOKUP(E199,'Общий список'!$A$3:$S$996,19,FALSE),MATCH($B$1,'Общий список'!A197:M197,0)),"")</f>
        <v>60 м</v>
      </c>
      <c r="C199" s="27" t="str">
        <f>IF(B199="","", IFERROR(VLOOKUP(E199,'Общий список'!$A$3:$AG$996,3,FALSE),""))</f>
        <v>М</v>
      </c>
      <c r="D199" s="27" t="str">
        <f>IF(B199="","", IFERROR(VLOOKUP(E199,'Общий список'!$A$3:$AG$996,17,FALSE),""))</f>
        <v/>
      </c>
      <c r="E199" s="28">
        <f>'Общий список'!A197</f>
        <v>812</v>
      </c>
      <c r="F199" s="29" t="str">
        <f>IF(B199="","", IFERROR(VLOOKUP(E199,'Общий список'!$A$3:$AG$996,2,FALSE),""))</f>
        <v>Кудымов Егор </v>
      </c>
      <c r="G199" s="27" t="str">
        <f>IF(B199="","", IFERROR(VLOOKUP(E199,'Общий список'!$A$3:$AG$996,4,FALSE),""))</f>
        <v>28.01.2007</v>
      </c>
      <c r="H199" s="27" t="str">
        <f>IF(B199="","", IFERROR(VLOOKUP(E199,'Общий список'!$A$3:$AG$996,6,FALSE),""))</f>
        <v>ДЮСШ г.Кудымкар </v>
      </c>
      <c r="I199" s="27" t="str">
        <f>IF(B199="","", IFERROR(VLOOKUP(E199,'Общий список'!$A$3:$AG$996,7,FALSE),""))</f>
        <v>Четин. Л.Е</v>
      </c>
      <c r="J199" s="27">
        <f t="array" ref="J199">IFERROR(INDEX('Общий список'!$A$3:$O$996,VLOOKUP(E199,'Общий список'!$A$3:$S$996,19,FALSE),MATCH(B199,'Общий список'!A197:N197,0)+1),"")</f>
        <v>7.7</v>
      </c>
      <c r="K199" s="30"/>
      <c r="L199" s="30"/>
      <c r="M199" s="31" t="str">
        <f t="shared" si="1"/>
        <v/>
      </c>
      <c r="N199" s="28"/>
      <c r="O199" s="32"/>
      <c r="R199" s="33"/>
      <c r="S199" s="33"/>
      <c r="T199" s="33"/>
    </row>
    <row r="200" ht="15.0" customHeight="1">
      <c r="A200" s="39"/>
      <c r="B200" s="26" t="str">
        <f t="array" ref="B200">IFERROR(INDEX('Общий список'!$A$3:$S$996,VLOOKUP(E200,'Общий список'!$A$3:$S$996,19,FALSE),MATCH($B$1,'Общий список'!A198:M198,0)),"")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список'!A198</f>
        <v>813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список'!A198:N198,0)+1),"")</f>
        <v/>
      </c>
      <c r="K200" s="30"/>
      <c r="L200" s="30"/>
      <c r="M200" s="31" t="str">
        <f t="shared" si="1"/>
        <v/>
      </c>
      <c r="N200" s="28"/>
      <c r="O200" s="32"/>
      <c r="R200" s="33"/>
      <c r="S200" s="33"/>
      <c r="T200" s="33"/>
    </row>
    <row r="201" ht="15.0" customHeight="1">
      <c r="A201" s="39"/>
      <c r="B201" s="26" t="str">
        <f t="array" ref="B201">IFERROR(INDEX('Общий список'!$A$3:$S$996,VLOOKUP(E201,'Общий список'!$A$3:$S$996,19,FALSE),MATCH($B$1,'Общий список'!A199:M199,0)),"")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список'!A199</f>
        <v>815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список'!A199:N199,0)+1),"")</f>
        <v/>
      </c>
      <c r="K201" s="30"/>
      <c r="L201" s="30"/>
      <c r="M201" s="31" t="str">
        <f t="shared" si="1"/>
        <v/>
      </c>
      <c r="N201" s="28"/>
      <c r="O201" s="32"/>
      <c r="R201" s="33"/>
      <c r="S201" s="33"/>
      <c r="T201" s="33"/>
    </row>
    <row r="202" ht="15.0" customHeight="1">
      <c r="A202" s="39"/>
      <c r="B202" s="26" t="str">
        <f t="array" ref="B202">IFERROR(INDEX('Общий список'!$A$3:$S$996,VLOOKUP(E202,'Общий список'!$A$3:$S$996,19,FALSE),MATCH($B$1,'Общий список'!A200:M200,0)),"")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список'!A200</f>
        <v>858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список'!A200:N200,0)+1),"")</f>
        <v/>
      </c>
      <c r="K202" s="30"/>
      <c r="L202" s="30"/>
      <c r="M202" s="31" t="str">
        <f t="shared" si="1"/>
        <v/>
      </c>
      <c r="N202" s="28"/>
      <c r="O202" s="32"/>
      <c r="R202" s="33"/>
      <c r="S202" s="33"/>
      <c r="T202" s="33"/>
    </row>
    <row r="203" ht="15.0" customHeight="1">
      <c r="A203" s="39"/>
      <c r="B203" s="26" t="str">
        <f t="array" ref="B203">IFERROR(INDEX('Общий список'!$A$3:$S$996,VLOOKUP(E203,'Общий список'!$A$3:$S$996,19,FALSE),MATCH($B$1,'Общий список'!A201:M201,0)),"")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список'!A201</f>
        <v>885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список'!A201:N201,0)+1),"")</f>
        <v/>
      </c>
      <c r="K203" s="30"/>
      <c r="L203" s="30"/>
      <c r="M203" s="31" t="str">
        <f t="shared" si="1"/>
        <v/>
      </c>
      <c r="N203" s="28"/>
      <c r="O203" s="32"/>
      <c r="R203" s="33"/>
      <c r="S203" s="33"/>
      <c r="T203" s="33"/>
    </row>
    <row r="204" ht="15.0" customHeight="1">
      <c r="A204" s="39"/>
      <c r="B204" s="26" t="str">
        <f t="array" ref="B204">IFERROR(INDEX('Общий список'!$A$3:$S$996,VLOOKUP(E204,'Общий список'!$A$3:$S$996,19,FALSE),MATCH($B$1,'Общий список'!A202:M202,0)),"")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список'!A202</f>
        <v>886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список'!A202:N202,0)+1),"")</f>
        <v/>
      </c>
      <c r="K204" s="30"/>
      <c r="L204" s="30"/>
      <c r="M204" s="31" t="str">
        <f t="shared" si="1"/>
        <v/>
      </c>
      <c r="N204" s="28"/>
      <c r="O204" s="32"/>
      <c r="R204" s="33"/>
      <c r="S204" s="33"/>
      <c r="T204" s="33"/>
    </row>
    <row r="205" ht="15.0" customHeight="1">
      <c r="A205" s="39"/>
      <c r="B205" s="26" t="str">
        <f t="array" ref="B205">IFERROR(INDEX('Общий список'!$A$3:$S$996,VLOOKUP(E205,'Общий список'!$A$3:$S$996,19,FALSE),MATCH($B$1,'Общий список'!A203:M203,0)),"")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список'!A203</f>
        <v>887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список'!A203:N203,0)+1),"")</f>
        <v/>
      </c>
      <c r="K205" s="30"/>
      <c r="L205" s="30"/>
      <c r="M205" s="31" t="str">
        <f t="shared" si="1"/>
        <v/>
      </c>
      <c r="N205" s="28"/>
      <c r="O205" s="32"/>
      <c r="R205" s="33"/>
      <c r="S205" s="33"/>
      <c r="T205" s="33"/>
    </row>
    <row r="206" ht="15.0" customHeight="1">
      <c r="A206" s="39"/>
      <c r="B206" s="26" t="str">
        <f t="array" ref="B206">IFERROR(INDEX('Общий список'!$A$3:$S$996,VLOOKUP(E206,'Общий список'!$A$3:$S$996,19,FALSE),MATCH($B$1,'Общий список'!A204:M204,0)),"")</f>
        <v>60 м</v>
      </c>
      <c r="C206" s="27" t="str">
        <f>IF(B206="","", IFERROR(VLOOKUP(E206,'Общий список'!$A$3:$AG$996,3,FALSE),""))</f>
        <v>М</v>
      </c>
      <c r="D206" s="27" t="str">
        <f>IF(B206="","", IFERROR(VLOOKUP(E206,'Общий список'!$A$3:$AG$996,17,FALSE),""))</f>
        <v/>
      </c>
      <c r="E206" s="28">
        <f>'Общий список'!A204</f>
        <v>888</v>
      </c>
      <c r="F206" s="29" t="str">
        <f>IF(B206="","", IFERROR(VLOOKUP(E206,'Общий список'!$A$3:$AG$996,2,FALSE),""))</f>
        <v>Долганов Богдан</v>
      </c>
      <c r="G206" s="27" t="str">
        <f>IF(B206="","", IFERROR(VLOOKUP(E206,'Общий список'!$A$3:$AG$996,4,FALSE),""))</f>
        <v>01.08.2008</v>
      </c>
      <c r="H206" s="27" t="str">
        <f>IF(B206="","", IFERROR(VLOOKUP(E206,'Общий список'!$A$3:$AG$996,6,FALSE),""))</f>
        <v>МАУ ДО СШ "Рекорд"</v>
      </c>
      <c r="I206" s="27" t="str">
        <f>IF(B206="","", IFERROR(VLOOKUP(E206,'Общий список'!$A$3:$AG$996,7,FALSE),""))</f>
        <v>Анютина Е.В.</v>
      </c>
      <c r="J206" s="27">
        <f t="array" ref="J206">IFERROR(INDEX('Общий список'!$A$3:$O$996,VLOOKUP(E206,'Общий список'!$A$3:$S$996,19,FALSE),MATCH(B206,'Общий список'!A204:N204,0)+1),"")</f>
        <v>7.27</v>
      </c>
      <c r="K206" s="30"/>
      <c r="L206" s="30"/>
      <c r="M206" s="31" t="str">
        <f t="shared" si="1"/>
        <v/>
      </c>
      <c r="N206" s="28"/>
      <c r="O206" s="32"/>
      <c r="R206" s="33"/>
      <c r="S206" s="33"/>
      <c r="T206" s="33"/>
    </row>
    <row r="207" ht="15.0" customHeight="1">
      <c r="A207" s="39"/>
      <c r="B207" s="26" t="str">
        <f t="array" ref="B207">IFERROR(INDEX('Общий список'!$A$3:$S$996,VLOOKUP(E207,'Общий список'!$A$3:$S$996,19,FALSE),MATCH($B$1,'Общий список'!A205:M205,0)),"")</f>
        <v>60 м</v>
      </c>
      <c r="C207" s="27" t="str">
        <f>IF(B207="","", IFERROR(VLOOKUP(E207,'Общий список'!$A$3:$AG$996,3,FALSE),""))</f>
        <v>М</v>
      </c>
      <c r="D207" s="27" t="str">
        <f>IF(B207="","", IFERROR(VLOOKUP(E207,'Общий список'!$A$3:$AG$996,17,FALSE),""))</f>
        <v/>
      </c>
      <c r="E207" s="28">
        <f>'Общий список'!A205</f>
        <v>899</v>
      </c>
      <c r="F207" s="29" t="str">
        <f>IF(B207="","", IFERROR(VLOOKUP(E207,'Общий список'!$A$3:$AG$996,2,FALSE),""))</f>
        <v>Хлебников Сергей</v>
      </c>
      <c r="G207" s="27" t="str">
        <f>IF(B207="","", IFERROR(VLOOKUP(E207,'Общий список'!$A$3:$AG$996,4,FALSE),""))</f>
        <v>14.10.2009</v>
      </c>
      <c r="H207" s="27" t="str">
        <f>IF(B207="","", IFERROR(VLOOKUP(E207,'Общий список'!$A$3:$AG$996,6,FALSE),""))</f>
        <v>МАУ ДО СШ "Рекорд"</v>
      </c>
      <c r="I207" s="27" t="str">
        <f>IF(B207="","", IFERROR(VLOOKUP(E207,'Общий список'!$A$3:$AG$996,7,FALSE),""))</f>
        <v>Анютина Е.В.</v>
      </c>
      <c r="J207" s="27">
        <f t="array" ref="J207">IFERROR(INDEX('Общий список'!$A$3:$O$996,VLOOKUP(E207,'Общий список'!$A$3:$S$996,19,FALSE),MATCH(B207,'Общий список'!A205:N205,0)+1),"")</f>
        <v>7.21</v>
      </c>
      <c r="K207" s="30"/>
      <c r="L207" s="30"/>
      <c r="M207" s="31" t="str">
        <f t="shared" si="1"/>
        <v/>
      </c>
      <c r="N207" s="28"/>
      <c r="O207" s="32"/>
      <c r="R207" s="33"/>
      <c r="S207" s="33"/>
      <c r="T207" s="33"/>
    </row>
    <row r="208" ht="15.0" customHeight="1">
      <c r="A208" s="39"/>
      <c r="B208" s="26" t="str">
        <f t="array" ref="B208">IFERROR(INDEX('Общий список'!$A$3:$S$996,VLOOKUP(E208,'Общий список'!$A$3:$S$996,19,FALSE),MATCH($B$1,'Общий список'!A206:M206,0)),"")</f>
        <v>60 м</v>
      </c>
      <c r="C208" s="27" t="str">
        <f>IF(B208="","", IFERROR(VLOOKUP(E208,'Общий список'!$A$3:$AG$996,3,FALSE),""))</f>
        <v>М</v>
      </c>
      <c r="D208" s="27" t="str">
        <f>IF(B208="","", IFERROR(VLOOKUP(E208,'Общий список'!$A$3:$AG$996,17,FALSE),""))</f>
        <v/>
      </c>
      <c r="E208" s="28">
        <f>'Общий список'!A206</f>
        <v>907</v>
      </c>
      <c r="F208" s="29" t="str">
        <f>IF(B208="","", IFERROR(VLOOKUP(E208,'Общий список'!$A$3:$AG$996,2,FALSE),""))</f>
        <v>Высоков Владислав </v>
      </c>
      <c r="G208" s="27" t="str">
        <f>IF(B208="","", IFERROR(VLOOKUP(E208,'Общий список'!$A$3:$AG$996,4,FALSE),""))</f>
        <v>17.01.2006</v>
      </c>
      <c r="H208" s="27" t="str">
        <f>IF(B208="","", IFERROR(VLOOKUP(E208,'Общий список'!$A$3:$AG$996,6,FALSE),""))</f>
        <v>СШОР «Темп» г.Пермь</v>
      </c>
      <c r="I208" s="27" t="str">
        <f>IF(B208="","", IFERROR(VLOOKUP(E208,'Общий список'!$A$3:$AG$996,7,FALSE),""))</f>
        <v>Вешкуров Л.А., Вешкурова Л.Е.</v>
      </c>
      <c r="J208" s="27">
        <f t="array" ref="J208">IFERROR(INDEX('Общий список'!$A$3:$O$996,VLOOKUP(E208,'Общий список'!$A$3:$S$996,19,FALSE),MATCH(B208,'Общий список'!A206:N206,0)+1),"")</f>
        <v>6.78</v>
      </c>
      <c r="K208" s="30"/>
      <c r="L208" s="30"/>
      <c r="M208" s="31" t="str">
        <f t="shared" si="1"/>
        <v/>
      </c>
      <c r="N208" s="28"/>
      <c r="O208" s="32"/>
      <c r="R208" s="33"/>
      <c r="S208" s="33"/>
      <c r="T208" s="33"/>
    </row>
    <row r="209" ht="15.0" customHeight="1">
      <c r="A209" s="39"/>
      <c r="B209" s="26" t="str">
        <f t="array" ref="B209">IFERROR(INDEX('Общий список'!$A$3:$S$996,VLOOKUP(E209,'Общий список'!$A$3:$S$996,19,FALSE),MATCH($B$1,'Общий список'!A207:M207,0)),"")</f>
        <v>60 м</v>
      </c>
      <c r="C209" s="27" t="str">
        <f>IF(B209="","", IFERROR(VLOOKUP(E209,'Общий список'!$A$3:$AG$996,3,FALSE),""))</f>
        <v>М</v>
      </c>
      <c r="D209" s="27" t="str">
        <f>IF(B209="","", IFERROR(VLOOKUP(E209,'Общий список'!$A$3:$AG$996,17,FALSE),""))</f>
        <v/>
      </c>
      <c r="E209" s="28">
        <f>'Общий список'!A207</f>
        <v>908</v>
      </c>
      <c r="F209" s="29" t="str">
        <f>IF(B209="","", IFERROR(VLOOKUP(E209,'Общий список'!$A$3:$AG$996,2,FALSE),""))</f>
        <v>Макаров Александр </v>
      </c>
      <c r="G209" s="27" t="str">
        <f>IF(B209="","", IFERROR(VLOOKUP(E209,'Общий список'!$A$3:$AG$996,4,FALSE),""))</f>
        <v>30.04.2009</v>
      </c>
      <c r="H209" s="27" t="str">
        <f>IF(B209="","", IFERROR(VLOOKUP(E209,'Общий список'!$A$3:$AG$996,6,FALSE),""))</f>
        <v>СШОР «Темп» г.Пермь </v>
      </c>
      <c r="I209" s="27" t="str">
        <f>IF(B209="","", IFERROR(VLOOKUP(E209,'Общий список'!$A$3:$AG$996,7,FALSE),""))</f>
        <v>Вешкуров Л.А.,Вешкурова Л.Е.</v>
      </c>
      <c r="J209" s="27">
        <f t="array" ref="J209">IFERROR(INDEX('Общий список'!$A$3:$O$996,VLOOKUP(E209,'Общий список'!$A$3:$S$996,19,FALSE),MATCH(B209,'Общий список'!A207:N207,0)+1),"")</f>
        <v>7.25</v>
      </c>
      <c r="K209" s="30"/>
      <c r="L209" s="30"/>
      <c r="M209" s="31" t="str">
        <f t="shared" si="1"/>
        <v/>
      </c>
      <c r="N209" s="28"/>
      <c r="O209" s="32"/>
      <c r="R209" s="33"/>
      <c r="S209" s="33"/>
      <c r="T209" s="33"/>
    </row>
    <row r="210" ht="15.0" customHeight="1">
      <c r="A210" s="39"/>
      <c r="B210" s="26" t="str">
        <f t="array" ref="B210">IFERROR(INDEX('Общий список'!$A$3:$S$996,VLOOKUP(E210,'Общий список'!$A$3:$S$996,19,FALSE),MATCH($B$1,'Общий список'!A208:M208,0)),"")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список'!A208</f>
        <v>910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список'!A208:N208,0)+1),"")</f>
        <v/>
      </c>
      <c r="K210" s="30"/>
      <c r="L210" s="30"/>
      <c r="M210" s="31" t="str">
        <f t="shared" si="1"/>
        <v/>
      </c>
      <c r="N210" s="28"/>
      <c r="O210" s="32"/>
      <c r="R210" s="33"/>
      <c r="S210" s="33"/>
      <c r="T210" s="33"/>
    </row>
    <row r="211" ht="15.0" customHeight="1">
      <c r="A211" s="39"/>
      <c r="B211" s="26" t="str">
        <f t="array" ref="B211">IFERROR(INDEX('Общий список'!$A$3:$S$996,VLOOKUP(E211,'Общий список'!$A$3:$S$996,19,FALSE),MATCH($B$1,'Общий список'!A209:M209,0)),"")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список'!A209</f>
        <v>952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список'!A209:N209,0)+1),"")</f>
        <v/>
      </c>
      <c r="K211" s="30"/>
      <c r="L211" s="30"/>
      <c r="M211" s="31" t="str">
        <f t="shared" si="1"/>
        <v/>
      </c>
      <c r="N211" s="28"/>
      <c r="O211" s="32"/>
      <c r="R211" s="33"/>
      <c r="S211" s="33"/>
      <c r="T211" s="33"/>
    </row>
    <row r="212" ht="15.0" customHeight="1">
      <c r="A212" s="39"/>
      <c r="B212" s="26" t="str">
        <f t="array" ref="B212">IFERROR(INDEX('Общий список'!$A$3:$S$996,VLOOKUP(E212,'Общий список'!$A$3:$S$996,19,FALSE),MATCH($B$1,'Общий список'!A210:M210,0)),"")</f>
        <v>60 м</v>
      </c>
      <c r="C212" s="27" t="str">
        <f>IF(B212="","", IFERROR(VLOOKUP(E212,'Общий список'!$A$3:$AG$996,3,FALSE),""))</f>
        <v>М</v>
      </c>
      <c r="D212" s="27" t="str">
        <f>IF(B212="","", IFERROR(VLOOKUP(E212,'Общий список'!$A$3:$AG$996,17,FALSE),""))</f>
        <v/>
      </c>
      <c r="E212" s="28">
        <f>'Общий список'!A210</f>
        <v>961</v>
      </c>
      <c r="F212" s="29" t="str">
        <f>IF(B212="","", IFERROR(VLOOKUP(E212,'Общий список'!$A$3:$AG$996,2,FALSE),""))</f>
        <v>Кудымов Кирилл </v>
      </c>
      <c r="G212" s="27" t="str">
        <f>IF(B212="","", IFERROR(VLOOKUP(E212,'Общий список'!$A$3:$AG$996,4,FALSE),""))</f>
        <v>08.05.2002</v>
      </c>
      <c r="H212" s="27" t="str">
        <f>IF(B212="","", IFERROR(VLOOKUP(E212,'Общий список'!$A$3:$AG$996,6,FALSE),""))</f>
        <v>ДСДЮ Прикамье </v>
      </c>
      <c r="I212" s="27" t="str">
        <f>IF(B212="","", IFERROR(VLOOKUP(E212,'Общий список'!$A$3:$AG$996,7,FALSE),""))</f>
        <v>Щербаков А.М.</v>
      </c>
      <c r="J212" s="27">
        <f t="array" ref="J212">IFERROR(INDEX('Общий список'!$A$3:$O$996,VLOOKUP(E212,'Общий список'!$A$3:$S$996,19,FALSE),MATCH(B212,'Общий список'!A210:N210,0)+1),"")</f>
        <v>6.73</v>
      </c>
      <c r="K212" s="30"/>
      <c r="L212" s="30"/>
      <c r="M212" s="31" t="str">
        <f t="shared" si="1"/>
        <v/>
      </c>
      <c r="N212" s="28"/>
      <c r="O212" s="32"/>
      <c r="R212" s="33"/>
      <c r="S212" s="33"/>
      <c r="T212" s="33"/>
    </row>
    <row r="213" ht="15.0" customHeight="1">
      <c r="A213" s="39"/>
      <c r="B213" s="26" t="str">
        <f t="array" ref="B213">IFERROR(INDEX('Общий список'!$A$3:$S$996,VLOOKUP(E213,'Общий список'!$A$3:$S$996,19,FALSE),MATCH($B$1,'Общий список'!A211:M211,0)),"")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список'!A211</f>
        <v>966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список'!A211:N211,0)+1),"")</f>
        <v/>
      </c>
      <c r="K213" s="30"/>
      <c r="L213" s="30"/>
      <c r="M213" s="31" t="str">
        <f t="shared" si="1"/>
        <v/>
      </c>
      <c r="N213" s="28"/>
      <c r="O213" s="32"/>
      <c r="R213" s="33"/>
      <c r="S213" s="33"/>
      <c r="T213" s="33"/>
    </row>
    <row r="214" ht="15.0" customHeight="1">
      <c r="A214" s="39"/>
      <c r="B214" s="26" t="str">
        <f t="array" ref="B214">IFERROR(INDEX('Общий список'!$A$3:$S$996,VLOOKUP(E214,'Общий список'!$A$3:$S$996,19,FALSE),MATCH($B$1,'Общий список'!A212:M212,0)),"")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список'!A212</f>
        <v>1013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список'!A212:N212,0)+1),"")</f>
        <v/>
      </c>
      <c r="K214" s="30"/>
      <c r="L214" s="30"/>
      <c r="M214" s="31" t="str">
        <f t="shared" si="1"/>
        <v/>
      </c>
      <c r="N214" s="28"/>
      <c r="O214" s="32"/>
      <c r="R214" s="33"/>
      <c r="S214" s="33"/>
      <c r="T214" s="33"/>
    </row>
    <row r="215" ht="15.0" customHeight="1">
      <c r="A215" s="39"/>
      <c r="B215" s="26" t="str">
        <f t="array" ref="B215">IFERROR(INDEX('Общий список'!$A$3:$S$996,VLOOKUP(E215,'Общий список'!$A$3:$S$996,19,FALSE),MATCH($B$1,'Общий список'!A213:M213,0)),"")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список'!A213</f>
        <v>1040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список'!A213:N213,0)+1),"")</f>
        <v/>
      </c>
      <c r="K215" s="30"/>
      <c r="L215" s="30"/>
      <c r="M215" s="31" t="str">
        <f t="shared" si="1"/>
        <v/>
      </c>
      <c r="N215" s="28"/>
      <c r="O215" s="32"/>
      <c r="R215" s="33"/>
      <c r="S215" s="33"/>
      <c r="T215" s="33"/>
    </row>
    <row r="216" ht="15.0" customHeight="1">
      <c r="A216" s="39"/>
      <c r="B216" s="26" t="str">
        <f t="array" ref="B216">IFERROR(INDEX('Общий список'!$A$3:$S$996,VLOOKUP(E216,'Общий список'!$A$3:$S$996,19,FALSE),MATCH($B$1,'Общий список'!A214:M214,0)),"")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список'!A214</f>
        <v>1107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список'!A214:N214,0)+1),"")</f>
        <v/>
      </c>
      <c r="K216" s="30"/>
      <c r="L216" s="30"/>
      <c r="M216" s="31" t="str">
        <f t="shared" si="1"/>
        <v/>
      </c>
      <c r="N216" s="28"/>
      <c r="O216" s="32"/>
      <c r="R216" s="33"/>
      <c r="S216" s="33"/>
      <c r="T216" s="33"/>
    </row>
    <row r="217" ht="15.0" customHeight="1">
      <c r="A217" s="39"/>
      <c r="B217" s="26" t="str">
        <f t="array" ref="B217">IFERROR(INDEX('Общий список'!$A$3:$S$996,VLOOKUP(E217,'Общий список'!$A$3:$S$996,19,FALSE),MATCH($B$1,'Общий список'!A215:M215,0)),"")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список'!A215</f>
        <v>1657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список'!A215:N215,0)+1),"")</f>
        <v/>
      </c>
      <c r="K217" s="30"/>
      <c r="L217" s="30"/>
      <c r="M217" s="31" t="str">
        <f t="shared" si="1"/>
        <v/>
      </c>
      <c r="N217" s="28"/>
      <c r="O217" s="32"/>
      <c r="R217" s="33"/>
      <c r="S217" s="33"/>
      <c r="T217" s="33"/>
    </row>
    <row r="218" ht="15.0" customHeight="1">
      <c r="A218" s="39"/>
      <c r="B218" s="26" t="str">
        <f t="array" ref="B218">IFERROR(INDEX('Общий список'!$A$3:$S$996,VLOOKUP(E218,'Общий список'!$A$3:$S$996,19,FALSE),MATCH($B$1,'Общий список'!A216:M216,0)),"")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список'!A216</f>
        <v>1838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список'!A216:N216,0)+1),"")</f>
        <v/>
      </c>
      <c r="K218" s="30"/>
      <c r="L218" s="30"/>
      <c r="M218" s="31" t="str">
        <f t="shared" si="1"/>
        <v/>
      </c>
      <c r="N218" s="28"/>
      <c r="O218" s="32"/>
      <c r="R218" s="33"/>
      <c r="S218" s="33"/>
      <c r="T218" s="33"/>
    </row>
    <row r="219" ht="15.0" customHeight="1">
      <c r="A219" s="39"/>
      <c r="B219" s="26" t="str">
        <f t="array" ref="B219">IFERROR(INDEX('Общий список'!$A$3:$S$996,VLOOKUP(E219,'Общий список'!$A$3:$S$996,19,FALSE),MATCH($B$1,'Общий список'!A217:M217,0)),"")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список'!A217</f>
        <v>1961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список'!A217:N217,0)+1),"")</f>
        <v/>
      </c>
      <c r="K219" s="30"/>
      <c r="L219" s="30"/>
      <c r="M219" s="31" t="str">
        <f t="shared" si="1"/>
        <v/>
      </c>
      <c r="N219" s="28"/>
      <c r="O219" s="32"/>
      <c r="R219" s="33"/>
      <c r="S219" s="33"/>
      <c r="T219" s="33"/>
    </row>
    <row r="220" ht="15.0" customHeight="1">
      <c r="A220" s="39"/>
      <c r="B220" s="26" t="str">
        <f t="array" ref="B220">IFERROR(INDEX('Общий список'!$A$3:$S$996,VLOOKUP(E220,'Общий список'!$A$3:$S$996,19,FALSE),MATCH($B$1,'Общий список'!A218:M218,0)),"")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список'!A218</f>
        <v>2039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список'!A218:N218,0)+1),"")</f>
        <v/>
      </c>
      <c r="K220" s="30"/>
      <c r="L220" s="30"/>
      <c r="M220" s="31" t="str">
        <f t="shared" si="1"/>
        <v/>
      </c>
      <c r="N220" s="28"/>
      <c r="O220" s="32"/>
      <c r="R220" s="33"/>
      <c r="S220" s="33"/>
      <c r="T220" s="33"/>
    </row>
    <row r="221" ht="15.0" customHeight="1">
      <c r="A221" s="39"/>
      <c r="B221" s="26" t="str">
        <f t="array" ref="B221">IFERROR(INDEX('Общий список'!$A$3:$S$996,VLOOKUP(E221,'Общий список'!$A$3:$S$996,19,FALSE),MATCH($B$1,'Общий список'!A219:M219,0)),"")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список'!A219</f>
        <v>2282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список'!A219:N219,0)+1),"")</f>
        <v/>
      </c>
      <c r="K221" s="30"/>
      <c r="L221" s="30"/>
      <c r="M221" s="31" t="str">
        <f t="shared" si="1"/>
        <v/>
      </c>
      <c r="N221" s="28"/>
      <c r="O221" s="32"/>
      <c r="R221" s="33"/>
      <c r="S221" s="33"/>
      <c r="T221" s="33"/>
    </row>
    <row r="222" ht="15.0" customHeight="1">
      <c r="A222" s="39"/>
      <c r="B222" s="26" t="str">
        <f t="array" ref="B222">IFERROR(INDEX('Общий список'!$A$3:$S$996,VLOOKUP(E222,'Общий список'!$A$3:$S$996,19,FALSE),MATCH($B$1,'Общий список'!A220:M220,0)),"")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список'!A220</f>
        <v>2328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список'!A220:N220,0)+1),"")</f>
        <v/>
      </c>
      <c r="K222" s="30"/>
      <c r="L222" s="30"/>
      <c r="M222" s="31" t="str">
        <f t="shared" si="1"/>
        <v/>
      </c>
      <c r="N222" s="28"/>
      <c r="O222" s="32"/>
      <c r="R222" s="33"/>
      <c r="S222" s="33"/>
      <c r="T222" s="33"/>
    </row>
    <row r="223" ht="15.0" customHeight="1">
      <c r="A223" s="39"/>
      <c r="B223" s="26" t="str">
        <f t="array" ref="B223">IFERROR(INDEX('Общий список'!$A$3:$S$996,VLOOKUP(E223,'Общий список'!$A$3:$S$996,19,FALSE),MATCH($B$1,'Общий список'!A221:M221,0)),"")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список'!A221</f>
        <v>3069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список'!A221:N221,0)+1),"")</f>
        <v/>
      </c>
      <c r="K223" s="30"/>
      <c r="L223" s="30"/>
      <c r="M223" s="31" t="str">
        <f t="shared" si="1"/>
        <v/>
      </c>
      <c r="N223" s="28"/>
      <c r="O223" s="32"/>
      <c r="R223" s="33"/>
      <c r="S223" s="33"/>
      <c r="T223" s="33"/>
    </row>
    <row r="224" ht="15.0" customHeight="1">
      <c r="A224" s="39"/>
      <c r="B224" s="26" t="str">
        <f t="array" ref="B224">IFERROR(INDEX('Общий список'!$A$3:$S$996,VLOOKUP(E224,'Общий список'!$A$3:$S$996,19,FALSE),MATCH($B$1,'Общий список'!A222:M222,0)),"")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список'!A222</f>
        <v>3993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список'!A222:N222,0)+1),"")</f>
        <v/>
      </c>
      <c r="K224" s="30"/>
      <c r="L224" s="30"/>
      <c r="M224" s="31" t="str">
        <f t="shared" si="1"/>
        <v/>
      </c>
      <c r="N224" s="28"/>
      <c r="O224" s="32"/>
      <c r="R224" s="33"/>
      <c r="S224" s="33"/>
      <c r="T224" s="33"/>
    </row>
    <row r="225" ht="15.0" customHeight="1">
      <c r="A225" s="39"/>
      <c r="B225" s="26" t="str">
        <f t="array" ref="B225">IFERROR(INDEX('Общий список'!$A$3:$S$996,VLOOKUP(E225,'Общий список'!$A$3:$S$996,19,FALSE),MATCH($B$1,'Общий список'!A223:M223,0)),"")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список'!A223</f>
        <v>5158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список'!A223:N223,0)+1),"")</f>
        <v/>
      </c>
      <c r="K225" s="30"/>
      <c r="L225" s="30"/>
      <c r="M225" s="31" t="str">
        <f t="shared" si="1"/>
        <v/>
      </c>
      <c r="N225" s="28"/>
      <c r="O225" s="32"/>
      <c r="R225" s="33"/>
      <c r="S225" s="33"/>
      <c r="T225" s="33"/>
    </row>
    <row r="226" ht="15.0" customHeight="1">
      <c r="A226" s="39"/>
      <c r="B226" s="26" t="str">
        <f t="array" ref="B226">IFERROR(INDEX('Общий список'!$A$3:$S$996,VLOOKUP(E226,'Общий список'!$A$3:$S$996,19,FALSE),MATCH($B$1,'Общий список'!A224:M224,0)),"")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список'!A224</f>
        <v>5530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список'!A224:N224,0)+1),"")</f>
        <v/>
      </c>
      <c r="K226" s="30"/>
      <c r="L226" s="30"/>
      <c r="M226" s="31" t="str">
        <f t="shared" si="1"/>
        <v/>
      </c>
      <c r="N226" s="28"/>
      <c r="O226" s="32"/>
      <c r="R226" s="33"/>
      <c r="S226" s="33"/>
      <c r="T226" s="33"/>
    </row>
    <row r="227" ht="15.0" customHeight="1">
      <c r="A227" s="39"/>
      <c r="B227" s="26" t="str">
        <f t="array" ref="B227">IFERROR(INDEX('Общий список'!$A$3:$S$996,VLOOKUP(E227,'Общий список'!$A$3:$S$996,19,FALSE),MATCH($B$1,'Общий список'!A225:M225,0)),"")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список'!A225</f>
        <v>6349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список'!A225:N225,0)+1),"")</f>
        <v/>
      </c>
      <c r="K227" s="30"/>
      <c r="L227" s="30"/>
      <c r="M227" s="31" t="str">
        <f t="shared" si="1"/>
        <v/>
      </c>
      <c r="N227" s="28"/>
      <c r="O227" s="32"/>
      <c r="R227" s="33"/>
      <c r="S227" s="33"/>
      <c r="T227" s="33"/>
    </row>
    <row r="228" ht="15.0" customHeight="1">
      <c r="A228" s="39"/>
      <c r="B228" s="26" t="str">
        <f t="array" ref="B228">IFERROR(INDEX('Общий список'!$A$3:$S$996,VLOOKUP(E228,'Общий список'!$A$3:$S$996,19,FALSE),MATCH($B$1,'Общий список'!A226:M226,0)),"")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список'!A226</f>
        <v>7506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список'!A226:N226,0)+1),"")</f>
        <v/>
      </c>
      <c r="K228" s="30"/>
      <c r="L228" s="30"/>
      <c r="M228" s="31" t="str">
        <f t="shared" si="1"/>
        <v/>
      </c>
      <c r="N228" s="28"/>
      <c r="O228" s="32"/>
      <c r="R228" s="33"/>
      <c r="S228" s="33"/>
      <c r="T228" s="33"/>
    </row>
    <row r="229" ht="15.0" customHeight="1">
      <c r="A229" s="39"/>
      <c r="B229" s="26" t="str">
        <f t="array" ref="B229">IFERROR(INDEX('Общий список'!$A$3:$S$996,VLOOKUP(E229,'Общий список'!$A$3:$S$996,19,FALSE),MATCH($B$1,'Общий список'!A227:M227,0)),"")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список'!A227</f>
        <v>7777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список'!A227:N227,0)+1),"")</f>
        <v/>
      </c>
      <c r="K229" s="30"/>
      <c r="L229" s="30"/>
      <c r="M229" s="31" t="str">
        <f t="shared" si="1"/>
        <v/>
      </c>
      <c r="N229" s="28"/>
      <c r="O229" s="32"/>
      <c r="R229" s="33"/>
      <c r="S229" s="33"/>
      <c r="T229" s="33"/>
    </row>
    <row r="230" ht="15.0" customHeight="1">
      <c r="A230" s="39"/>
      <c r="B230" s="26" t="str">
        <f t="array" ref="B230">IFERROR(INDEX('Общий список'!$A$3:$S$996,VLOOKUP(E230,'Общий список'!$A$3:$S$996,19,FALSE),MATCH($B$1,'Общий список'!A228:M228,0)),"")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список'!A228</f>
        <v>7837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список'!A228:N228,0)+1),"")</f>
        <v/>
      </c>
      <c r="K230" s="30"/>
      <c r="L230" s="30"/>
      <c r="M230" s="31" t="str">
        <f t="shared" si="1"/>
        <v/>
      </c>
      <c r="N230" s="28"/>
      <c r="O230" s="32"/>
      <c r="R230" s="33"/>
      <c r="S230" s="33"/>
      <c r="T230" s="33"/>
    </row>
    <row r="231" ht="15.0" customHeight="1">
      <c r="A231" s="39"/>
      <c r="B231" s="26" t="str">
        <f t="array" ref="B231">IFERROR(INDEX('Общий список'!$A$3:$S$996,VLOOKUP(E231,'Общий список'!$A$3:$S$996,19,FALSE),MATCH($B$1,'Общий список'!A229:M229,0)),"")</f>
        <v>60 м</v>
      </c>
      <c r="C231" s="27" t="str">
        <f>IF(B231="","", IFERROR(VLOOKUP(E231,'Общий список'!$A$3:$AG$996,3,FALSE),""))</f>
        <v>М</v>
      </c>
      <c r="D231" s="27" t="str">
        <f>IF(B231="","", IFERROR(VLOOKUP(E231,'Общий список'!$A$3:$AG$996,17,FALSE),""))</f>
        <v/>
      </c>
      <c r="E231" s="28" t="str">
        <f>'Общий список'!A229</f>
        <v>887а</v>
      </c>
      <c r="F231" s="29" t="str">
        <f>IF(B231="","", IFERROR(VLOOKUP(E231,'Общий список'!$A$3:$AG$996,2,FALSE),""))</f>
        <v>Шишкин Илья</v>
      </c>
      <c r="G231" s="27" t="str">
        <f>IF(B231="","", IFERROR(VLOOKUP(E231,'Общий список'!$A$3:$AG$996,4,FALSE),""))</f>
        <v>30.05.2008</v>
      </c>
      <c r="H231" s="27" t="str">
        <f>IF(B231="","", IFERROR(VLOOKUP(E231,'Общий список'!$A$3:$AG$996,6,FALSE),""))</f>
        <v>МАУ ДО СШ "Рекорд"</v>
      </c>
      <c r="I231" s="27" t="str">
        <f>IF(B231="","", IFERROR(VLOOKUP(E231,'Общий список'!$A$3:$AG$996,7,FALSE),""))</f>
        <v>Анютина Е.В.</v>
      </c>
      <c r="J231" s="27">
        <f t="array" ref="J231">IFERROR(INDEX('Общий список'!$A$3:$O$996,VLOOKUP(E231,'Общий список'!$A$3:$S$996,19,FALSE),MATCH(B231,'Общий список'!A229:N229,0)+1),"")</f>
        <v>7.43</v>
      </c>
      <c r="K231" s="30"/>
      <c r="L231" s="30"/>
      <c r="M231" s="31" t="str">
        <f t="shared" si="1"/>
        <v/>
      </c>
      <c r="N231" s="28"/>
      <c r="O231" s="32"/>
      <c r="R231" s="33"/>
      <c r="S231" s="33"/>
      <c r="T231" s="33"/>
    </row>
    <row r="232" ht="15.0" customHeight="1">
      <c r="A232" s="39"/>
      <c r="B232" s="26" t="str">
        <f t="array" ref="B232">IFERROR(INDEX('Общий список'!$A$3:$S$996,VLOOKUP(E232,'Общий список'!$A$3:$S$996,19,FALSE),MATCH($B$1,'Общий список'!A230:M230,0)),"")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 t="str">
        <f>'Общий список'!A230</f>
        <v>306а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список'!A230:N230,0)+1),"")</f>
        <v/>
      </c>
      <c r="K232" s="30"/>
      <c r="L232" s="30"/>
      <c r="M232" s="31" t="str">
        <f t="shared" si="1"/>
        <v/>
      </c>
      <c r="N232" s="28"/>
      <c r="O232" s="32"/>
      <c r="R232" s="33"/>
      <c r="S232" s="33"/>
      <c r="T232" s="33"/>
    </row>
    <row r="233" ht="15.0" customHeight="1">
      <c r="A233" s="39"/>
      <c r="B233" s="26" t="str">
        <f t="array" ref="B233">IFERROR(INDEX('Общий список'!$A$3:$S$996,VLOOKUP(E233,'Общий список'!$A$3:$S$996,19,FALSE),MATCH($B$1,'Общий список'!A231:M231,0)),"")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 t="str">
        <f>'Общий список'!A231</f>
        <v>306в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список'!A231:N231,0)+1),"")</f>
        <v/>
      </c>
      <c r="K233" s="30"/>
      <c r="L233" s="30"/>
      <c r="M233" s="31" t="str">
        <f t="shared" si="1"/>
        <v/>
      </c>
      <c r="N233" s="28"/>
      <c r="O233" s="32"/>
      <c r="R233" s="33"/>
      <c r="S233" s="33"/>
      <c r="T233" s="33"/>
    </row>
    <row r="234" ht="15.0" customHeight="1">
      <c r="A234" s="39"/>
      <c r="B234" s="26" t="str">
        <f t="array" ref="B234">IFERROR(INDEX('Общий список'!$A$3:$S$996,VLOOKUP(E234,'Общий список'!$A$3:$S$996,19,FALSE),MATCH($B$1,'Общий список'!A232:M232,0)),"")</f>
        <v>60 м</v>
      </c>
      <c r="C234" s="27" t="str">
        <f>IF(B234="","", IFERROR(VLOOKUP(E234,'Общий список'!$A$3:$AG$996,3,FALSE),""))</f>
        <v>М</v>
      </c>
      <c r="D234" s="27" t="str">
        <f>IF(B234="","", IFERROR(VLOOKUP(E234,'Общий список'!$A$3:$AG$996,17,FALSE),""))</f>
        <v/>
      </c>
      <c r="E234" s="28" t="str">
        <f>'Общий список'!A232</f>
        <v>304а</v>
      </c>
      <c r="F234" s="29" t="str">
        <f>IF(B234="","", IFERROR(VLOOKUP(E234,'Общий список'!$A$3:$AG$996,2,FALSE),""))</f>
        <v>Гайдученко Андрей</v>
      </c>
      <c r="G234" s="27" t="str">
        <f>IF(B234="","", IFERROR(VLOOKUP(E234,'Общий список'!$A$3:$AG$996,4,FALSE),""))</f>
        <v>07.05.2009</v>
      </c>
      <c r="H234" s="27" t="str">
        <f>IF(B234="","", IFERROR(VLOOKUP(E234,'Общий список'!$A$3:$AG$996,6,FALSE),""))</f>
        <v>ФГКОУ"ПСВУ"</v>
      </c>
      <c r="I234" s="27" t="str">
        <f>IF(B234="","", IFERROR(VLOOKUP(E234,'Общий список'!$A$3:$AG$996,7,FALSE),""))</f>
        <v>Кирсанова У.А.</v>
      </c>
      <c r="J234" s="27">
        <f t="array" ref="J234">IFERROR(INDEX('Общий список'!$A$3:$O$996,VLOOKUP(E234,'Общий список'!$A$3:$S$996,19,FALSE),MATCH(B234,'Общий список'!A232:N232,0)+1),"")</f>
        <v>7.43</v>
      </c>
      <c r="K234" s="30"/>
      <c r="L234" s="30"/>
      <c r="M234" s="31" t="str">
        <f t="shared" si="1"/>
        <v/>
      </c>
      <c r="N234" s="28"/>
      <c r="O234" s="32"/>
      <c r="R234" s="33"/>
      <c r="S234" s="33"/>
      <c r="T234" s="33"/>
    </row>
    <row r="235" ht="15.0" customHeight="1">
      <c r="A235" s="39"/>
      <c r="B235" s="26" t="str">
        <f t="array" ref="B235">IFERROR(INDEX('Общий список'!$A$3:$S$996,VLOOKUP(E235,'Общий список'!$A$3:$S$996,19,FALSE),MATCH($B$1,'Общий список'!A233:M233,0)),"")</f>
        <v>60 м</v>
      </c>
      <c r="C235" s="27" t="str">
        <f>IF(B235="","", IFERROR(VLOOKUP(E235,'Общий список'!$A$3:$AG$996,3,FALSE),""))</f>
        <v>М</v>
      </c>
      <c r="D235" s="27" t="str">
        <f>IF(B235="","", IFERROR(VLOOKUP(E235,'Общий список'!$A$3:$AG$996,17,FALSE),""))</f>
        <v/>
      </c>
      <c r="E235" s="28" t="str">
        <f>'Общий список'!A233</f>
        <v>307а</v>
      </c>
      <c r="F235" s="29" t="str">
        <f>IF(B235="","", IFERROR(VLOOKUP(E235,'Общий список'!$A$3:$AG$996,2,FALSE),""))</f>
        <v>Дульцев Александр </v>
      </c>
      <c r="G235" s="27" t="str">
        <f>IF(B235="","", IFERROR(VLOOKUP(E235,'Общий список'!$A$3:$AG$996,4,FALSE),""))</f>
        <v>14.06.2007</v>
      </c>
      <c r="H235" s="27" t="str">
        <f>IF(B235="","", IFERROR(VLOOKUP(E235,'Общий список'!$A$3:$AG$996,6,FALSE),""))</f>
        <v>ФГКОУ"ПСВУ"</v>
      </c>
      <c r="I235" s="27" t="str">
        <f>IF(B235="","", IFERROR(VLOOKUP(E235,'Общий список'!$A$3:$AG$996,7,FALSE),""))</f>
        <v>Кирсанова У.А.</v>
      </c>
      <c r="J235" s="27">
        <f t="array" ref="J235">IFERROR(INDEX('Общий список'!$A$3:$O$996,VLOOKUP(E235,'Общий список'!$A$3:$S$996,19,FALSE),MATCH(B235,'Общий список'!A233:N233,0)+1),"")</f>
        <v>7.28</v>
      </c>
      <c r="K235" s="30"/>
      <c r="L235" s="30"/>
      <c r="M235" s="31" t="str">
        <f t="shared" si="1"/>
        <v/>
      </c>
      <c r="N235" s="28"/>
      <c r="O235" s="32"/>
      <c r="R235" s="33"/>
      <c r="S235" s="33"/>
      <c r="T235" s="33"/>
    </row>
    <row r="236" ht="15.0" customHeight="1">
      <c r="A236" s="39"/>
      <c r="B236" s="26" t="str">
        <f t="array" ref="B236">IFERROR(INDEX('Общий список'!$A$3:$S$996,VLOOKUP(E236,'Общий список'!$A$3:$S$996,19,FALSE),MATCH($B$1,'Общий список'!A234:M234,0)),"")</f>
        <v>60 м</v>
      </c>
      <c r="C236" s="27" t="str">
        <f>IF(B236="","", IFERROR(VLOOKUP(E236,'Общий список'!$A$3:$AG$996,3,FALSE),""))</f>
        <v>Ж</v>
      </c>
      <c r="D236" s="27" t="str">
        <f>IF(B236="","", IFERROR(VLOOKUP(E236,'Общий список'!$A$3:$AG$996,17,FALSE),""))</f>
        <v/>
      </c>
      <c r="E236" s="28" t="str">
        <f>'Общий список'!A234</f>
        <v>309а</v>
      </c>
      <c r="F236" s="29" t="str">
        <f>IF(B236="","", IFERROR(VLOOKUP(E236,'Общий список'!$A$3:$AG$996,2,FALSE),""))</f>
        <v>Соловьева Анастасия </v>
      </c>
      <c r="G236" s="27" t="str">
        <f>IF(B236="","", IFERROR(VLOOKUP(E236,'Общий список'!$A$3:$AG$996,4,FALSE),""))</f>
        <v>24.12.2004</v>
      </c>
      <c r="H236" s="27" t="str">
        <f>IF(B236="","", IFERROR(VLOOKUP(E236,'Общий список'!$A$3:$AG$996,6,FALSE),""))</f>
        <v>СШОР "Старт" г. Пермь</v>
      </c>
      <c r="I236" s="27" t="str">
        <f>IF(B236="","", IFERROR(VLOOKUP(E236,'Общий список'!$A$3:$AG$996,7,FALSE),""))</f>
        <v>Дойков В.А., Пономарева О.Ю. </v>
      </c>
      <c r="J236" s="27">
        <f t="array" ref="J236">IFERROR(INDEX('Общий список'!$A$3:$O$996,VLOOKUP(E236,'Общий список'!$A$3:$S$996,19,FALSE),MATCH(B236,'Общий список'!A234:N234,0)+1),"")</f>
        <v>7.9</v>
      </c>
      <c r="K236" s="30"/>
      <c r="L236" s="30"/>
      <c r="M236" s="31" t="str">
        <f t="shared" si="1"/>
        <v/>
      </c>
      <c r="N236" s="28"/>
      <c r="O236" s="32"/>
      <c r="R236" s="33"/>
      <c r="S236" s="33"/>
      <c r="T236" s="33"/>
    </row>
    <row r="237" ht="15.0" customHeight="1">
      <c r="A237" s="39"/>
      <c r="B237" s="26" t="str">
        <f t="array" ref="B237">IFERROR(INDEX('Общий список'!$A$3:$S$996,VLOOKUP(E237,'Общий список'!$A$3:$S$996,19,FALSE),MATCH($B$1,'Общий список'!A235:M235,0)),"")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список'!A235</f>
        <v>197а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список'!A235:N235,0)+1),"")</f>
        <v/>
      </c>
      <c r="K237" s="30"/>
      <c r="L237" s="30"/>
      <c r="M237" s="31" t="str">
        <f t="shared" si="1"/>
        <v/>
      </c>
      <c r="N237" s="28"/>
      <c r="O237" s="32"/>
      <c r="R237" s="33"/>
      <c r="S237" s="33"/>
      <c r="T237" s="33"/>
    </row>
    <row r="238" ht="15.0" customHeight="1">
      <c r="A238" s="39"/>
      <c r="B238" s="26" t="str">
        <f t="array" ref="B238">IFERROR(INDEX('Общий список'!$A$3:$S$996,VLOOKUP(E238,'Общий список'!$A$3:$S$996,19,FALSE),MATCH($B$1,'Общий список'!A236:M236,0)),"")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список'!A236</f>
        <v>150а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список'!A236:N236,0)+1),"")</f>
        <v/>
      </c>
      <c r="K238" s="30"/>
      <c r="L238" s="30"/>
      <c r="M238" s="31" t="str">
        <f t="shared" si="1"/>
        <v/>
      </c>
      <c r="N238" s="28"/>
      <c r="O238" s="32"/>
      <c r="R238" s="33"/>
      <c r="S238" s="33"/>
      <c r="T238" s="33"/>
    </row>
    <row r="239" ht="15.0" customHeight="1">
      <c r="A239" s="39"/>
      <c r="B239" s="26" t="str">
        <f t="array" ref="B239">IFERROR(INDEX('Общий список'!$A$3:$S$996,VLOOKUP(E239,'Общий список'!$A$3:$S$996,19,FALSE),MATCH($B$1,'Общий список'!A237:M237,0)),"")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>
        <f>'Общий список'!A237</f>
        <v>1982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список'!A237:N237,0)+1),"")</f>
        <v/>
      </c>
      <c r="K239" s="30"/>
      <c r="L239" s="30"/>
      <c r="M239" s="31" t="str">
        <f t="shared" si="1"/>
        <v/>
      </c>
      <c r="N239" s="28"/>
      <c r="O239" s="32"/>
      <c r="R239" s="33"/>
      <c r="S239" s="33"/>
      <c r="T239" s="33"/>
    </row>
    <row r="240" ht="15.0" customHeight="1">
      <c r="A240" s="39"/>
      <c r="B240" s="26" t="str">
        <f t="array" ref="B240">IFERROR(INDEX('Общий список'!$A$3:$S$996,VLOOKUP(E240,'Общий список'!$A$3:$S$996,19,FALSE),MATCH($B$1,'Общий список'!A238:M238,0)),"")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список'!A238</f>
        <v/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список'!A238:N238,0)+1),"")</f>
        <v/>
      </c>
      <c r="K240" s="30"/>
      <c r="L240" s="30"/>
      <c r="M240" s="31" t="str">
        <f t="shared" si="1"/>
        <v/>
      </c>
      <c r="N240" s="28"/>
      <c r="O240" s="32"/>
      <c r="R240" s="33"/>
      <c r="S240" s="33"/>
      <c r="T240" s="33"/>
    </row>
    <row r="241" ht="15.0" customHeight="1">
      <c r="A241" s="39"/>
      <c r="B241" s="26" t="str">
        <f t="array" ref="B241">IFERROR(INDEX('Общий список'!$A$3:$S$996,VLOOKUP(E241,'Общий список'!$A$3:$S$996,19,FALSE),MATCH($B$1,'Общий список'!A239:M239,0)),"")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список'!A239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список'!A239:N239,0)+1),"")</f>
        <v/>
      </c>
      <c r="K241" s="30"/>
      <c r="L241" s="30"/>
      <c r="M241" s="31" t="str">
        <f t="shared" si="1"/>
        <v/>
      </c>
      <c r="N241" s="28"/>
      <c r="O241" s="32"/>
      <c r="R241" s="33"/>
      <c r="S241" s="33"/>
      <c r="T241" s="33"/>
    </row>
    <row r="242" ht="15.0" customHeight="1">
      <c r="A242" s="39"/>
      <c r="B242" s="26" t="str">
        <f t="array" ref="B242">IFERROR(INDEX('Общий список'!$A$3:$S$996,VLOOKUP(E242,'Общий список'!$A$3:$S$996,19,FALSE),MATCH($B$1,'Общий список'!A240:M240,0)),"")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список'!A240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список'!A240:N240,0)+1),"")</f>
        <v/>
      </c>
      <c r="K242" s="30"/>
      <c r="L242" s="30"/>
      <c r="M242" s="31" t="str">
        <f t="shared" si="1"/>
        <v/>
      </c>
      <c r="N242" s="28"/>
      <c r="O242" s="32"/>
      <c r="R242" s="33"/>
      <c r="S242" s="33"/>
      <c r="T242" s="33"/>
    </row>
    <row r="243" ht="15.0" customHeight="1">
      <c r="A243" s="39"/>
      <c r="B243" s="26" t="str">
        <f t="array" ref="B243">IFERROR(INDEX('Общий список'!$A$3:$S$996,VLOOKUP(E243,'Общий список'!$A$3:$S$996,19,FALSE),MATCH($B$1,'Общий список'!A241:M241,0)),"")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список'!A241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список'!A241:N241,0)+1),"")</f>
        <v/>
      </c>
      <c r="K243" s="30"/>
      <c r="L243" s="30"/>
      <c r="M243" s="31" t="str">
        <f t="shared" si="1"/>
        <v/>
      </c>
      <c r="N243" s="28"/>
      <c r="O243" s="32"/>
      <c r="R243" s="33"/>
      <c r="S243" s="33"/>
      <c r="T243" s="33"/>
    </row>
    <row r="244" ht="15.0" customHeight="1">
      <c r="A244" s="39"/>
      <c r="B244" s="26" t="str">
        <f t="array" ref="B244">IFERROR(INDEX('Общий список'!$A$3:$S$996,VLOOKUP(E244,'Общий список'!$A$3:$S$996,19,FALSE),MATCH($B$1,'Общий список'!A242:M242,0)),"")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список'!A242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список'!A242:N242,0)+1),"")</f>
        <v/>
      </c>
      <c r="K244" s="30"/>
      <c r="L244" s="30"/>
      <c r="M244" s="31" t="str">
        <f t="shared" si="1"/>
        <v/>
      </c>
      <c r="N244" s="28"/>
      <c r="O244" s="32"/>
      <c r="R244" s="33"/>
      <c r="S244" s="33"/>
      <c r="T244" s="33"/>
    </row>
    <row r="245" ht="15.0" customHeight="1">
      <c r="A245" s="39"/>
      <c r="B245" s="26" t="str">
        <f t="array" ref="B245">IFERROR(INDEX('Общий список'!$A$3:$S$996,VLOOKUP(E245,'Общий список'!$A$3:$S$996,19,FALSE),MATCH($B$1,'Общий список'!A243:M243,0)),"")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список'!A243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список'!A243:N243,0)+1),"")</f>
        <v/>
      </c>
      <c r="K245" s="30"/>
      <c r="L245" s="30"/>
      <c r="M245" s="31" t="str">
        <f t="shared" si="1"/>
        <v/>
      </c>
      <c r="N245" s="28"/>
      <c r="O245" s="32"/>
      <c r="R245" s="33"/>
      <c r="S245" s="33"/>
      <c r="T245" s="33"/>
    </row>
    <row r="246" ht="15.0" customHeight="1">
      <c r="A246" s="39"/>
      <c r="B246" s="26" t="str">
        <f t="array" ref="B246">IFERROR(INDEX('Общий список'!$A$3:$S$996,VLOOKUP(E246,'Общий список'!$A$3:$S$996,19,FALSE),MATCH($B$1,'Общий список'!A244:M244,0)),"")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список'!A244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список'!A244:N244,0)+1),"")</f>
        <v/>
      </c>
      <c r="K246" s="30"/>
      <c r="L246" s="30"/>
      <c r="M246" s="31" t="str">
        <f t="shared" si="1"/>
        <v/>
      </c>
      <c r="N246" s="28"/>
      <c r="O246" s="32"/>
      <c r="R246" s="33"/>
      <c r="S246" s="33"/>
      <c r="T246" s="33"/>
    </row>
    <row r="247" ht="15.0" customHeight="1">
      <c r="A247" s="39"/>
      <c r="B247" s="26" t="str">
        <f t="array" ref="B247">IFERROR(INDEX('Общий список'!$A$3:$S$996,VLOOKUP(E247,'Общий список'!$A$3:$S$996,19,FALSE),MATCH($B$1,'Общий список'!A245:M245,0)),"")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список'!A245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список'!A245:N245,0)+1),"")</f>
        <v/>
      </c>
      <c r="K247" s="30"/>
      <c r="L247" s="30"/>
      <c r="M247" s="31" t="str">
        <f t="shared" si="1"/>
        <v/>
      </c>
      <c r="N247" s="28"/>
      <c r="O247" s="32"/>
      <c r="R247" s="33"/>
      <c r="S247" s="33"/>
      <c r="T247" s="33"/>
    </row>
    <row r="248" ht="15.0" customHeight="1">
      <c r="A248" s="39"/>
      <c r="B248" s="26" t="str">
        <f t="array" ref="B248">IFERROR(INDEX('Общий список'!$A$3:$S$996,VLOOKUP(E248,'Общий список'!$A$3:$S$996,19,FALSE),MATCH($B$1,'Общий список'!A246:M246,0)),"")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список'!A246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список'!A246:N246,0)+1),"")</f>
        <v/>
      </c>
      <c r="K248" s="30"/>
      <c r="L248" s="30"/>
      <c r="M248" s="31" t="str">
        <f t="shared" si="1"/>
        <v/>
      </c>
      <c r="N248" s="28"/>
      <c r="O248" s="32"/>
      <c r="R248" s="33"/>
      <c r="S248" s="33"/>
      <c r="T248" s="33"/>
    </row>
    <row r="249" ht="15.0" customHeight="1">
      <c r="A249" s="39"/>
      <c r="B249" s="26" t="str">
        <f t="array" ref="B249">IFERROR(INDEX('Общий список'!$A$3:$S$996,VLOOKUP(E249,'Общий список'!$A$3:$S$996,19,FALSE),MATCH($B$1,'Общий список'!A247:M247,0)),"")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список'!A247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список'!A247:N247,0)+1),"")</f>
        <v/>
      </c>
      <c r="K249" s="30"/>
      <c r="L249" s="30"/>
      <c r="M249" s="31" t="str">
        <f t="shared" si="1"/>
        <v/>
      </c>
      <c r="N249" s="28"/>
      <c r="O249" s="32"/>
      <c r="R249" s="33"/>
      <c r="S249" s="33"/>
      <c r="T249" s="33"/>
    </row>
    <row r="250" ht="15.0" customHeight="1">
      <c r="A250" s="39"/>
      <c r="B250" s="26" t="str">
        <f t="array" ref="B250">IFERROR(INDEX('Общий список'!$A$3:$S$996,VLOOKUP(E250,'Общий список'!$A$3:$S$996,19,FALSE),MATCH($B$1,'Общий список'!A248:M248,0)),"")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список'!A248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список'!A248:N248,0)+1),"")</f>
        <v/>
      </c>
      <c r="K250" s="30"/>
      <c r="L250" s="30"/>
      <c r="M250" s="31" t="str">
        <f t="shared" si="1"/>
        <v/>
      </c>
      <c r="N250" s="28"/>
      <c r="O250" s="32"/>
      <c r="R250" s="33"/>
      <c r="S250" s="33"/>
      <c r="T250" s="33"/>
    </row>
    <row r="251" ht="15.0" customHeight="1">
      <c r="A251" s="39"/>
      <c r="B251" s="26" t="str">
        <f t="array" ref="B251">IFERROR(INDEX('Общий список'!$A$3:$S$996,VLOOKUP(E251,'Общий список'!$A$3:$S$996,19,FALSE),MATCH($B$1,'Общий список'!A249:M249,0)),"")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список'!A249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список'!A249:N249,0)+1),"")</f>
        <v/>
      </c>
      <c r="K251" s="30"/>
      <c r="L251" s="30"/>
      <c r="M251" s="31" t="str">
        <f t="shared" si="1"/>
        <v/>
      </c>
      <c r="N251" s="28"/>
      <c r="O251" s="32"/>
      <c r="R251" s="33"/>
      <c r="S251" s="33"/>
      <c r="T251" s="33"/>
    </row>
    <row r="252" ht="15.0" customHeight="1">
      <c r="A252" s="39"/>
      <c r="B252" s="26" t="str">
        <f t="array" ref="B252">IFERROR(INDEX('Общий список'!$A$3:$S$996,VLOOKUP(E252,'Общий список'!$A$3:$S$996,19,FALSE),MATCH($B$1,'Общий список'!A250:M250,0)),"")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список'!A250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список'!A250:N250,0)+1),"")</f>
        <v/>
      </c>
      <c r="K252" s="30"/>
      <c r="L252" s="30"/>
      <c r="M252" s="31" t="str">
        <f t="shared" si="1"/>
        <v/>
      </c>
      <c r="N252" s="28"/>
      <c r="O252" s="32"/>
      <c r="R252" s="33"/>
      <c r="S252" s="33"/>
      <c r="T252" s="33"/>
    </row>
    <row r="253" ht="15.0" customHeight="1">
      <c r="A253" s="39"/>
      <c r="B253" s="26" t="str">
        <f t="array" ref="B253">IFERROR(INDEX('Общий список'!$A$3:$S$996,VLOOKUP(E253,'Общий список'!$A$3:$S$996,19,FALSE),MATCH($B$1,'Общий список'!A251:M251,0)),"")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список'!A251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список'!A251:N251,0)+1),"")</f>
        <v/>
      </c>
      <c r="K253" s="30"/>
      <c r="L253" s="30"/>
      <c r="M253" s="31" t="str">
        <f t="shared" si="1"/>
        <v/>
      </c>
      <c r="N253" s="28"/>
      <c r="O253" s="32"/>
      <c r="R253" s="33"/>
      <c r="S253" s="33"/>
      <c r="T253" s="33"/>
    </row>
    <row r="254" ht="15.0" customHeight="1">
      <c r="A254" s="39"/>
      <c r="B254" s="26" t="str">
        <f t="array" ref="B254">IFERROR(INDEX('Общий список'!$A$3:$S$996,VLOOKUP(E254,'Общий список'!$A$3:$S$996,19,FALSE),MATCH($B$1,'Общий список'!A252:M252,0)),"")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список'!A252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список'!A252:N252,0)+1),"")</f>
        <v/>
      </c>
      <c r="K254" s="30"/>
      <c r="L254" s="30"/>
      <c r="M254" s="31" t="str">
        <f t="shared" si="1"/>
        <v/>
      </c>
      <c r="N254" s="28"/>
      <c r="O254" s="32"/>
      <c r="R254" s="33"/>
      <c r="S254" s="33"/>
      <c r="T254" s="33"/>
    </row>
    <row r="255" ht="15.0" customHeight="1">
      <c r="A255" s="39"/>
      <c r="B255" s="26" t="str">
        <f t="array" ref="B255">IFERROR(INDEX('Общий список'!$A$3:$S$996,VLOOKUP(E255,'Общий список'!$A$3:$S$996,19,FALSE),MATCH($B$1,'Общий список'!A253:M253,0)),"")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список'!A253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список'!A253:N253,0)+1),"")</f>
        <v/>
      </c>
      <c r="K255" s="30"/>
      <c r="L255" s="30"/>
      <c r="M255" s="31" t="str">
        <f t="shared" si="1"/>
        <v/>
      </c>
      <c r="N255" s="28"/>
      <c r="O255" s="32"/>
      <c r="R255" s="33"/>
      <c r="S255" s="33"/>
      <c r="T255" s="33"/>
    </row>
    <row r="256" ht="15.0" customHeight="1">
      <c r="A256" s="39"/>
      <c r="B256" s="26" t="str">
        <f t="array" ref="B256">IFERROR(INDEX('Общий список'!$A$3:$S$996,VLOOKUP(E256,'Общий список'!$A$3:$S$996,19,FALSE),MATCH($B$1,'Общий список'!A254:M254,0)),"")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список'!A254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список'!A254:N254,0)+1),"")</f>
        <v/>
      </c>
      <c r="K256" s="30"/>
      <c r="L256" s="30"/>
      <c r="M256" s="31" t="str">
        <f t="shared" si="1"/>
        <v/>
      </c>
      <c r="N256" s="28"/>
      <c r="O256" s="32"/>
      <c r="R256" s="33"/>
      <c r="S256" s="33"/>
      <c r="T256" s="33"/>
    </row>
    <row r="257" ht="15.0" customHeight="1">
      <c r="A257" s="39"/>
      <c r="B257" s="26" t="str">
        <f t="array" ref="B257">IFERROR(INDEX('Общий список'!$A$3:$S$996,VLOOKUP(E257,'Общий список'!$A$3:$S$996,19,FALSE),MATCH($B$1,'Общий список'!A255:M255,0)),"")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список'!A255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список'!A255:N255,0)+1),"")</f>
        <v/>
      </c>
      <c r="K257" s="30"/>
      <c r="L257" s="30"/>
      <c r="M257" s="31" t="str">
        <f t="shared" si="1"/>
        <v/>
      </c>
      <c r="N257" s="28"/>
      <c r="O257" s="32"/>
      <c r="R257" s="33"/>
      <c r="S257" s="33"/>
      <c r="T257" s="33"/>
    </row>
    <row r="258" ht="15.0" customHeight="1">
      <c r="A258" s="39"/>
      <c r="B258" s="26" t="str">
        <f t="array" ref="B258">IFERROR(INDEX('Общий список'!$A$3:$S$996,VLOOKUP(E258,'Общий список'!$A$3:$S$996,19,FALSE),MATCH($B$1,'Общий список'!A256:M256,0)),"")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список'!A256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список'!A256:N256,0)+1),"")</f>
        <v/>
      </c>
      <c r="K258" s="30"/>
      <c r="L258" s="30"/>
      <c r="M258" s="31" t="str">
        <f t="shared" si="1"/>
        <v/>
      </c>
      <c r="N258" s="28"/>
      <c r="O258" s="32"/>
      <c r="R258" s="33"/>
      <c r="S258" s="33"/>
      <c r="T258" s="33"/>
    </row>
    <row r="259" ht="15.0" customHeight="1">
      <c r="A259" s="39"/>
      <c r="B259" s="26" t="str">
        <f t="array" ref="B259">IFERROR(INDEX('Общий список'!$A$3:$S$996,VLOOKUP(E259,'Общий список'!$A$3:$S$996,19,FALSE),MATCH($B$1,'Общий список'!A257:M257,0)),"")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список'!A257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список'!A257:N257,0)+1),"")</f>
        <v/>
      </c>
      <c r="K259" s="30"/>
      <c r="L259" s="30"/>
      <c r="M259" s="31" t="str">
        <f t="shared" si="1"/>
        <v/>
      </c>
      <c r="N259" s="28"/>
      <c r="O259" s="32"/>
      <c r="R259" s="33"/>
      <c r="S259" s="33"/>
      <c r="T259" s="33"/>
    </row>
    <row r="260" ht="15.0" customHeight="1">
      <c r="A260" s="39"/>
      <c r="B260" s="26" t="str">
        <f t="array" ref="B260">IFERROR(INDEX('Общий список'!$A$3:$S$996,VLOOKUP(E260,'Общий список'!$A$3:$S$996,19,FALSE),MATCH($B$1,'Общий список'!A258:M258,0)),"")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список'!A258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список'!A258:N258,0)+1),"")</f>
        <v/>
      </c>
      <c r="K260" s="30"/>
      <c r="L260" s="30"/>
      <c r="M260" s="31" t="str">
        <f t="shared" si="1"/>
        <v/>
      </c>
      <c r="N260" s="28"/>
      <c r="O260" s="32"/>
      <c r="R260" s="33"/>
      <c r="S260" s="33"/>
      <c r="T260" s="33"/>
    </row>
    <row r="261" ht="15.0" customHeight="1">
      <c r="A261" s="39"/>
      <c r="B261" s="26" t="str">
        <f t="array" ref="B261">IFERROR(INDEX('Общий список'!$A$3:$S$996,VLOOKUP(E261,'Общий список'!$A$3:$S$996,19,FALSE),MATCH($B$1,'Общий список'!A259:M259,0)),"")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список'!A259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список'!A259:N259,0)+1),"")</f>
        <v/>
      </c>
      <c r="K261" s="30"/>
      <c r="L261" s="30"/>
      <c r="M261" s="31" t="str">
        <f t="shared" si="1"/>
        <v/>
      </c>
      <c r="N261" s="28"/>
      <c r="O261" s="32"/>
      <c r="R261" s="33"/>
      <c r="S261" s="33"/>
      <c r="T261" s="33"/>
    </row>
    <row r="262" ht="15.0" customHeight="1">
      <c r="A262" s="39"/>
      <c r="B262" s="26" t="str">
        <f t="array" ref="B262">IFERROR(INDEX('Общий список'!$A$3:$S$996,VLOOKUP(E262,'Общий список'!$A$3:$S$996,19,FALSE),MATCH($B$1,'Общий список'!A260:M260,0)),"")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список'!A260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список'!A260:N260,0)+1),"")</f>
        <v/>
      </c>
      <c r="K262" s="30"/>
      <c r="L262" s="30"/>
      <c r="M262" s="31" t="str">
        <f t="shared" si="1"/>
        <v/>
      </c>
      <c r="N262" s="28"/>
      <c r="O262" s="32"/>
      <c r="R262" s="33"/>
      <c r="S262" s="33"/>
      <c r="T262" s="33"/>
    </row>
    <row r="263" ht="15.0" customHeight="1">
      <c r="A263" s="39"/>
      <c r="B263" s="26" t="str">
        <f t="array" ref="B263">IFERROR(INDEX('Общий список'!$A$3:$S$996,VLOOKUP(E263,'Общий список'!$A$3:$S$996,19,FALSE),MATCH($B$1,'Общий список'!A261:M261,0)),"")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список'!A261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список'!A261:N261,0)+1),"")</f>
        <v/>
      </c>
      <c r="K263" s="30"/>
      <c r="L263" s="30"/>
      <c r="M263" s="31" t="str">
        <f t="shared" si="1"/>
        <v/>
      </c>
      <c r="N263" s="28"/>
      <c r="O263" s="32"/>
      <c r="R263" s="33"/>
      <c r="S263" s="33"/>
      <c r="T263" s="33"/>
    </row>
    <row r="264" ht="15.0" customHeight="1">
      <c r="A264" s="39"/>
      <c r="B264" s="26" t="str">
        <f t="array" ref="B264">IFERROR(INDEX('Общий список'!$A$3:$S$996,VLOOKUP(E264,'Общий список'!$A$3:$S$996,19,FALSE),MATCH($B$1,'Общий список'!A262:M262,0)),"")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список'!A262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список'!A262:N262,0)+1),"")</f>
        <v/>
      </c>
      <c r="K264" s="30"/>
      <c r="L264" s="30"/>
      <c r="M264" s="31" t="str">
        <f t="shared" si="1"/>
        <v/>
      </c>
      <c r="N264" s="28"/>
      <c r="O264" s="32"/>
      <c r="R264" s="33"/>
      <c r="S264" s="33"/>
      <c r="T264" s="33"/>
    </row>
    <row r="265" ht="15.0" customHeight="1">
      <c r="A265" s="39"/>
      <c r="B265" s="26" t="str">
        <f t="array" ref="B265">IFERROR(INDEX('Общий список'!$A$3:$S$996,VLOOKUP(E265,'Общий список'!$A$3:$S$996,19,FALSE),MATCH($B$1,'Общий список'!A263:M263,0)),"")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список'!A263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список'!A263:N263,0)+1),"")</f>
        <v/>
      </c>
      <c r="K265" s="30"/>
      <c r="L265" s="30"/>
      <c r="M265" s="31" t="str">
        <f t="shared" si="1"/>
        <v/>
      </c>
      <c r="N265" s="28"/>
      <c r="O265" s="32"/>
      <c r="R265" s="33"/>
      <c r="S265" s="33"/>
      <c r="T265" s="33"/>
    </row>
    <row r="266" ht="15.0" customHeight="1">
      <c r="A266" s="39"/>
      <c r="B266" s="26" t="str">
        <f t="array" ref="B266">IFERROR(INDEX('Общий список'!$A$3:$S$996,VLOOKUP(E266,'Общий список'!$A$3:$S$996,19,FALSE),MATCH($B$1,'Общий список'!A264:M264,0)),"")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список'!A264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список'!A264:N264,0)+1),"")</f>
        <v/>
      </c>
      <c r="K266" s="30"/>
      <c r="L266" s="30"/>
      <c r="M266" s="31" t="str">
        <f t="shared" si="1"/>
        <v/>
      </c>
      <c r="N266" s="28"/>
      <c r="O266" s="32"/>
      <c r="R266" s="33"/>
      <c r="S266" s="33"/>
      <c r="T266" s="33"/>
    </row>
    <row r="267" ht="15.0" customHeight="1">
      <c r="A267" s="39"/>
      <c r="B267" s="26" t="str">
        <f t="array" ref="B267">IFERROR(INDEX('Общий список'!$A$3:$S$996,VLOOKUP(E267,'Общий список'!$A$3:$S$996,19,FALSE),MATCH($B$1,'Общий список'!A265:M265,0)),"")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список'!A265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список'!A265:N265,0)+1),"")</f>
        <v/>
      </c>
      <c r="K267" s="30"/>
      <c r="L267" s="30"/>
      <c r="M267" s="31" t="str">
        <f t="shared" si="1"/>
        <v/>
      </c>
      <c r="N267" s="28"/>
      <c r="O267" s="32"/>
      <c r="R267" s="33"/>
      <c r="S267" s="33"/>
      <c r="T267" s="33"/>
    </row>
    <row r="268" ht="15.0" customHeight="1">
      <c r="A268" s="39"/>
      <c r="B268" s="26" t="str">
        <f t="array" ref="B268">IFERROR(INDEX('Общий список'!$A$3:$S$996,VLOOKUP(E268,'Общий список'!$A$3:$S$996,19,FALSE),MATCH($B$1,'Общий список'!A266:M266,0)),"")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список'!A266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список'!A266:N266,0)+1),"")</f>
        <v/>
      </c>
      <c r="K268" s="30"/>
      <c r="L268" s="30"/>
      <c r="M268" s="31" t="str">
        <f t="shared" si="1"/>
        <v/>
      </c>
      <c r="N268" s="28"/>
      <c r="O268" s="32"/>
      <c r="R268" s="33"/>
      <c r="S268" s="33"/>
      <c r="T268" s="33"/>
    </row>
    <row r="269" ht="15.0" customHeight="1">
      <c r="A269" s="39"/>
      <c r="B269" s="26" t="str">
        <f t="array" ref="B269">IFERROR(INDEX('Общий список'!$A$3:$S$996,VLOOKUP(E269,'Общий список'!$A$3:$S$996,19,FALSE),MATCH($B$1,'Общий список'!A267:M267,0)),"")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список'!A267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список'!A267:N267,0)+1),"")</f>
        <v/>
      </c>
      <c r="K269" s="30"/>
      <c r="L269" s="30"/>
      <c r="M269" s="31" t="str">
        <f t="shared" si="1"/>
        <v/>
      </c>
      <c r="N269" s="28"/>
      <c r="O269" s="32"/>
      <c r="R269" s="33"/>
      <c r="S269" s="33"/>
      <c r="T269" s="33"/>
    </row>
    <row r="270" ht="15.0" customHeight="1">
      <c r="A270" s="39"/>
      <c r="B270" s="26" t="str">
        <f t="array" ref="B270">IFERROR(INDEX('Общий список'!$A$3:$S$996,VLOOKUP(E270,'Общий список'!$A$3:$S$996,19,FALSE),MATCH($B$1,'Общий список'!A268:M268,0)),"")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список'!A268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список'!A268:N268,0)+1),"")</f>
        <v/>
      </c>
      <c r="K270" s="30"/>
      <c r="L270" s="30"/>
      <c r="M270" s="31" t="str">
        <f t="shared" si="1"/>
        <v/>
      </c>
      <c r="N270" s="28"/>
      <c r="O270" s="32"/>
      <c r="R270" s="33"/>
      <c r="S270" s="33"/>
      <c r="T270" s="33"/>
    </row>
    <row r="271" ht="15.0" customHeight="1">
      <c r="A271" s="39"/>
      <c r="B271" s="26" t="str">
        <f t="array" ref="B271">IFERROR(INDEX('Общий список'!$A$3:$S$996,VLOOKUP(E271,'Общий список'!$A$3:$S$996,19,FALSE),MATCH($B$1,'Общий список'!A269:M269,0)),"")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список'!A269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список'!A269:N269,0)+1),"")</f>
        <v/>
      </c>
      <c r="K271" s="30"/>
      <c r="L271" s="30"/>
      <c r="M271" s="31" t="str">
        <f t="shared" si="1"/>
        <v/>
      </c>
      <c r="N271" s="28"/>
      <c r="O271" s="32"/>
      <c r="R271" s="33"/>
      <c r="S271" s="33"/>
      <c r="T271" s="33"/>
    </row>
    <row r="272" ht="15.0" customHeight="1">
      <c r="A272" s="39"/>
      <c r="B272" s="26" t="str">
        <f t="array" ref="B272">IFERROR(INDEX('Общий список'!$A$3:$S$996,VLOOKUP(E272,'Общий список'!$A$3:$S$996,19,FALSE),MATCH($B$1,'Общий список'!A270:M270,0)),"")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список'!A270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список'!A270:N270,0)+1),"")</f>
        <v/>
      </c>
      <c r="K272" s="30"/>
      <c r="L272" s="30"/>
      <c r="M272" s="31" t="str">
        <f t="shared" si="1"/>
        <v/>
      </c>
      <c r="N272" s="28"/>
      <c r="O272" s="32"/>
      <c r="R272" s="33"/>
      <c r="S272" s="33"/>
      <c r="T272" s="33"/>
    </row>
    <row r="273" ht="15.0" customHeight="1">
      <c r="A273" s="39"/>
      <c r="B273" s="26" t="str">
        <f t="array" ref="B273">IFERROR(INDEX('Общий список'!$A$3:$S$996,VLOOKUP(E273,'Общий список'!$A$3:$S$996,19,FALSE),MATCH($B$1,'Общий список'!A271:M271,0)),"")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список'!A271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список'!A271:N271,0)+1),"")</f>
        <v/>
      </c>
      <c r="K273" s="30"/>
      <c r="L273" s="30"/>
      <c r="M273" s="31" t="str">
        <f t="shared" si="1"/>
        <v/>
      </c>
      <c r="N273" s="28"/>
      <c r="O273" s="32"/>
      <c r="R273" s="33"/>
      <c r="S273" s="33"/>
      <c r="T273" s="33"/>
    </row>
    <row r="274" ht="15.0" customHeight="1">
      <c r="A274" s="39"/>
      <c r="B274" s="26" t="str">
        <f t="array" ref="B274">IFERROR(INDEX('Общий список'!$A$3:$S$996,VLOOKUP(E274,'Общий список'!$A$3:$S$996,19,FALSE),MATCH($B$1,'Общий список'!A272:M272,0)),"")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список'!A272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список'!A272:N272,0)+1),"")</f>
        <v/>
      </c>
      <c r="K274" s="30"/>
      <c r="L274" s="30"/>
      <c r="M274" s="31" t="str">
        <f t="shared" si="1"/>
        <v/>
      </c>
      <c r="N274" s="28"/>
      <c r="O274" s="32"/>
      <c r="R274" s="33"/>
      <c r="S274" s="33"/>
      <c r="T274" s="33"/>
    </row>
    <row r="275" ht="15.0" customHeight="1">
      <c r="A275" s="39"/>
      <c r="B275" s="26" t="str">
        <f t="array" ref="B275">IFERROR(INDEX('Общий список'!$A$3:$S$996,VLOOKUP(E275,'Общий список'!$A$3:$S$996,19,FALSE),MATCH($B$1,'Общий список'!A273:M273,0)),"")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список'!A273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список'!A273:N273,0)+1),"")</f>
        <v/>
      </c>
      <c r="K275" s="30"/>
      <c r="L275" s="30"/>
      <c r="M275" s="31" t="str">
        <f t="shared" si="1"/>
        <v/>
      </c>
      <c r="N275" s="28"/>
      <c r="O275" s="32"/>
      <c r="R275" s="33"/>
      <c r="S275" s="33"/>
      <c r="T275" s="33"/>
    </row>
    <row r="276" ht="15.0" customHeight="1">
      <c r="A276" s="39"/>
      <c r="B276" s="26" t="str">
        <f t="array" ref="B276">IFERROR(INDEX('Общий список'!$A$3:$S$996,VLOOKUP(E276,'Общий список'!$A$3:$S$996,19,FALSE),MATCH($B$1,'Общий список'!A274:M274,0)),"")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список'!A274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список'!A274:N274,0)+1),"")</f>
        <v/>
      </c>
      <c r="K276" s="30"/>
      <c r="L276" s="30"/>
      <c r="M276" s="31" t="str">
        <f t="shared" si="1"/>
        <v/>
      </c>
      <c r="N276" s="28"/>
      <c r="O276" s="32"/>
      <c r="R276" s="33"/>
      <c r="S276" s="33"/>
      <c r="T276" s="33"/>
    </row>
    <row r="277" ht="15.0" customHeight="1">
      <c r="A277" s="39"/>
      <c r="B277" s="26" t="str">
        <f t="array" ref="B277">IFERROR(INDEX('Общий список'!$A$3:$S$996,VLOOKUP(E277,'Общий список'!$A$3:$S$996,19,FALSE),MATCH($B$1,'Общий список'!A275:M275,0)),"")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список'!A275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список'!A275:N275,0)+1),"")</f>
        <v/>
      </c>
      <c r="K277" s="30"/>
      <c r="L277" s="30"/>
      <c r="M277" s="31" t="str">
        <f t="shared" si="1"/>
        <v/>
      </c>
      <c r="N277" s="28"/>
      <c r="O277" s="32"/>
      <c r="R277" s="33"/>
      <c r="S277" s="33"/>
      <c r="T277" s="33"/>
    </row>
    <row r="278" ht="15.0" customHeight="1">
      <c r="A278" s="39"/>
      <c r="B278" s="26" t="str">
        <f t="array" ref="B278">IFERROR(INDEX('Общий список'!$A$3:$S$996,VLOOKUP(E278,'Общий список'!$A$3:$S$996,19,FALSE),MATCH($B$1,'Общий список'!A276:M276,0)),"")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список'!A276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список'!A276:N276,0)+1),"")</f>
        <v/>
      </c>
      <c r="K278" s="30"/>
      <c r="L278" s="30"/>
      <c r="M278" s="31" t="str">
        <f t="shared" si="1"/>
        <v/>
      </c>
      <c r="N278" s="28"/>
      <c r="O278" s="32"/>
      <c r="R278" s="33"/>
      <c r="S278" s="33"/>
      <c r="T278" s="33"/>
    </row>
    <row r="279" ht="15.0" customHeight="1">
      <c r="A279" s="39"/>
      <c r="B279" s="26" t="str">
        <f t="array" ref="B279">IFERROR(INDEX('Общий список'!$A$3:$S$996,VLOOKUP(E279,'Общий список'!$A$3:$S$996,19,FALSE),MATCH($B$1,'Общий список'!A277:M277,0)),"")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список'!A277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список'!A277:N277,0)+1),"")</f>
        <v/>
      </c>
      <c r="K279" s="30"/>
      <c r="L279" s="30"/>
      <c r="M279" s="31" t="str">
        <f t="shared" si="1"/>
        <v/>
      </c>
      <c r="N279" s="28"/>
      <c r="O279" s="32"/>
      <c r="R279" s="33"/>
      <c r="S279" s="33"/>
      <c r="T279" s="33"/>
    </row>
    <row r="280" ht="15.0" customHeight="1">
      <c r="A280" s="39"/>
      <c r="B280" s="26" t="str">
        <f t="array" ref="B280">IFERROR(INDEX('Общий список'!$A$3:$S$996,VLOOKUP(E280,'Общий список'!$A$3:$S$996,19,FALSE),MATCH($B$1,'Общий список'!A278:M278,0)),"")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список'!A278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список'!A278:N278,0)+1),"")</f>
        <v/>
      </c>
      <c r="K280" s="30"/>
      <c r="L280" s="30"/>
      <c r="M280" s="31" t="str">
        <f t="shared" si="1"/>
        <v/>
      </c>
      <c r="N280" s="28"/>
      <c r="O280" s="32"/>
      <c r="R280" s="33"/>
      <c r="S280" s="33"/>
      <c r="T280" s="33"/>
    </row>
    <row r="281" ht="15.0" customHeight="1">
      <c r="A281" s="39"/>
      <c r="B281" s="26" t="str">
        <f t="array" ref="B281">IFERROR(INDEX('Общий список'!$A$3:$S$996,VLOOKUP(E281,'Общий список'!$A$3:$S$996,19,FALSE),MATCH($B$1,'Общий список'!A279:M279,0)),"")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список'!A279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список'!A279:N279,0)+1),"")</f>
        <v/>
      </c>
      <c r="K281" s="30"/>
      <c r="L281" s="30"/>
      <c r="M281" s="31" t="str">
        <f t="shared" si="1"/>
        <v/>
      </c>
      <c r="N281" s="28"/>
      <c r="O281" s="32"/>
      <c r="R281" s="33"/>
      <c r="S281" s="33"/>
      <c r="T281" s="33"/>
    </row>
    <row r="282" ht="15.0" customHeight="1">
      <c r="A282" s="39"/>
      <c r="B282" s="26" t="str">
        <f t="array" ref="B282">IFERROR(INDEX('Общий список'!$A$3:$S$996,VLOOKUP(E282,'Общий список'!$A$3:$S$996,19,FALSE),MATCH($B$1,'Общий список'!A280:M280,0)),"")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список'!A280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список'!A280:N280,0)+1),"")</f>
        <v/>
      </c>
      <c r="K282" s="30"/>
      <c r="L282" s="30"/>
      <c r="M282" s="31" t="str">
        <f t="shared" si="1"/>
        <v/>
      </c>
      <c r="N282" s="28"/>
      <c r="O282" s="32"/>
      <c r="R282" s="33"/>
      <c r="S282" s="33"/>
      <c r="T282" s="33"/>
    </row>
    <row r="283" ht="15.0" customHeight="1">
      <c r="A283" s="39"/>
      <c r="B283" s="26" t="str">
        <f t="array" ref="B283">IFERROR(INDEX('Общий список'!$A$3:$S$996,VLOOKUP(E283,'Общий список'!$A$3:$S$996,19,FALSE),MATCH($B$1,'Общий список'!A281:M281,0)),"")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список'!A281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список'!A281:N281,0)+1),"")</f>
        <v/>
      </c>
      <c r="K283" s="30"/>
      <c r="L283" s="30"/>
      <c r="M283" s="31" t="str">
        <f t="shared" si="1"/>
        <v/>
      </c>
      <c r="N283" s="28"/>
      <c r="O283" s="32"/>
      <c r="R283" s="33"/>
      <c r="S283" s="33"/>
      <c r="T283" s="33"/>
    </row>
    <row r="284" ht="15.0" customHeight="1">
      <c r="A284" s="39"/>
      <c r="B284" s="26" t="str">
        <f t="array" ref="B284">IFERROR(INDEX('Общий список'!$A$3:$S$996,VLOOKUP(E284,'Общий список'!$A$3:$S$996,19,FALSE),MATCH($B$1,'Общий список'!A282:M282,0)),"")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список'!A282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список'!A282:N282,0)+1),"")</f>
        <v/>
      </c>
      <c r="K284" s="30"/>
      <c r="L284" s="30"/>
      <c r="M284" s="31" t="str">
        <f t="shared" si="1"/>
        <v/>
      </c>
      <c r="N284" s="28"/>
      <c r="O284" s="32"/>
      <c r="R284" s="33"/>
      <c r="S284" s="33"/>
      <c r="T284" s="33"/>
    </row>
    <row r="285" ht="15.0" customHeight="1">
      <c r="A285" s="39"/>
      <c r="B285" s="26" t="str">
        <f t="array" ref="B285">IFERROR(INDEX('Общий список'!$A$3:$S$996,VLOOKUP(E285,'Общий список'!$A$3:$S$996,19,FALSE),MATCH($B$1,'Общий список'!A283:M283,0)),"")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список'!A283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список'!A283:N283,0)+1),"")</f>
        <v/>
      </c>
      <c r="K285" s="30"/>
      <c r="L285" s="30"/>
      <c r="M285" s="31" t="str">
        <f t="shared" si="1"/>
        <v/>
      </c>
      <c r="N285" s="28"/>
      <c r="O285" s="32"/>
      <c r="R285" s="33"/>
      <c r="S285" s="33"/>
      <c r="T285" s="33"/>
    </row>
    <row r="286" ht="15.0" customHeight="1">
      <c r="A286" s="39"/>
      <c r="B286" s="26" t="str">
        <f t="array" ref="B286">IFERROR(INDEX('Общий список'!$A$3:$S$996,VLOOKUP(E286,'Общий список'!$A$3:$S$996,19,FALSE),MATCH($B$1,'Общий список'!A284:M284,0)),"")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список'!A284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список'!A284:N284,0)+1),"")</f>
        <v/>
      </c>
      <c r="K286" s="30"/>
      <c r="L286" s="30"/>
      <c r="M286" s="31" t="str">
        <f t="shared" si="1"/>
        <v/>
      </c>
      <c r="N286" s="28"/>
      <c r="O286" s="32"/>
      <c r="R286" s="33"/>
      <c r="S286" s="33"/>
      <c r="T286" s="33"/>
    </row>
    <row r="287" ht="15.0" customHeight="1">
      <c r="A287" s="39"/>
      <c r="B287" s="26" t="str">
        <f t="array" ref="B287">IFERROR(INDEX('Общий список'!$A$3:$S$996,VLOOKUP(E287,'Общий список'!$A$3:$S$996,19,FALSE),MATCH($B$1,'Общий список'!A285:M285,0)),"")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список'!A285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список'!A285:N285,0)+1),"")</f>
        <v/>
      </c>
      <c r="K287" s="30"/>
      <c r="L287" s="30"/>
      <c r="M287" s="31" t="str">
        <f t="shared" si="1"/>
        <v/>
      </c>
      <c r="N287" s="28"/>
      <c r="O287" s="32"/>
      <c r="R287" s="33"/>
      <c r="S287" s="33"/>
      <c r="T287" s="33"/>
    </row>
    <row r="288" ht="15.0" customHeight="1">
      <c r="A288" s="39"/>
      <c r="B288" s="26" t="str">
        <f t="array" ref="B288">IFERROR(INDEX('Общий список'!$A$3:$S$996,VLOOKUP(E288,'Общий список'!$A$3:$S$996,19,FALSE),MATCH($B$1,'Общий список'!A286:M286,0)),"")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список'!A286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список'!A286:N286,0)+1),"")</f>
        <v/>
      </c>
      <c r="K288" s="30"/>
      <c r="L288" s="30"/>
      <c r="M288" s="31" t="str">
        <f t="shared" si="1"/>
        <v/>
      </c>
      <c r="N288" s="28"/>
      <c r="O288" s="32"/>
      <c r="R288" s="33"/>
      <c r="S288" s="33"/>
      <c r="T288" s="33"/>
    </row>
    <row r="289" ht="15.0" customHeight="1">
      <c r="A289" s="39"/>
      <c r="B289" s="26" t="str">
        <f t="array" ref="B289">IFERROR(INDEX('Общий список'!$A$3:$S$996,VLOOKUP(E289,'Общий список'!$A$3:$S$996,19,FALSE),MATCH($B$1,'Общий список'!A287:M287,0)),"")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список'!A287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список'!A287:N287,0)+1),"")</f>
        <v/>
      </c>
      <c r="K289" s="30"/>
      <c r="L289" s="30"/>
      <c r="M289" s="31" t="str">
        <f t="shared" si="1"/>
        <v/>
      </c>
      <c r="N289" s="28"/>
      <c r="O289" s="32"/>
      <c r="R289" s="33"/>
      <c r="S289" s="33"/>
      <c r="T289" s="33"/>
    </row>
    <row r="290" ht="15.0" customHeight="1">
      <c r="A290" s="39"/>
      <c r="B290" s="26" t="str">
        <f t="array" ref="B290">IFERROR(INDEX('Общий список'!$A$3:$S$996,VLOOKUP(E290,'Общий список'!$A$3:$S$996,19,FALSE),MATCH($B$1,'Общий список'!A288:M288,0)),"")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список'!A288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список'!A288:N288,0)+1),"")</f>
        <v/>
      </c>
      <c r="K290" s="30"/>
      <c r="L290" s="30"/>
      <c r="M290" s="31" t="str">
        <f t="shared" si="1"/>
        <v/>
      </c>
      <c r="N290" s="28"/>
      <c r="O290" s="32"/>
      <c r="R290" s="33"/>
      <c r="S290" s="33"/>
      <c r="T290" s="33"/>
    </row>
    <row r="291" ht="15.0" customHeight="1">
      <c r="A291" s="39"/>
      <c r="B291" s="26" t="str">
        <f t="array" ref="B291">IFERROR(INDEX('Общий список'!$A$3:$S$996,VLOOKUP(E291,'Общий список'!$A$3:$S$996,19,FALSE),MATCH($B$1,'Общий список'!A289:M289,0)),"")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список'!A289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список'!A289:N289,0)+1),"")</f>
        <v/>
      </c>
      <c r="K291" s="30"/>
      <c r="L291" s="30"/>
      <c r="M291" s="31" t="str">
        <f t="shared" si="1"/>
        <v/>
      </c>
      <c r="N291" s="28"/>
      <c r="O291" s="32"/>
      <c r="R291" s="33"/>
      <c r="S291" s="33"/>
      <c r="T291" s="33"/>
    </row>
    <row r="292" ht="15.0" customHeight="1">
      <c r="A292" s="39"/>
      <c r="B292" s="26" t="str">
        <f t="array" ref="B292">IFERROR(INDEX('Общий список'!$A$3:$S$996,VLOOKUP(E292,'Общий список'!$A$3:$S$996,19,FALSE),MATCH($B$1,'Общий список'!A290:M290,0)),"")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список'!A290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список'!A290:N290,0)+1),"")</f>
        <v/>
      </c>
      <c r="K292" s="30"/>
      <c r="L292" s="30"/>
      <c r="M292" s="31" t="str">
        <f t="shared" si="1"/>
        <v/>
      </c>
      <c r="N292" s="28"/>
      <c r="O292" s="32"/>
      <c r="R292" s="33"/>
      <c r="S292" s="33"/>
      <c r="T292" s="33"/>
    </row>
    <row r="293" ht="15.0" customHeight="1">
      <c r="A293" s="39"/>
      <c r="B293" s="26" t="str">
        <f t="array" ref="B293">IFERROR(INDEX('Общий список'!$A$3:$S$996,VLOOKUP(E293,'Общий список'!$A$3:$S$996,19,FALSE),MATCH($B$1,'Общий список'!A291:M291,0)),"")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список'!A291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список'!A291:N291,0)+1),"")</f>
        <v/>
      </c>
      <c r="K293" s="30"/>
      <c r="L293" s="30"/>
      <c r="M293" s="31" t="str">
        <f t="shared" si="1"/>
        <v/>
      </c>
      <c r="N293" s="28"/>
      <c r="O293" s="32"/>
      <c r="R293" s="33"/>
      <c r="S293" s="33"/>
      <c r="T293" s="33"/>
    </row>
    <row r="294" ht="15.0" customHeight="1">
      <c r="A294" s="39"/>
      <c r="B294" s="26" t="str">
        <f t="array" ref="B294">IFERROR(INDEX('Общий список'!$A$3:$S$996,VLOOKUP(E294,'Общий список'!$A$3:$S$996,19,FALSE),MATCH($B$1,'Общий список'!A292:M292,0)),"")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список'!A292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список'!A292:N292,0)+1),"")</f>
        <v/>
      </c>
      <c r="K294" s="30"/>
      <c r="L294" s="30"/>
      <c r="M294" s="31" t="str">
        <f t="shared" si="1"/>
        <v/>
      </c>
      <c r="N294" s="28"/>
      <c r="O294" s="32"/>
      <c r="R294" s="33"/>
      <c r="S294" s="33"/>
      <c r="T294" s="33"/>
    </row>
    <row r="295" ht="15.0" customHeight="1">
      <c r="A295" s="39"/>
      <c r="B295" s="26" t="str">
        <f t="array" ref="B295">IFERROR(INDEX('Общий список'!$A$3:$S$996,VLOOKUP(E295,'Общий список'!$A$3:$S$996,19,FALSE),MATCH($B$1,'Общий список'!A293:M293,0)),"")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список'!A293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список'!A293:N293,0)+1),"")</f>
        <v/>
      </c>
      <c r="K295" s="30"/>
      <c r="L295" s="30"/>
      <c r="M295" s="31" t="str">
        <f t="shared" si="1"/>
        <v/>
      </c>
      <c r="N295" s="28"/>
      <c r="O295" s="32"/>
      <c r="R295" s="33"/>
      <c r="S295" s="33"/>
      <c r="T295" s="33"/>
    </row>
    <row r="296" ht="15.0" customHeight="1">
      <c r="A296" s="39"/>
      <c r="B296" s="26" t="str">
        <f t="array" ref="B296">IFERROR(INDEX('Общий список'!$A$3:$S$996,VLOOKUP(E296,'Общий список'!$A$3:$S$996,19,FALSE),MATCH($B$1,'Общий список'!A294:M294,0)),"")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список'!A294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список'!A294:N294,0)+1),"")</f>
        <v/>
      </c>
      <c r="K296" s="30"/>
      <c r="L296" s="30"/>
      <c r="M296" s="31" t="str">
        <f t="shared" si="1"/>
        <v/>
      </c>
      <c r="N296" s="28"/>
      <c r="O296" s="32"/>
      <c r="R296" s="33"/>
      <c r="S296" s="33"/>
      <c r="T296" s="33"/>
    </row>
    <row r="297" ht="15.0" customHeight="1">
      <c r="A297" s="39"/>
      <c r="B297" s="26" t="str">
        <f t="array" ref="B297">IFERROR(INDEX('Общий список'!$A$3:$S$996,VLOOKUP(E297,'Общий список'!$A$3:$S$996,19,FALSE),MATCH($B$1,'Общий список'!A295:M295,0)),"")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список'!A295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список'!A295:N295,0)+1),"")</f>
        <v/>
      </c>
      <c r="K297" s="30"/>
      <c r="L297" s="30"/>
      <c r="M297" s="31" t="str">
        <f t="shared" si="1"/>
        <v/>
      </c>
      <c r="N297" s="28"/>
      <c r="O297" s="32"/>
      <c r="R297" s="33"/>
      <c r="S297" s="33"/>
      <c r="T297" s="33"/>
    </row>
    <row r="298" ht="15.0" customHeight="1">
      <c r="A298" s="39"/>
      <c r="B298" s="26" t="str">
        <f t="array" ref="B298">IFERROR(INDEX('Общий список'!$A$3:$S$996,VLOOKUP(E298,'Общий список'!$A$3:$S$996,19,FALSE),MATCH($B$1,'Общий список'!A296:M296,0)),"")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список'!A296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список'!A296:N296,0)+1),"")</f>
        <v/>
      </c>
      <c r="K298" s="30"/>
      <c r="L298" s="30"/>
      <c r="M298" s="31" t="str">
        <f t="shared" si="1"/>
        <v/>
      </c>
      <c r="N298" s="28"/>
      <c r="O298" s="32"/>
      <c r="R298" s="33"/>
      <c r="S298" s="33"/>
      <c r="T298" s="33"/>
    </row>
    <row r="299" ht="15.0" customHeight="1">
      <c r="A299" s="39"/>
      <c r="B299" s="26" t="str">
        <f t="array" ref="B299">IFERROR(INDEX('Общий список'!$A$3:$S$996,VLOOKUP(E299,'Общий список'!$A$3:$S$996,19,FALSE),MATCH($B$1,'Общий список'!A297:M297,0)),"")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список'!A297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список'!A297:N297,0)+1),"")</f>
        <v/>
      </c>
      <c r="K299" s="30"/>
      <c r="L299" s="30"/>
      <c r="M299" s="31" t="str">
        <f t="shared" si="1"/>
        <v/>
      </c>
      <c r="N299" s="28"/>
      <c r="O299" s="32"/>
      <c r="R299" s="33"/>
      <c r="S299" s="33"/>
      <c r="T299" s="33"/>
    </row>
    <row r="300" ht="15.0" customHeight="1">
      <c r="A300" s="39"/>
      <c r="B300" s="26" t="str">
        <f t="array" ref="B300">IFERROR(INDEX('Общий список'!$A$3:$S$996,VLOOKUP(E300,'Общий список'!$A$3:$S$996,19,FALSE),MATCH($B$1,'Общий список'!A298:M298,0)),"")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список'!A298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список'!A298:N298,0)+1),"")</f>
        <v/>
      </c>
      <c r="K300" s="30"/>
      <c r="L300" s="30"/>
      <c r="M300" s="31" t="str">
        <f t="shared" si="1"/>
        <v/>
      </c>
      <c r="N300" s="28"/>
      <c r="O300" s="32"/>
      <c r="R300" s="33"/>
      <c r="S300" s="33"/>
      <c r="T300" s="33"/>
    </row>
    <row r="301" ht="15.0" customHeight="1">
      <c r="A301" s="39"/>
      <c r="B301" s="26" t="str">
        <f t="array" ref="B301">IFERROR(INDEX('Общий список'!$A$3:$S$996,VLOOKUP(E301,'Общий список'!$A$3:$S$996,19,FALSE),MATCH($B$1,'Общий список'!A299:M299,0)),"")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список'!A299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список'!A299:N299,0)+1),"")</f>
        <v/>
      </c>
      <c r="K301" s="30"/>
      <c r="L301" s="30"/>
      <c r="M301" s="31" t="str">
        <f t="shared" si="1"/>
        <v/>
      </c>
      <c r="N301" s="28"/>
      <c r="O301" s="32"/>
      <c r="R301" s="33"/>
      <c r="S301" s="33"/>
      <c r="T301" s="33"/>
    </row>
    <row r="302" ht="15.0" customHeight="1">
      <c r="A302" s="39"/>
      <c r="B302" s="26" t="str">
        <f t="array" ref="B302">IFERROR(INDEX('Общий список'!$A$3:$S$996,VLOOKUP(E302,'Общий список'!$A$3:$S$996,19,FALSE),MATCH($B$1,'Общий список'!A300:M300,0)),"")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список'!A300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список'!A300:N300,0)+1),"")</f>
        <v/>
      </c>
      <c r="K302" s="30"/>
      <c r="L302" s="30"/>
      <c r="M302" s="31" t="str">
        <f t="shared" si="1"/>
        <v/>
      </c>
      <c r="N302" s="28"/>
      <c r="O302" s="32"/>
      <c r="R302" s="33"/>
      <c r="S302" s="33"/>
      <c r="T302" s="33"/>
    </row>
    <row r="303" ht="15.0" customHeight="1">
      <c r="A303" s="39"/>
      <c r="B303" s="26" t="str">
        <f t="array" ref="B303">IFERROR(INDEX('Общий список'!$A$3:$S$996,VLOOKUP(E303,'Общий список'!$A$3:$S$996,19,FALSE),MATCH($B$1,'Общий список'!A301:M301,0)),"")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список'!A301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список'!A301:N301,0)+1),"")</f>
        <v/>
      </c>
      <c r="K303" s="30"/>
      <c r="L303" s="30"/>
      <c r="M303" s="31" t="str">
        <f t="shared" si="1"/>
        <v/>
      </c>
      <c r="N303" s="28"/>
      <c r="O303" s="32"/>
      <c r="R303" s="33"/>
      <c r="S303" s="33"/>
      <c r="T303" s="33"/>
    </row>
    <row r="304" ht="15.0" customHeight="1">
      <c r="A304" s="39"/>
      <c r="B304" s="26" t="str">
        <f t="array" ref="B304">IFERROR(INDEX('Общий список'!$A$3:$S$996,VLOOKUP(E304,'Общий список'!$A$3:$S$996,19,FALSE),MATCH($B$1,'Общий список'!A302:M302,0)),"")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список'!A302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список'!A302:N302,0)+1),"")</f>
        <v/>
      </c>
      <c r="K304" s="30"/>
      <c r="L304" s="30"/>
      <c r="M304" s="31" t="str">
        <f t="shared" si="1"/>
        <v/>
      </c>
      <c r="N304" s="28"/>
      <c r="O304" s="32"/>
      <c r="R304" s="33"/>
      <c r="S304" s="33"/>
      <c r="T304" s="33"/>
    </row>
    <row r="305" ht="15.0" customHeight="1">
      <c r="A305" s="39"/>
      <c r="B305" s="26" t="str">
        <f t="array" ref="B305">IFERROR(INDEX('Общий список'!$A$3:$S$996,VLOOKUP(E305,'Общий список'!$A$3:$S$996,19,FALSE),MATCH($B$1,'Общий список'!A303:M303,0)),"")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список'!A303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список'!A303:N303,0)+1),"")</f>
        <v/>
      </c>
      <c r="K305" s="30"/>
      <c r="L305" s="30"/>
      <c r="M305" s="31" t="str">
        <f t="shared" si="1"/>
        <v/>
      </c>
      <c r="N305" s="28"/>
      <c r="O305" s="32"/>
      <c r="R305" s="33"/>
      <c r="S305" s="33"/>
      <c r="T305" s="33"/>
    </row>
    <row r="306" ht="15.0" customHeight="1">
      <c r="A306" s="39"/>
      <c r="B306" s="26" t="str">
        <f t="array" ref="B306">IFERROR(INDEX('Общий список'!$A$3:$S$996,VLOOKUP(E306,'Общий список'!$A$3:$S$996,19,FALSE),MATCH($B$1,'Общий список'!A304:M304,0)),"")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список'!A304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список'!A304:N304,0)+1),"")</f>
        <v/>
      </c>
      <c r="K306" s="30"/>
      <c r="L306" s="30"/>
      <c r="M306" s="31" t="str">
        <f t="shared" si="1"/>
        <v/>
      </c>
      <c r="N306" s="28"/>
      <c r="O306" s="32"/>
      <c r="R306" s="33"/>
      <c r="S306" s="33"/>
      <c r="T306" s="33"/>
    </row>
    <row r="307" ht="15.0" customHeight="1">
      <c r="A307" s="39"/>
      <c r="B307" s="26" t="str">
        <f t="array" ref="B307">IFERROR(INDEX('Общий список'!$A$3:$S$996,VLOOKUP(E307,'Общий список'!$A$3:$S$996,19,FALSE),MATCH($B$1,'Общий список'!A305:M305,0)),"")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список'!A305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список'!A305:N305,0)+1),"")</f>
        <v/>
      </c>
      <c r="K307" s="30"/>
      <c r="L307" s="30"/>
      <c r="M307" s="31" t="str">
        <f t="shared" si="1"/>
        <v/>
      </c>
      <c r="N307" s="28"/>
      <c r="O307" s="32"/>
      <c r="R307" s="33"/>
      <c r="S307" s="33"/>
      <c r="T307" s="33"/>
    </row>
    <row r="308" ht="15.0" customHeight="1">
      <c r="A308" s="39"/>
      <c r="B308" s="26" t="str">
        <f t="array" ref="B308">IFERROR(INDEX('Общий список'!$A$3:$S$996,VLOOKUP(E308,'Общий список'!$A$3:$S$996,19,FALSE),MATCH($B$1,'Общий список'!A306:M306,0)),"")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список'!A306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список'!A306:N306,0)+1),"")</f>
        <v/>
      </c>
      <c r="K308" s="30"/>
      <c r="L308" s="30"/>
      <c r="M308" s="31" t="str">
        <f t="shared" si="1"/>
        <v/>
      </c>
      <c r="N308" s="28"/>
      <c r="O308" s="32"/>
      <c r="R308" s="33"/>
      <c r="S308" s="33"/>
      <c r="T308" s="33"/>
    </row>
    <row r="309" ht="15.0" customHeight="1">
      <c r="A309" s="39"/>
      <c r="B309" s="26" t="str">
        <f t="array" ref="B309">IFERROR(INDEX('Общий список'!$A$3:$S$996,VLOOKUP(E309,'Общий список'!$A$3:$S$996,19,FALSE),MATCH($B$1,'Общий список'!A307:M307,0)),"")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список'!A307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список'!A307:N307,0)+1),"")</f>
        <v/>
      </c>
      <c r="K309" s="30"/>
      <c r="L309" s="30"/>
      <c r="M309" s="31" t="str">
        <f t="shared" si="1"/>
        <v/>
      </c>
      <c r="N309" s="28"/>
      <c r="O309" s="32"/>
      <c r="R309" s="33"/>
      <c r="S309" s="33"/>
      <c r="T309" s="33"/>
    </row>
    <row r="310" ht="15.0" customHeight="1">
      <c r="A310" s="39"/>
      <c r="B310" s="26" t="str">
        <f t="array" ref="B310">IFERROR(INDEX('Общий список'!$A$3:$S$996,VLOOKUP(E310,'Общий список'!$A$3:$S$996,19,FALSE),MATCH($B$1,'Общий список'!A308:M308,0)),"")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список'!A308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список'!A308:N308,0)+1),"")</f>
        <v/>
      </c>
      <c r="K310" s="30"/>
      <c r="L310" s="30"/>
      <c r="M310" s="31" t="str">
        <f t="shared" si="1"/>
        <v/>
      </c>
      <c r="N310" s="28"/>
      <c r="O310" s="32"/>
      <c r="R310" s="33"/>
      <c r="S310" s="33"/>
      <c r="T310" s="33"/>
    </row>
    <row r="311" ht="15.0" customHeight="1">
      <c r="A311" s="39"/>
      <c r="B311" s="26" t="str">
        <f t="array" ref="B311">IFERROR(INDEX('Общий список'!$A$3:$S$996,VLOOKUP(E311,'Общий список'!$A$3:$S$996,19,FALSE),MATCH($B$1,'Общий список'!A309:M309,0)),"")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список'!A309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список'!A309:N309,0)+1),"")</f>
        <v/>
      </c>
      <c r="K311" s="30"/>
      <c r="L311" s="30"/>
      <c r="M311" s="31" t="str">
        <f t="shared" si="1"/>
        <v/>
      </c>
      <c r="N311" s="28"/>
      <c r="O311" s="32"/>
      <c r="R311" s="33"/>
      <c r="S311" s="33"/>
      <c r="T311" s="33"/>
    </row>
    <row r="312" ht="15.0" customHeight="1">
      <c r="A312" s="39"/>
      <c r="B312" s="26" t="str">
        <f t="array" ref="B312">IFERROR(INDEX('Общий список'!$A$3:$S$996,VLOOKUP(E312,'Общий список'!$A$3:$S$996,19,FALSE),MATCH($B$1,'Общий список'!A310:M310,0)),"")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список'!A310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список'!A310:N310,0)+1),"")</f>
        <v/>
      </c>
      <c r="K312" s="30"/>
      <c r="L312" s="30"/>
      <c r="M312" s="31" t="str">
        <f t="shared" si="1"/>
        <v/>
      </c>
      <c r="N312" s="28"/>
      <c r="O312" s="32"/>
      <c r="R312" s="33"/>
      <c r="S312" s="33"/>
      <c r="T312" s="33"/>
    </row>
    <row r="313" ht="15.0" customHeight="1">
      <c r="A313" s="39"/>
      <c r="B313" s="26" t="str">
        <f t="array" ref="B313">IFERROR(INDEX('Общий список'!$A$3:$S$996,VLOOKUP(E313,'Общий список'!$A$3:$S$996,19,FALSE),MATCH($B$1,'Общий список'!A311:M311,0)),"")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список'!A311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список'!A311:N311,0)+1),"")</f>
        <v/>
      </c>
      <c r="K313" s="30"/>
      <c r="L313" s="30"/>
      <c r="M313" s="31" t="str">
        <f t="shared" si="1"/>
        <v/>
      </c>
      <c r="N313" s="28"/>
      <c r="O313" s="32"/>
      <c r="R313" s="33"/>
      <c r="S313" s="33"/>
      <c r="T313" s="33"/>
    </row>
    <row r="314" ht="15.0" customHeight="1">
      <c r="A314" s="39"/>
      <c r="B314" s="26" t="str">
        <f t="array" ref="B314">IFERROR(INDEX('Общий список'!$A$3:$S$996,VLOOKUP(E314,'Общий список'!$A$3:$S$996,19,FALSE),MATCH($B$1,'Общий список'!A312:M312,0)),"")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список'!A312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список'!A312:N312,0)+1),"")</f>
        <v/>
      </c>
      <c r="K314" s="30"/>
      <c r="L314" s="30"/>
      <c r="M314" s="31" t="str">
        <f t="shared" si="1"/>
        <v/>
      </c>
      <c r="N314" s="28"/>
      <c r="O314" s="32"/>
      <c r="R314" s="33"/>
      <c r="S314" s="33"/>
      <c r="T314" s="33"/>
    </row>
    <row r="315" ht="15.0" customHeight="1">
      <c r="A315" s="39"/>
      <c r="B315" s="26" t="str">
        <f t="array" ref="B315">IFERROR(INDEX('Общий список'!$A$3:$S$996,VLOOKUP(E315,'Общий список'!$A$3:$S$996,19,FALSE),MATCH($B$1,'Общий список'!A313:M313,0)),"")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список'!A313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список'!A313:N313,0)+1),"")</f>
        <v/>
      </c>
      <c r="K315" s="30"/>
      <c r="L315" s="30"/>
      <c r="M315" s="31" t="str">
        <f t="shared" si="1"/>
        <v/>
      </c>
      <c r="N315" s="28"/>
      <c r="O315" s="32"/>
      <c r="R315" s="33"/>
      <c r="S315" s="33"/>
      <c r="T315" s="33"/>
    </row>
    <row r="316" ht="15.0" customHeight="1">
      <c r="A316" s="39"/>
      <c r="B316" s="26" t="str">
        <f t="array" ref="B316">IFERROR(INDEX('Общий список'!$A$3:$S$996,VLOOKUP(E316,'Общий список'!$A$3:$S$996,19,FALSE),MATCH($B$1,'Общий список'!A314:M314,0)),"")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список'!A314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список'!A314:N314,0)+1),"")</f>
        <v/>
      </c>
      <c r="K316" s="30"/>
      <c r="L316" s="30"/>
      <c r="M316" s="31" t="str">
        <f t="shared" si="1"/>
        <v/>
      </c>
      <c r="N316" s="28"/>
      <c r="O316" s="32"/>
      <c r="R316" s="33"/>
      <c r="S316" s="33"/>
      <c r="T316" s="33"/>
    </row>
    <row r="317" ht="15.0" customHeight="1">
      <c r="A317" s="39"/>
      <c r="B317" s="26" t="str">
        <f t="array" ref="B317">IFERROR(INDEX('Общий список'!$A$3:$S$996,VLOOKUP(E317,'Общий список'!$A$3:$S$996,19,FALSE),MATCH($B$1,'Общий список'!A315:M315,0)),"")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список'!A315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список'!A315:N315,0)+1),"")</f>
        <v/>
      </c>
      <c r="K317" s="30"/>
      <c r="L317" s="30"/>
      <c r="M317" s="31" t="str">
        <f t="shared" si="1"/>
        <v/>
      </c>
      <c r="N317" s="28"/>
      <c r="O317" s="32"/>
      <c r="R317" s="33"/>
      <c r="S317" s="33"/>
      <c r="T317" s="33"/>
    </row>
    <row r="318" ht="15.0" customHeight="1">
      <c r="A318" s="39"/>
      <c r="B318" s="26" t="str">
        <f t="array" ref="B318">IFERROR(INDEX('Общий список'!$A$3:$S$996,VLOOKUP(E318,'Общий список'!$A$3:$S$996,19,FALSE),MATCH($B$1,'Общий список'!A316:M316,0)),"")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список'!A316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список'!A316:N316,0)+1),"")</f>
        <v/>
      </c>
      <c r="K318" s="30"/>
      <c r="L318" s="30"/>
      <c r="M318" s="31" t="str">
        <f t="shared" si="1"/>
        <v/>
      </c>
      <c r="N318" s="28"/>
      <c r="O318" s="32"/>
      <c r="R318" s="33"/>
      <c r="S318" s="33"/>
      <c r="T318" s="33"/>
    </row>
    <row r="319" ht="15.0" customHeight="1">
      <c r="A319" s="39"/>
      <c r="B319" s="26" t="str">
        <f t="array" ref="B319">IFERROR(INDEX('Общий список'!$A$3:$S$996,VLOOKUP(E319,'Общий список'!$A$3:$S$996,19,FALSE),MATCH($B$1,'Общий список'!A317:M317,0)),"")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список'!A317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список'!A317:N317,0)+1),"")</f>
        <v/>
      </c>
      <c r="K319" s="30"/>
      <c r="L319" s="30"/>
      <c r="M319" s="31" t="str">
        <f t="shared" si="1"/>
        <v/>
      </c>
      <c r="N319" s="28"/>
      <c r="O319" s="32"/>
      <c r="R319" s="33"/>
      <c r="S319" s="33"/>
      <c r="T319" s="33"/>
    </row>
    <row r="320" ht="15.0" customHeight="1">
      <c r="A320" s="39"/>
      <c r="B320" s="26" t="str">
        <f t="array" ref="B320">IFERROR(INDEX('Общий список'!$A$3:$S$996,VLOOKUP(E320,'Общий список'!$A$3:$S$996,19,FALSE),MATCH($B$1,'Общий список'!A318:M318,0)),"")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список'!A318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список'!A318:N318,0)+1),"")</f>
        <v/>
      </c>
      <c r="K320" s="30"/>
      <c r="L320" s="30"/>
      <c r="M320" s="31" t="str">
        <f t="shared" si="1"/>
        <v/>
      </c>
      <c r="N320" s="28"/>
      <c r="O320" s="32"/>
      <c r="R320" s="33"/>
      <c r="S320" s="33"/>
      <c r="T320" s="33"/>
    </row>
    <row r="321" ht="15.0" customHeight="1">
      <c r="A321" s="39"/>
      <c r="B321" s="26" t="str">
        <f t="array" ref="B321">IFERROR(INDEX('Общий список'!$A$3:$S$996,VLOOKUP(E321,'Общий список'!$A$3:$S$996,19,FALSE),MATCH($B$1,'Общий список'!A319:M319,0)),"")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список'!A319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список'!A319:N319,0)+1),"")</f>
        <v/>
      </c>
      <c r="K321" s="30"/>
      <c r="L321" s="30"/>
      <c r="M321" s="31" t="str">
        <f t="shared" si="1"/>
        <v/>
      </c>
      <c r="N321" s="28"/>
      <c r="O321" s="32"/>
      <c r="R321" s="33"/>
      <c r="S321" s="33"/>
      <c r="T321" s="33"/>
    </row>
    <row r="322" ht="15.0" customHeight="1">
      <c r="A322" s="39"/>
      <c r="B322" s="26" t="str">
        <f t="array" ref="B322">IFERROR(INDEX('Общий список'!$A$3:$S$996,VLOOKUP(E322,'Общий список'!$A$3:$S$996,19,FALSE),MATCH($B$1,'Общий список'!A320:M320,0)),"")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список'!A320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список'!A320:N320,0)+1),"")</f>
        <v/>
      </c>
      <c r="K322" s="30"/>
      <c r="L322" s="30"/>
      <c r="M322" s="31" t="str">
        <f t="shared" si="1"/>
        <v/>
      </c>
      <c r="N322" s="28"/>
      <c r="O322" s="32"/>
      <c r="R322" s="33"/>
      <c r="S322" s="33"/>
      <c r="T322" s="33"/>
    </row>
    <row r="323" ht="15.0" customHeight="1">
      <c r="A323" s="39"/>
      <c r="B323" s="26" t="str">
        <f t="array" ref="B323">IFERROR(INDEX('Общий список'!$A$3:$S$996,VLOOKUP(E323,'Общий список'!$A$3:$S$996,19,FALSE),MATCH($B$1,'Общий список'!A321:M321,0)),"")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список'!A321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список'!A321:N321,0)+1),"")</f>
        <v/>
      </c>
      <c r="K323" s="30"/>
      <c r="L323" s="30"/>
      <c r="M323" s="31" t="str">
        <f t="shared" si="1"/>
        <v/>
      </c>
      <c r="N323" s="28"/>
      <c r="O323" s="32"/>
      <c r="R323" s="33"/>
      <c r="S323" s="33"/>
      <c r="T323" s="33"/>
    </row>
    <row r="324" ht="15.0" customHeight="1">
      <c r="A324" s="39"/>
      <c r="B324" s="26" t="str">
        <f t="array" ref="B324">IFERROR(INDEX('Общий список'!$A$3:$S$996,VLOOKUP(E324,'Общий список'!$A$3:$S$996,19,FALSE),MATCH($B$1,'Общий список'!A322:M322,0)),"")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список'!A322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список'!A322:N322,0)+1),"")</f>
        <v/>
      </c>
      <c r="K324" s="30"/>
      <c r="L324" s="30"/>
      <c r="M324" s="31" t="str">
        <f t="shared" si="1"/>
        <v/>
      </c>
      <c r="N324" s="28"/>
      <c r="O324" s="32"/>
      <c r="R324" s="33"/>
      <c r="S324" s="33"/>
      <c r="T324" s="33"/>
    </row>
    <row r="325" ht="15.0" customHeight="1">
      <c r="A325" s="39"/>
      <c r="B325" s="26" t="str">
        <f t="array" ref="B325">IFERROR(INDEX('Общий список'!$A$3:$S$996,VLOOKUP(E325,'Общий список'!$A$3:$S$996,19,FALSE),MATCH($B$1,'Общий список'!A323:M323,0)),"")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список'!A323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список'!A323:N323,0)+1),"")</f>
        <v/>
      </c>
      <c r="K325" s="30"/>
      <c r="L325" s="30"/>
      <c r="M325" s="31" t="str">
        <f t="shared" si="1"/>
        <v/>
      </c>
      <c r="N325" s="28"/>
      <c r="O325" s="32"/>
      <c r="R325" s="33"/>
      <c r="S325" s="33"/>
      <c r="T325" s="33"/>
    </row>
    <row r="326" ht="15.0" customHeight="1">
      <c r="A326" s="39"/>
      <c r="B326" s="26" t="str">
        <f t="array" ref="B326">IFERROR(INDEX('Общий список'!$A$3:$S$996,VLOOKUP(E326,'Общий список'!$A$3:$S$996,19,FALSE),MATCH($B$1,'Общий список'!A324:M324,0)),"")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список'!A324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список'!A324:N324,0)+1),"")</f>
        <v/>
      </c>
      <c r="K326" s="30"/>
      <c r="L326" s="30"/>
      <c r="M326" s="31" t="str">
        <f t="shared" si="1"/>
        <v/>
      </c>
      <c r="N326" s="28"/>
      <c r="O326" s="32"/>
      <c r="R326" s="33"/>
      <c r="S326" s="33"/>
      <c r="T326" s="33"/>
    </row>
    <row r="327" ht="15.0" customHeight="1">
      <c r="A327" s="39"/>
      <c r="B327" s="26" t="str">
        <f t="array" ref="B327">IFERROR(INDEX('Общий список'!$A$3:$S$996,VLOOKUP(E327,'Общий список'!$A$3:$S$996,19,FALSE),MATCH($B$1,'Общий список'!A325:M325,0)),"")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список'!A325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список'!A325:N325,0)+1),"")</f>
        <v/>
      </c>
      <c r="K327" s="30"/>
      <c r="L327" s="30"/>
      <c r="M327" s="31" t="str">
        <f t="shared" si="1"/>
        <v/>
      </c>
      <c r="N327" s="28"/>
      <c r="O327" s="32"/>
      <c r="R327" s="33"/>
      <c r="S327" s="33"/>
      <c r="T327" s="33"/>
    </row>
    <row r="328" ht="15.0" customHeight="1">
      <c r="A328" s="39"/>
      <c r="B328" s="26" t="str">
        <f t="array" ref="B328">IFERROR(INDEX('Общий список'!$A$3:$S$996,VLOOKUP(E328,'Общий список'!$A$3:$S$996,19,FALSE),MATCH($B$1,'Общий список'!A326:M326,0)),"")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список'!A326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список'!A326:N326,0)+1),"")</f>
        <v/>
      </c>
      <c r="K328" s="30"/>
      <c r="L328" s="30"/>
      <c r="M328" s="31" t="str">
        <f t="shared" si="1"/>
        <v/>
      </c>
      <c r="N328" s="28"/>
      <c r="O328" s="32"/>
      <c r="R328" s="33"/>
      <c r="S328" s="33"/>
      <c r="T328" s="33"/>
    </row>
    <row r="329" ht="15.0" customHeight="1">
      <c r="A329" s="39"/>
      <c r="B329" s="26" t="str">
        <f t="array" ref="B329">IFERROR(INDEX('Общий список'!$A$3:$S$996,VLOOKUP(E329,'Общий список'!$A$3:$S$996,19,FALSE),MATCH($B$1,'Общий список'!A327:M327,0)),"")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список'!A327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список'!A327:N327,0)+1),"")</f>
        <v/>
      </c>
      <c r="K329" s="30"/>
      <c r="L329" s="30"/>
      <c r="M329" s="31" t="str">
        <f t="shared" si="1"/>
        <v/>
      </c>
      <c r="N329" s="28"/>
      <c r="O329" s="32"/>
      <c r="R329" s="33"/>
      <c r="S329" s="33"/>
      <c r="T329" s="33"/>
    </row>
    <row r="330" ht="15.0" customHeight="1">
      <c r="A330" s="39"/>
      <c r="B330" s="26" t="str">
        <f t="array" ref="B330">IFERROR(INDEX('Общий список'!$A$3:$S$996,VLOOKUP(E330,'Общий список'!$A$3:$S$996,19,FALSE),MATCH($B$1,'Общий список'!A328:M328,0)),"")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список'!A328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список'!A328:N328,0)+1),"")</f>
        <v/>
      </c>
      <c r="K330" s="30"/>
      <c r="L330" s="30"/>
      <c r="M330" s="31" t="str">
        <f t="shared" si="1"/>
        <v/>
      </c>
      <c r="N330" s="28"/>
      <c r="O330" s="32"/>
      <c r="R330" s="33"/>
      <c r="S330" s="33"/>
      <c r="T330" s="33"/>
    </row>
    <row r="331" ht="15.0" customHeight="1">
      <c r="A331" s="39"/>
      <c r="B331" s="26" t="str">
        <f t="array" ref="B331">IFERROR(INDEX('Общий список'!$A$3:$S$996,VLOOKUP(E331,'Общий список'!$A$3:$S$996,19,FALSE),MATCH($B$1,'Общий список'!A329:M329,0)),"")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список'!A329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список'!A329:N329,0)+1),"")</f>
        <v/>
      </c>
      <c r="K331" s="30"/>
      <c r="L331" s="30"/>
      <c r="M331" s="31" t="str">
        <f t="shared" si="1"/>
        <v/>
      </c>
      <c r="N331" s="28"/>
      <c r="O331" s="32"/>
      <c r="R331" s="33"/>
      <c r="S331" s="33"/>
      <c r="T331" s="33"/>
    </row>
    <row r="332" ht="15.0" customHeight="1">
      <c r="A332" s="39"/>
      <c r="B332" s="26" t="str">
        <f t="array" ref="B332">IFERROR(INDEX('Общий список'!$A$3:$S$996,VLOOKUP(E332,'Общий список'!$A$3:$S$996,19,FALSE),MATCH($B$1,'Общий список'!A330:M330,0)),"")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список'!A330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список'!A330:N330,0)+1),"")</f>
        <v/>
      </c>
      <c r="K332" s="30"/>
      <c r="L332" s="30"/>
      <c r="M332" s="31" t="str">
        <f t="shared" si="1"/>
        <v/>
      </c>
      <c r="N332" s="28"/>
      <c r="O332" s="32"/>
      <c r="R332" s="33"/>
      <c r="S332" s="33"/>
      <c r="T332" s="33"/>
    </row>
    <row r="333" ht="15.0" customHeight="1">
      <c r="A333" s="39"/>
      <c r="B333" s="26" t="str">
        <f t="array" ref="B333">IFERROR(INDEX('Общий список'!$A$3:$S$996,VLOOKUP(E333,'Общий список'!$A$3:$S$996,19,FALSE),MATCH($B$1,'Общий список'!A331:M331,0)),"")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список'!A331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список'!A331:N331,0)+1),"")</f>
        <v/>
      </c>
      <c r="K333" s="30"/>
      <c r="L333" s="30"/>
      <c r="M333" s="31" t="str">
        <f t="shared" si="1"/>
        <v/>
      </c>
      <c r="N333" s="28"/>
      <c r="O333" s="32"/>
      <c r="R333" s="33"/>
      <c r="S333" s="33"/>
      <c r="T333" s="33"/>
    </row>
    <row r="334" ht="15.0" customHeight="1">
      <c r="A334" s="39"/>
      <c r="B334" s="26" t="str">
        <f t="array" ref="B334">IFERROR(INDEX('Общий список'!$A$3:$S$996,VLOOKUP(E334,'Общий список'!$A$3:$S$996,19,FALSE),MATCH($B$1,'Общий список'!A332:M332,0)),"")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список'!A332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список'!A332:N332,0)+1),"")</f>
        <v/>
      </c>
      <c r="K334" s="30"/>
      <c r="L334" s="30"/>
      <c r="M334" s="31" t="str">
        <f t="shared" si="1"/>
        <v/>
      </c>
      <c r="N334" s="28"/>
      <c r="O334" s="32"/>
      <c r="R334" s="33"/>
      <c r="S334" s="33"/>
      <c r="T334" s="33"/>
    </row>
    <row r="335" ht="15.0" customHeight="1">
      <c r="A335" s="39"/>
      <c r="B335" s="26" t="str">
        <f t="array" ref="B335">IFERROR(INDEX('Общий список'!$A$3:$S$996,VLOOKUP(E335,'Общий список'!$A$3:$S$996,19,FALSE),MATCH($B$1,'Общий список'!A333:M333,0)),"")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список'!A333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список'!A333:N333,0)+1),"")</f>
        <v/>
      </c>
      <c r="K335" s="30"/>
      <c r="L335" s="30"/>
      <c r="M335" s="31" t="str">
        <f t="shared" si="1"/>
        <v/>
      </c>
      <c r="N335" s="28"/>
      <c r="O335" s="32"/>
      <c r="R335" s="33"/>
      <c r="S335" s="33"/>
      <c r="T335" s="33"/>
    </row>
    <row r="336" ht="15.0" customHeight="1">
      <c r="A336" s="39"/>
      <c r="B336" s="26" t="str">
        <f t="array" ref="B336">IFERROR(INDEX('Общий список'!$A$3:$S$996,VLOOKUP(E336,'Общий список'!$A$3:$S$996,19,FALSE),MATCH($B$1,'Общий список'!A334:M334,0)),"")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список'!A334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список'!A334:N334,0)+1),"")</f>
        <v/>
      </c>
      <c r="K336" s="30"/>
      <c r="L336" s="30"/>
      <c r="M336" s="31" t="str">
        <f t="shared" si="1"/>
        <v/>
      </c>
      <c r="N336" s="28"/>
      <c r="O336" s="32"/>
      <c r="R336" s="33"/>
      <c r="S336" s="33"/>
      <c r="T336" s="33"/>
    </row>
    <row r="337" ht="15.0" customHeight="1">
      <c r="A337" s="39"/>
      <c r="B337" s="26" t="str">
        <f t="array" ref="B337">IFERROR(INDEX('Общий список'!$A$3:$S$996,VLOOKUP(E337,'Общий список'!$A$3:$S$996,19,FALSE),MATCH($B$1,'Общий список'!A335:M335,0)),"")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список'!A335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список'!A335:N335,0)+1),"")</f>
        <v/>
      </c>
      <c r="K337" s="30"/>
      <c r="L337" s="30"/>
      <c r="M337" s="31" t="str">
        <f t="shared" si="1"/>
        <v/>
      </c>
      <c r="N337" s="28"/>
      <c r="O337" s="32"/>
      <c r="R337" s="33"/>
      <c r="S337" s="33"/>
      <c r="T337" s="33"/>
    </row>
    <row r="338" ht="15.0" customHeight="1">
      <c r="A338" s="39"/>
      <c r="B338" s="26" t="str">
        <f t="array" ref="B338">IFERROR(INDEX('Общий список'!$A$3:$S$996,VLOOKUP(E338,'Общий список'!$A$3:$S$996,19,FALSE),MATCH($B$1,'Общий список'!A336:M336,0)),"")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список'!A336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список'!A336:N336,0)+1),"")</f>
        <v/>
      </c>
      <c r="K338" s="30"/>
      <c r="L338" s="30"/>
      <c r="M338" s="31" t="str">
        <f t="shared" si="1"/>
        <v/>
      </c>
      <c r="N338" s="28"/>
      <c r="O338" s="32"/>
      <c r="R338" s="33"/>
      <c r="S338" s="33"/>
      <c r="T338" s="33"/>
    </row>
    <row r="339" ht="15.0" customHeight="1">
      <c r="A339" s="39"/>
      <c r="B339" s="26" t="str">
        <f t="array" ref="B339">IFERROR(INDEX('Общий список'!$A$3:$S$996,VLOOKUP(E339,'Общий список'!$A$3:$S$996,19,FALSE),MATCH($B$1,'Общий список'!A337:M337,0)),"")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список'!A337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список'!A337:N337,0)+1),"")</f>
        <v/>
      </c>
      <c r="K339" s="30"/>
      <c r="L339" s="30"/>
      <c r="M339" s="31" t="str">
        <f t="shared" si="1"/>
        <v/>
      </c>
      <c r="N339" s="28"/>
      <c r="O339" s="32"/>
      <c r="R339" s="33"/>
      <c r="S339" s="33"/>
      <c r="T339" s="33"/>
    </row>
    <row r="340" ht="15.0" customHeight="1">
      <c r="A340" s="39"/>
      <c r="B340" s="26" t="str">
        <f t="array" ref="B340">IFERROR(INDEX('Общий список'!$A$3:$S$996,VLOOKUP(E340,'Общий список'!$A$3:$S$996,19,FALSE),MATCH($B$1,'Общий список'!A338:M338,0)),"")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список'!A338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список'!A338:N338,0)+1),"")</f>
        <v/>
      </c>
      <c r="K340" s="30"/>
      <c r="L340" s="30"/>
      <c r="M340" s="31" t="str">
        <f t="shared" si="1"/>
        <v/>
      </c>
      <c r="N340" s="28"/>
      <c r="O340" s="32"/>
      <c r="R340" s="33"/>
      <c r="S340" s="33"/>
      <c r="T340" s="33"/>
    </row>
    <row r="341" ht="15.0" customHeight="1">
      <c r="A341" s="39"/>
      <c r="B341" s="26" t="str">
        <f t="array" ref="B341">IFERROR(INDEX('Общий список'!$A$3:$S$996,VLOOKUP(E341,'Общий список'!$A$3:$S$996,19,FALSE),MATCH($B$1,'Общий список'!A339:M339,0)),"")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список'!A339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список'!A339:N339,0)+1),"")</f>
        <v/>
      </c>
      <c r="K341" s="30"/>
      <c r="L341" s="30"/>
      <c r="M341" s="31" t="str">
        <f t="shared" si="1"/>
        <v/>
      </c>
      <c r="N341" s="28"/>
      <c r="O341" s="32"/>
      <c r="R341" s="33"/>
      <c r="S341" s="33"/>
      <c r="T341" s="33"/>
    </row>
    <row r="342" ht="15.0" customHeight="1">
      <c r="A342" s="39"/>
      <c r="B342" s="26" t="str">
        <f t="array" ref="B342">IFERROR(INDEX('Общий список'!$A$3:$S$996,VLOOKUP(E342,'Общий список'!$A$3:$S$996,19,FALSE),MATCH($B$1,'Общий список'!A340:M340,0)),"")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список'!A340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список'!A340:N340,0)+1),"")</f>
        <v/>
      </c>
      <c r="K342" s="30"/>
      <c r="L342" s="30"/>
      <c r="M342" s="31" t="str">
        <f t="shared" si="1"/>
        <v/>
      </c>
      <c r="N342" s="28"/>
      <c r="O342" s="32"/>
      <c r="R342" s="33"/>
      <c r="S342" s="33"/>
      <c r="T342" s="33"/>
    </row>
    <row r="343" ht="15.0" customHeight="1">
      <c r="A343" s="39"/>
      <c r="B343" s="26" t="str">
        <f t="array" ref="B343">IFERROR(INDEX('Общий список'!$A$3:$S$996,VLOOKUP(E343,'Общий список'!$A$3:$S$996,19,FALSE),MATCH($B$1,'Общий список'!A341:M341,0)),"")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список'!A341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список'!A341:N341,0)+1),"")</f>
        <v/>
      </c>
      <c r="K343" s="30"/>
      <c r="L343" s="30"/>
      <c r="M343" s="31" t="str">
        <f t="shared" si="1"/>
        <v/>
      </c>
      <c r="N343" s="28"/>
      <c r="O343" s="32"/>
      <c r="R343" s="33"/>
      <c r="S343" s="33"/>
      <c r="T343" s="33"/>
    </row>
    <row r="344" ht="15.0" customHeight="1">
      <c r="A344" s="39"/>
      <c r="B344" s="26" t="str">
        <f t="array" ref="B344">IFERROR(INDEX('Общий список'!$A$3:$S$996,VLOOKUP(E344,'Общий список'!$A$3:$S$996,19,FALSE),MATCH($B$1,'Общий список'!A342:M342,0)),"")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список'!A342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список'!A342:N342,0)+1),"")</f>
        <v/>
      </c>
      <c r="K344" s="30"/>
      <c r="L344" s="30"/>
      <c r="M344" s="31" t="str">
        <f t="shared" si="1"/>
        <v/>
      </c>
      <c r="N344" s="28"/>
      <c r="O344" s="32"/>
      <c r="R344" s="33"/>
      <c r="S344" s="33"/>
      <c r="T344" s="33"/>
    </row>
    <row r="345" ht="15.0" customHeight="1">
      <c r="A345" s="39"/>
      <c r="B345" s="26" t="str">
        <f t="array" ref="B345">IFERROR(INDEX('Общий список'!$A$3:$S$996,VLOOKUP(E345,'Общий список'!$A$3:$S$996,19,FALSE),MATCH($B$1,'Общий список'!A343:M343,0)),"")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список'!A343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список'!A343:N343,0)+1),"")</f>
        <v/>
      </c>
      <c r="K345" s="30"/>
      <c r="L345" s="30"/>
      <c r="M345" s="31" t="str">
        <f t="shared" si="1"/>
        <v/>
      </c>
      <c r="N345" s="28"/>
      <c r="O345" s="32"/>
      <c r="R345" s="33"/>
      <c r="S345" s="33"/>
      <c r="T345" s="33"/>
    </row>
    <row r="346" ht="15.0" customHeight="1">
      <c r="A346" s="39"/>
      <c r="B346" s="26" t="str">
        <f t="array" ref="B346">IFERROR(INDEX('Общий список'!$A$3:$S$996,VLOOKUP(E346,'Общий список'!$A$3:$S$996,19,FALSE),MATCH($B$1,'Общий список'!A344:M344,0)),"")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список'!A344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список'!A344:N344,0)+1),"")</f>
        <v/>
      </c>
      <c r="K346" s="30"/>
      <c r="L346" s="30"/>
      <c r="M346" s="31" t="str">
        <f t="shared" si="1"/>
        <v/>
      </c>
      <c r="N346" s="28"/>
      <c r="O346" s="32"/>
      <c r="R346" s="33"/>
      <c r="S346" s="33"/>
      <c r="T346" s="33"/>
    </row>
    <row r="347" ht="15.0" customHeight="1">
      <c r="A347" s="39"/>
      <c r="B347" s="26" t="str">
        <f t="array" ref="B347">IFERROR(INDEX('Общий список'!$A$3:$S$996,VLOOKUP(E347,'Общий список'!$A$3:$S$996,19,FALSE),MATCH($B$1,'Общий список'!A345:M345,0)),"")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список'!A345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список'!A345:N345,0)+1),"")</f>
        <v/>
      </c>
      <c r="K347" s="30"/>
      <c r="L347" s="30"/>
      <c r="M347" s="31" t="str">
        <f t="shared" si="1"/>
        <v/>
      </c>
      <c r="N347" s="28"/>
      <c r="O347" s="32"/>
      <c r="R347" s="33"/>
      <c r="S347" s="33"/>
      <c r="T347" s="33"/>
    </row>
    <row r="348" ht="15.0" customHeight="1">
      <c r="A348" s="39"/>
      <c r="B348" s="26" t="str">
        <f t="array" ref="B348">IFERROR(INDEX('Общий список'!$A$3:$S$996,VLOOKUP(E348,'Общий список'!$A$3:$S$996,19,FALSE),MATCH($B$1,'Общий список'!A346:M346,0)),"")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список'!A346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список'!A346:N346,0)+1),"")</f>
        <v/>
      </c>
      <c r="K348" s="30"/>
      <c r="L348" s="30"/>
      <c r="M348" s="31" t="str">
        <f t="shared" si="1"/>
        <v/>
      </c>
      <c r="N348" s="28"/>
      <c r="O348" s="32"/>
      <c r="R348" s="33"/>
      <c r="S348" s="33"/>
      <c r="T348" s="33"/>
    </row>
    <row r="349" ht="15.0" customHeight="1">
      <c r="A349" s="39"/>
      <c r="B349" s="26" t="str">
        <f t="array" ref="B349">IFERROR(INDEX('Общий список'!$A$3:$S$996,VLOOKUP(E349,'Общий список'!$A$3:$S$996,19,FALSE),MATCH($B$1,'Общий список'!A347:M347,0)),"")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список'!A347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список'!A347:N347,0)+1),"")</f>
        <v/>
      </c>
      <c r="K349" s="30"/>
      <c r="L349" s="30"/>
      <c r="M349" s="31" t="str">
        <f t="shared" si="1"/>
        <v/>
      </c>
      <c r="N349" s="28"/>
      <c r="O349" s="32"/>
      <c r="R349" s="33"/>
      <c r="S349" s="33"/>
      <c r="T349" s="33"/>
    </row>
    <row r="350" ht="15.0" customHeight="1">
      <c r="A350" s="39"/>
      <c r="B350" s="26" t="str">
        <f t="array" ref="B350">IFERROR(INDEX('Общий список'!$A$3:$S$996,VLOOKUP(E350,'Общий список'!$A$3:$S$996,19,FALSE),MATCH($B$1,'Общий список'!A348:M348,0)),"")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список'!A348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список'!A348:N348,0)+1),"")</f>
        <v/>
      </c>
      <c r="K350" s="30"/>
      <c r="L350" s="30"/>
      <c r="M350" s="31" t="str">
        <f t="shared" si="1"/>
        <v/>
      </c>
      <c r="N350" s="28"/>
      <c r="O350" s="32"/>
      <c r="R350" s="33"/>
      <c r="S350" s="33"/>
      <c r="T350" s="33"/>
    </row>
    <row r="351" ht="15.0" customHeight="1">
      <c r="A351" s="39"/>
      <c r="B351" s="26" t="str">
        <f t="array" ref="B351">IFERROR(INDEX('Общий список'!$A$3:$S$996,VLOOKUP(E351,'Общий список'!$A$3:$S$996,19,FALSE),MATCH($B$1,'Общий список'!A349:M349,0)),"")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список'!A349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список'!A349:N349,0)+1),"")</f>
        <v/>
      </c>
      <c r="K351" s="30"/>
      <c r="L351" s="30"/>
      <c r="M351" s="31" t="str">
        <f t="shared" si="1"/>
        <v/>
      </c>
      <c r="N351" s="28"/>
      <c r="O351" s="32"/>
      <c r="R351" s="33"/>
      <c r="S351" s="33"/>
      <c r="T351" s="33"/>
    </row>
    <row r="352" ht="15.0" customHeight="1">
      <c r="A352" s="39"/>
      <c r="B352" s="26" t="str">
        <f t="array" ref="B352">IFERROR(INDEX('Общий список'!$A$3:$S$996,VLOOKUP(E352,'Общий список'!$A$3:$S$996,19,FALSE),MATCH($B$1,'Общий список'!A350:M350,0)),"")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список'!A350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список'!A350:N350,0)+1),"")</f>
        <v/>
      </c>
      <c r="K352" s="30"/>
      <c r="L352" s="30"/>
      <c r="M352" s="31" t="str">
        <f t="shared" si="1"/>
        <v/>
      </c>
      <c r="N352" s="28"/>
      <c r="O352" s="32"/>
      <c r="R352" s="33"/>
      <c r="S352" s="33"/>
      <c r="T352" s="33"/>
    </row>
    <row r="353" ht="15.0" customHeight="1">
      <c r="A353" s="39"/>
      <c r="B353" s="26" t="str">
        <f t="array" ref="B353">IFERROR(INDEX('Общий список'!$A$3:$S$996,VLOOKUP(E353,'Общий список'!$A$3:$S$996,19,FALSE),MATCH($B$1,'Общий список'!A351:M351,0)),"")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список'!A351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список'!A351:N351,0)+1),"")</f>
        <v/>
      </c>
      <c r="K353" s="30"/>
      <c r="L353" s="30"/>
      <c r="M353" s="31" t="str">
        <f t="shared" si="1"/>
        <v/>
      </c>
      <c r="N353" s="28"/>
      <c r="O353" s="32"/>
      <c r="R353" s="33"/>
      <c r="S353" s="33"/>
      <c r="T353" s="33"/>
    </row>
    <row r="354" ht="15.0" customHeight="1">
      <c r="A354" s="39"/>
      <c r="B354" s="26" t="str">
        <f t="array" ref="B354">IFERROR(INDEX('Общий список'!$A$3:$S$996,VLOOKUP(E354,'Общий список'!$A$3:$S$996,19,FALSE),MATCH($B$1,'Общий список'!A352:M352,0)),"")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список'!A352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список'!A352:N352,0)+1),"")</f>
        <v/>
      </c>
      <c r="K354" s="30"/>
      <c r="L354" s="30"/>
      <c r="M354" s="31" t="str">
        <f t="shared" si="1"/>
        <v/>
      </c>
      <c r="N354" s="28"/>
      <c r="O354" s="32"/>
      <c r="R354" s="33"/>
      <c r="S354" s="33"/>
      <c r="T354" s="33"/>
    </row>
    <row r="355" ht="15.0" customHeight="1">
      <c r="A355" s="39"/>
      <c r="B355" s="26" t="str">
        <f t="array" ref="B355">IFERROR(INDEX('Общий список'!$A$3:$S$996,VLOOKUP(E355,'Общий список'!$A$3:$S$996,19,FALSE),MATCH($B$1,'Общий список'!A353:M353,0)),"")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список'!A353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список'!A353:N353,0)+1),"")</f>
        <v/>
      </c>
      <c r="K355" s="30"/>
      <c r="L355" s="30"/>
      <c r="M355" s="31" t="str">
        <f t="shared" si="1"/>
        <v/>
      </c>
      <c r="N355" s="28"/>
      <c r="O355" s="32"/>
      <c r="R355" s="33"/>
      <c r="S355" s="33"/>
      <c r="T355" s="33"/>
    </row>
    <row r="356" ht="15.0" customHeight="1">
      <c r="A356" s="39"/>
      <c r="B356" s="26" t="str">
        <f t="array" ref="B356">IFERROR(INDEX('Общий список'!$A$3:$S$996,VLOOKUP(E356,'Общий список'!$A$3:$S$996,19,FALSE),MATCH($B$1,'Общий список'!A354:M354,0)),"")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список'!A354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список'!A354:N354,0)+1),"")</f>
        <v/>
      </c>
      <c r="K356" s="30"/>
      <c r="L356" s="30"/>
      <c r="M356" s="31" t="str">
        <f t="shared" si="1"/>
        <v/>
      </c>
      <c r="N356" s="28"/>
      <c r="O356" s="32"/>
      <c r="R356" s="33"/>
      <c r="S356" s="33"/>
      <c r="T356" s="33"/>
    </row>
    <row r="357" ht="15.0" customHeight="1">
      <c r="A357" s="39"/>
      <c r="B357" s="26" t="str">
        <f t="array" ref="B357">IFERROR(INDEX('Общий список'!$A$3:$S$996,VLOOKUP(E357,'Общий список'!$A$3:$S$996,19,FALSE),MATCH($B$1,'Общий список'!A355:M355,0)),"")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список'!A355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список'!A355:N355,0)+1),"")</f>
        <v/>
      </c>
      <c r="K357" s="30"/>
      <c r="L357" s="30"/>
      <c r="M357" s="31" t="str">
        <f t="shared" si="1"/>
        <v/>
      </c>
      <c r="N357" s="28"/>
      <c r="O357" s="32"/>
      <c r="R357" s="33"/>
      <c r="S357" s="33"/>
      <c r="T357" s="33"/>
    </row>
    <row r="358" ht="15.0" customHeight="1">
      <c r="A358" s="39"/>
      <c r="B358" s="26" t="str">
        <f t="array" ref="B358">IFERROR(INDEX('Общий список'!$A$3:$S$996,VLOOKUP(E358,'Общий список'!$A$3:$S$996,19,FALSE),MATCH($B$1,'Общий список'!A356:M356,0)),"")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список'!A356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список'!A356:N356,0)+1),"")</f>
        <v/>
      </c>
      <c r="K358" s="30"/>
      <c r="L358" s="30"/>
      <c r="M358" s="31" t="str">
        <f t="shared" si="1"/>
        <v/>
      </c>
      <c r="N358" s="28"/>
      <c r="O358" s="32"/>
      <c r="R358" s="33"/>
      <c r="S358" s="33"/>
      <c r="T358" s="33"/>
    </row>
    <row r="359" ht="15.0" customHeight="1">
      <c r="A359" s="39"/>
      <c r="B359" s="26" t="str">
        <f t="array" ref="B359">IFERROR(INDEX('Общий список'!$A$3:$S$996,VLOOKUP(E359,'Общий список'!$A$3:$S$996,19,FALSE),MATCH($B$1,'Общий список'!A357:M357,0)),"")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список'!A357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список'!A357:N357,0)+1),"")</f>
        <v/>
      </c>
      <c r="K359" s="30"/>
      <c r="L359" s="30"/>
      <c r="M359" s="31" t="str">
        <f t="shared" si="1"/>
        <v/>
      </c>
      <c r="N359" s="28"/>
      <c r="O359" s="32"/>
      <c r="R359" s="33"/>
      <c r="S359" s="33"/>
      <c r="T359" s="33"/>
    </row>
    <row r="360" ht="15.0" customHeight="1">
      <c r="A360" s="39"/>
      <c r="B360" s="26" t="str">
        <f t="array" ref="B360">IFERROR(INDEX('Общий список'!$A$3:$S$996,VLOOKUP(E360,'Общий список'!$A$3:$S$996,19,FALSE),MATCH($B$1,'Общий список'!A358:M358,0)),"")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список'!A358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список'!A358:N358,0)+1),"")</f>
        <v/>
      </c>
      <c r="K360" s="30"/>
      <c r="L360" s="30"/>
      <c r="M360" s="31" t="str">
        <f t="shared" si="1"/>
        <v/>
      </c>
      <c r="N360" s="28"/>
      <c r="O360" s="32"/>
      <c r="R360" s="33"/>
      <c r="S360" s="33"/>
      <c r="T360" s="33"/>
    </row>
    <row r="361" ht="15.0" customHeight="1">
      <c r="A361" s="39"/>
      <c r="B361" s="26" t="str">
        <f t="array" ref="B361">IFERROR(INDEX('Общий список'!$A$3:$S$996,VLOOKUP(E361,'Общий список'!$A$3:$S$996,19,FALSE),MATCH($B$1,'Общий список'!A359:M359,0)),"")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список'!A359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список'!A359:N359,0)+1),"")</f>
        <v/>
      </c>
      <c r="K361" s="30"/>
      <c r="L361" s="30"/>
      <c r="M361" s="31" t="str">
        <f t="shared" si="1"/>
        <v/>
      </c>
      <c r="N361" s="28"/>
      <c r="O361" s="32"/>
      <c r="R361" s="33"/>
      <c r="S361" s="33"/>
      <c r="T361" s="33"/>
    </row>
    <row r="362" ht="15.0" customHeight="1">
      <c r="A362" s="39"/>
      <c r="B362" s="26" t="str">
        <f t="array" ref="B362">IFERROR(INDEX('Общий список'!$A$3:$S$996,VLOOKUP(E362,'Общий список'!$A$3:$S$996,19,FALSE),MATCH($B$1,'Общий список'!A360:M360,0)),"")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список'!A360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список'!A360:N360,0)+1),"")</f>
        <v/>
      </c>
      <c r="K362" s="30"/>
      <c r="L362" s="30"/>
      <c r="M362" s="31" t="str">
        <f t="shared" si="1"/>
        <v/>
      </c>
      <c r="N362" s="28"/>
      <c r="O362" s="32"/>
      <c r="R362" s="33"/>
      <c r="S362" s="33"/>
      <c r="T362" s="33"/>
    </row>
    <row r="363" ht="15.0" customHeight="1">
      <c r="A363" s="39"/>
      <c r="B363" s="26" t="str">
        <f t="array" ref="B363">IFERROR(INDEX('Общий список'!$A$3:$S$996,VLOOKUP(E363,'Общий список'!$A$3:$S$996,19,FALSE),MATCH($B$1,'Общий список'!A361:M361,0)),"")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список'!A361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список'!A361:N361,0)+1),"")</f>
        <v/>
      </c>
      <c r="K363" s="30"/>
      <c r="L363" s="30"/>
      <c r="M363" s="31" t="str">
        <f t="shared" si="1"/>
        <v/>
      </c>
      <c r="N363" s="28"/>
      <c r="O363" s="32"/>
      <c r="R363" s="33"/>
      <c r="S363" s="33"/>
      <c r="T363" s="33"/>
    </row>
    <row r="364" ht="15.0" customHeight="1">
      <c r="A364" s="39"/>
      <c r="B364" s="26" t="str">
        <f t="array" ref="B364">IFERROR(INDEX('Общий список'!$A$3:$S$996,VLOOKUP(E364,'Общий список'!$A$3:$S$996,19,FALSE),MATCH($B$1,'Общий список'!A362:M362,0)),"")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список'!A362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список'!A362:N362,0)+1),"")</f>
        <v/>
      </c>
      <c r="K364" s="30"/>
      <c r="L364" s="30"/>
      <c r="M364" s="31" t="str">
        <f t="shared" si="1"/>
        <v/>
      </c>
      <c r="N364" s="28"/>
      <c r="O364" s="32"/>
      <c r="R364" s="33"/>
      <c r="S364" s="33"/>
      <c r="T364" s="33"/>
    </row>
    <row r="365" ht="15.0" customHeight="1">
      <c r="A365" s="39"/>
      <c r="B365" s="26" t="str">
        <f t="array" ref="B365">IFERROR(INDEX('Общий список'!$A$3:$S$996,VLOOKUP(E365,'Общий список'!$A$3:$S$996,19,FALSE),MATCH($B$1,'Общий список'!A363:M363,0)),"")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список'!A363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список'!A363:N363,0)+1),"")</f>
        <v/>
      </c>
      <c r="K365" s="30"/>
      <c r="L365" s="30"/>
      <c r="M365" s="31" t="str">
        <f t="shared" si="1"/>
        <v/>
      </c>
      <c r="N365" s="28"/>
      <c r="O365" s="32"/>
      <c r="R365" s="33"/>
      <c r="S365" s="33"/>
      <c r="T365" s="33"/>
    </row>
    <row r="366" ht="15.0" customHeight="1">
      <c r="A366" s="39"/>
      <c r="B366" s="26" t="str">
        <f t="array" ref="B366">IFERROR(INDEX('Общий список'!$A$3:$S$996,VLOOKUP(E366,'Общий список'!$A$3:$S$996,19,FALSE),MATCH($B$1,'Общий список'!A364:M364,0)),"")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список'!A364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список'!A364:N364,0)+1),"")</f>
        <v/>
      </c>
      <c r="K366" s="30"/>
      <c r="L366" s="30"/>
      <c r="M366" s="31" t="str">
        <f t="shared" si="1"/>
        <v/>
      </c>
      <c r="N366" s="28"/>
      <c r="O366" s="32"/>
      <c r="R366" s="33"/>
      <c r="S366" s="33"/>
      <c r="T366" s="33"/>
    </row>
    <row r="367" ht="15.0" customHeight="1">
      <c r="A367" s="39"/>
      <c r="B367" s="26" t="str">
        <f t="array" ref="B367">IFERROR(INDEX('Общий список'!$A$3:$S$996,VLOOKUP(E367,'Общий список'!$A$3:$S$996,19,FALSE),MATCH($B$1,'Общий список'!A365:M365,0)),"")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список'!A365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список'!A365:N365,0)+1),"")</f>
        <v/>
      </c>
      <c r="K367" s="30"/>
      <c r="L367" s="30"/>
      <c r="M367" s="31" t="str">
        <f t="shared" si="1"/>
        <v/>
      </c>
      <c r="N367" s="28"/>
      <c r="O367" s="32"/>
      <c r="R367" s="33"/>
      <c r="S367" s="33"/>
      <c r="T367" s="33"/>
    </row>
    <row r="368" ht="15.0" customHeight="1">
      <c r="A368" s="39"/>
      <c r="B368" s="26" t="str">
        <f t="array" ref="B368">IFERROR(INDEX('Общий список'!$A$3:$S$996,VLOOKUP(E368,'Общий список'!$A$3:$S$996,19,FALSE),MATCH($B$1,'Общий список'!A366:M366,0)),"")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список'!A366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список'!A366:N366,0)+1),"")</f>
        <v/>
      </c>
      <c r="K368" s="30"/>
      <c r="L368" s="30"/>
      <c r="M368" s="31" t="str">
        <f t="shared" si="1"/>
        <v/>
      </c>
      <c r="N368" s="28"/>
      <c r="O368" s="32"/>
      <c r="R368" s="33"/>
      <c r="S368" s="33"/>
      <c r="T368" s="33"/>
    </row>
    <row r="369" ht="15.0" customHeight="1">
      <c r="A369" s="39"/>
      <c r="B369" s="26" t="str">
        <f t="array" ref="B369">IFERROR(INDEX('Общий список'!$A$3:$S$996,VLOOKUP(E369,'Общий список'!$A$3:$S$996,19,FALSE),MATCH($B$1,'Общий список'!A367:M367,0)),"")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список'!A367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список'!A367:N367,0)+1),"")</f>
        <v/>
      </c>
      <c r="K369" s="30"/>
      <c r="L369" s="30"/>
      <c r="M369" s="31" t="str">
        <f t="shared" si="1"/>
        <v/>
      </c>
      <c r="N369" s="28"/>
      <c r="O369" s="32"/>
      <c r="R369" s="33"/>
      <c r="S369" s="33"/>
      <c r="T369" s="33"/>
    </row>
    <row r="370" ht="15.0" customHeight="1">
      <c r="A370" s="39"/>
      <c r="B370" s="26" t="str">
        <f t="array" ref="B370">IFERROR(INDEX('Общий список'!$A$3:$S$996,VLOOKUP(E370,'Общий список'!$A$3:$S$996,19,FALSE),MATCH($B$1,'Общий список'!A368:M368,0)),"")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список'!A368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список'!A368:N368,0)+1),"")</f>
        <v/>
      </c>
      <c r="K370" s="30"/>
      <c r="L370" s="30"/>
      <c r="M370" s="31" t="str">
        <f t="shared" si="1"/>
        <v/>
      </c>
      <c r="N370" s="28"/>
      <c r="O370" s="32"/>
      <c r="R370" s="33"/>
      <c r="S370" s="33"/>
      <c r="T370" s="33"/>
    </row>
    <row r="371" ht="15.0" customHeight="1">
      <c r="A371" s="39"/>
      <c r="B371" s="26" t="str">
        <f t="array" ref="B371">IFERROR(INDEX('Общий список'!$A$3:$S$996,VLOOKUP(E371,'Общий список'!$A$3:$S$996,19,FALSE),MATCH($B$1,'Общий список'!A369:M369,0)),"")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список'!A369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список'!A369:N369,0)+1),"")</f>
        <v/>
      </c>
      <c r="K371" s="30"/>
      <c r="L371" s="30"/>
      <c r="M371" s="31" t="str">
        <f t="shared" si="1"/>
        <v/>
      </c>
      <c r="N371" s="28"/>
      <c r="O371" s="32"/>
      <c r="R371" s="33"/>
      <c r="S371" s="33"/>
      <c r="T371" s="33"/>
    </row>
    <row r="372" ht="15.0" customHeight="1">
      <c r="A372" s="39"/>
      <c r="B372" s="26" t="str">
        <f t="array" ref="B372">IFERROR(INDEX('Общий список'!$A$3:$S$996,VLOOKUP(E372,'Общий список'!$A$3:$S$996,19,FALSE),MATCH($B$1,'Общий список'!A370:M370,0)),"")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список'!A370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список'!A370:N370,0)+1),"")</f>
        <v/>
      </c>
      <c r="K372" s="30"/>
      <c r="L372" s="30"/>
      <c r="M372" s="31" t="str">
        <f t="shared" si="1"/>
        <v/>
      </c>
      <c r="N372" s="28"/>
      <c r="O372" s="32"/>
      <c r="R372" s="33"/>
      <c r="S372" s="33"/>
      <c r="T372" s="33"/>
    </row>
    <row r="373" ht="15.0" customHeight="1">
      <c r="A373" s="39"/>
      <c r="B373" s="26" t="str">
        <f t="array" ref="B373">IFERROR(INDEX('Общий список'!$A$3:$S$996,VLOOKUP(E373,'Общий список'!$A$3:$S$996,19,FALSE),MATCH($B$1,'Общий список'!A371:M371,0)),"")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список'!A371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список'!A371:N371,0)+1),"")</f>
        <v/>
      </c>
      <c r="K373" s="30"/>
      <c r="L373" s="30"/>
      <c r="M373" s="31" t="str">
        <f t="shared" si="1"/>
        <v/>
      </c>
      <c r="N373" s="28"/>
      <c r="O373" s="32"/>
      <c r="R373" s="33"/>
      <c r="S373" s="33"/>
      <c r="T373" s="33"/>
    </row>
    <row r="374" ht="15.0" customHeight="1">
      <c r="A374" s="39"/>
      <c r="B374" s="26" t="str">
        <f t="array" ref="B374">IFERROR(INDEX('Общий список'!$A$3:$S$996,VLOOKUP(E374,'Общий список'!$A$3:$S$996,19,FALSE),MATCH($B$1,'Общий список'!A372:M372,0)),"")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список'!A372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список'!A372:N372,0)+1),"")</f>
        <v/>
      </c>
      <c r="K374" s="30"/>
      <c r="L374" s="30"/>
      <c r="M374" s="31" t="str">
        <f t="shared" si="1"/>
        <v/>
      </c>
      <c r="N374" s="28"/>
      <c r="O374" s="32"/>
      <c r="R374" s="33"/>
      <c r="S374" s="33"/>
      <c r="T374" s="33"/>
    </row>
    <row r="375" ht="15.0" customHeight="1">
      <c r="A375" s="39"/>
      <c r="B375" s="26" t="str">
        <f t="array" ref="B375">IFERROR(INDEX('Общий список'!$A$3:$S$996,VLOOKUP(E375,'Общий список'!$A$3:$S$996,19,FALSE),MATCH($B$1,'Общий список'!A373:M373,0)),"")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список'!A373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список'!A373:N373,0)+1),"")</f>
        <v/>
      </c>
      <c r="K375" s="30"/>
      <c r="L375" s="30"/>
      <c r="M375" s="31" t="str">
        <f t="shared" si="1"/>
        <v/>
      </c>
      <c r="N375" s="28"/>
      <c r="O375" s="32"/>
      <c r="R375" s="33"/>
      <c r="S375" s="33"/>
      <c r="T375" s="33"/>
    </row>
    <row r="376" ht="15.0" customHeight="1">
      <c r="A376" s="39"/>
      <c r="B376" s="26" t="str">
        <f t="array" ref="B376">IFERROR(INDEX('Общий список'!$A$3:$S$996,VLOOKUP(E376,'Общий список'!$A$3:$S$996,19,FALSE),MATCH($B$1,'Общий список'!A374:M374,0)),"")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список'!A374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список'!A374:N374,0)+1),"")</f>
        <v/>
      </c>
      <c r="K376" s="30"/>
      <c r="L376" s="30"/>
      <c r="M376" s="31" t="str">
        <f t="shared" si="1"/>
        <v/>
      </c>
      <c r="N376" s="28"/>
      <c r="O376" s="32"/>
      <c r="R376" s="33"/>
      <c r="S376" s="33"/>
      <c r="T376" s="33"/>
    </row>
    <row r="377" ht="15.0" customHeight="1">
      <c r="A377" s="39"/>
      <c r="B377" s="26" t="str">
        <f t="array" ref="B377">IFERROR(INDEX('Общий список'!$A$3:$S$996,VLOOKUP(E377,'Общий список'!$A$3:$S$996,19,FALSE),MATCH($B$1,'Общий список'!A375:M375,0)),"")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список'!A375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список'!A375:N375,0)+1),"")</f>
        <v/>
      </c>
      <c r="K377" s="30"/>
      <c r="L377" s="30"/>
      <c r="M377" s="31" t="str">
        <f t="shared" si="1"/>
        <v/>
      </c>
      <c r="N377" s="28"/>
      <c r="O377" s="32"/>
      <c r="R377" s="33"/>
      <c r="S377" s="33"/>
      <c r="T377" s="33"/>
    </row>
    <row r="378" ht="15.0" customHeight="1">
      <c r="A378" s="39"/>
      <c r="B378" s="26" t="str">
        <f t="array" ref="B378">IFERROR(INDEX('Общий список'!$A$3:$S$996,VLOOKUP(E378,'Общий список'!$A$3:$S$996,19,FALSE),MATCH($B$1,'Общий список'!A376:M376,0)),"")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список'!A376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список'!A376:N376,0)+1),"")</f>
        <v/>
      </c>
      <c r="K378" s="30"/>
      <c r="L378" s="30"/>
      <c r="M378" s="31" t="str">
        <f t="shared" si="1"/>
        <v/>
      </c>
      <c r="N378" s="28"/>
      <c r="O378" s="32"/>
      <c r="R378" s="33"/>
      <c r="S378" s="33"/>
      <c r="T378" s="33"/>
    </row>
    <row r="379" ht="15.0" customHeight="1">
      <c r="A379" s="39"/>
      <c r="B379" s="26" t="str">
        <f t="array" ref="B379">IFERROR(INDEX('Общий список'!$A$3:$S$996,VLOOKUP(E379,'Общий список'!$A$3:$S$996,19,FALSE),MATCH($B$1,'Общий список'!A377:M377,0)),"")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список'!A377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список'!A377:N377,0)+1),"")</f>
        <v/>
      </c>
      <c r="K379" s="30"/>
      <c r="L379" s="30"/>
      <c r="M379" s="31" t="str">
        <f t="shared" si="1"/>
        <v/>
      </c>
      <c r="N379" s="28"/>
      <c r="O379" s="32"/>
      <c r="R379" s="33"/>
      <c r="S379" s="33"/>
      <c r="T379" s="33"/>
    </row>
    <row r="380" ht="15.0" customHeight="1">
      <c r="A380" s="39"/>
      <c r="B380" s="26" t="str">
        <f t="array" ref="B380">IFERROR(INDEX('Общий список'!$A$3:$S$996,VLOOKUP(E380,'Общий список'!$A$3:$S$996,19,FALSE),MATCH($B$1,'Общий список'!A378:M378,0)),"")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список'!A378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список'!A378:N378,0)+1),"")</f>
        <v/>
      </c>
      <c r="K380" s="30"/>
      <c r="L380" s="30"/>
      <c r="M380" s="31" t="str">
        <f t="shared" si="1"/>
        <v/>
      </c>
      <c r="N380" s="28"/>
      <c r="O380" s="32"/>
      <c r="R380" s="33"/>
      <c r="S380" s="33"/>
      <c r="T380" s="33"/>
    </row>
    <row r="381" ht="15.0" customHeight="1">
      <c r="A381" s="39"/>
      <c r="B381" s="26" t="str">
        <f t="array" ref="B381">IFERROR(INDEX('Общий список'!$A$3:$S$996,VLOOKUP(E381,'Общий список'!$A$3:$S$996,19,FALSE),MATCH($B$1,'Общий список'!A379:M379,0)),"")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список'!A379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список'!A379:N379,0)+1),"")</f>
        <v/>
      </c>
      <c r="K381" s="30"/>
      <c r="L381" s="30"/>
      <c r="M381" s="31" t="str">
        <f t="shared" si="1"/>
        <v/>
      </c>
      <c r="N381" s="28"/>
      <c r="O381" s="32"/>
      <c r="R381" s="33"/>
      <c r="S381" s="33"/>
      <c r="T381" s="33"/>
    </row>
    <row r="382" ht="15.0" customHeight="1">
      <c r="A382" s="39"/>
      <c r="B382" s="26" t="str">
        <f t="array" ref="B382">IFERROR(INDEX('Общий список'!$A$3:$S$996,VLOOKUP(E382,'Общий список'!$A$3:$S$996,19,FALSE),MATCH($B$1,'Общий список'!A380:M380,0)),"")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список'!A380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список'!A380:N380,0)+1),"")</f>
        <v/>
      </c>
      <c r="K382" s="30"/>
      <c r="L382" s="30"/>
      <c r="M382" s="31" t="str">
        <f t="shared" si="1"/>
        <v/>
      </c>
      <c r="N382" s="28"/>
      <c r="O382" s="32"/>
      <c r="R382" s="33"/>
      <c r="S382" s="33"/>
      <c r="T382" s="33"/>
    </row>
    <row r="383" ht="15.0" customHeight="1">
      <c r="A383" s="39"/>
      <c r="B383" s="26" t="str">
        <f t="array" ref="B383">IFERROR(INDEX('Общий список'!$A$3:$S$996,VLOOKUP(E383,'Общий список'!$A$3:$S$996,19,FALSE),MATCH($B$1,'Общий список'!A381:M381,0)),"")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список'!A381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список'!A381:N381,0)+1),"")</f>
        <v/>
      </c>
      <c r="K383" s="30"/>
      <c r="L383" s="30"/>
      <c r="M383" s="31" t="str">
        <f t="shared" si="1"/>
        <v/>
      </c>
      <c r="N383" s="28"/>
      <c r="O383" s="32"/>
      <c r="R383" s="33"/>
      <c r="S383" s="33"/>
      <c r="T383" s="33"/>
    </row>
    <row r="384" ht="15.0" customHeight="1">
      <c r="A384" s="39"/>
      <c r="B384" s="26" t="str">
        <f t="array" ref="B384">IFERROR(INDEX('Общий список'!$A$3:$S$996,VLOOKUP(E384,'Общий список'!$A$3:$S$996,19,FALSE),MATCH($B$1,'Общий список'!A382:M382,0)),"")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список'!A382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список'!A382:N382,0)+1),"")</f>
        <v/>
      </c>
      <c r="K384" s="30"/>
      <c r="L384" s="30"/>
      <c r="M384" s="31" t="str">
        <f t="shared" si="1"/>
        <v/>
      </c>
      <c r="N384" s="28"/>
      <c r="O384" s="32"/>
      <c r="R384" s="33"/>
      <c r="S384" s="33"/>
      <c r="T384" s="33"/>
    </row>
    <row r="385" ht="15.0" customHeight="1">
      <c r="A385" s="39"/>
      <c r="B385" s="26" t="str">
        <f t="array" ref="B385">IFERROR(INDEX('Общий список'!$A$3:$S$996,VLOOKUP(E385,'Общий список'!$A$3:$S$996,19,FALSE),MATCH($B$1,'Общий список'!A383:M383,0)),"")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список'!A383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список'!A383:N383,0)+1),"")</f>
        <v/>
      </c>
      <c r="K385" s="30"/>
      <c r="L385" s="30"/>
      <c r="M385" s="31" t="str">
        <f t="shared" si="1"/>
        <v/>
      </c>
      <c r="N385" s="28"/>
      <c r="O385" s="32"/>
      <c r="R385" s="33"/>
      <c r="S385" s="33"/>
      <c r="T385" s="33"/>
    </row>
    <row r="386" ht="15.0" customHeight="1">
      <c r="A386" s="39"/>
      <c r="B386" s="26" t="str">
        <f t="array" ref="B386">IFERROR(INDEX('Общий список'!$A$3:$S$996,VLOOKUP(E386,'Общий список'!$A$3:$S$996,19,FALSE),MATCH($B$1,'Общий список'!A384:M384,0)),"")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список'!A384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список'!A384:N384,0)+1),"")</f>
        <v/>
      </c>
      <c r="K386" s="30"/>
      <c r="L386" s="30"/>
      <c r="M386" s="31" t="str">
        <f t="shared" si="1"/>
        <v/>
      </c>
      <c r="N386" s="28"/>
      <c r="O386" s="32"/>
      <c r="R386" s="33"/>
      <c r="S386" s="33"/>
      <c r="T386" s="33"/>
    </row>
    <row r="387" ht="15.0" customHeight="1">
      <c r="A387" s="39"/>
      <c r="B387" s="26" t="str">
        <f t="array" ref="B387">IFERROR(INDEX('Общий список'!$A$3:$S$996,VLOOKUP(E387,'Общий список'!$A$3:$S$996,19,FALSE),MATCH($B$1,'Общий список'!A385:M385,0)),"")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список'!A385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список'!A385:N385,0)+1),"")</f>
        <v/>
      </c>
      <c r="K387" s="30"/>
      <c r="L387" s="30"/>
      <c r="M387" s="31" t="str">
        <f t="shared" si="1"/>
        <v/>
      </c>
      <c r="N387" s="28"/>
      <c r="O387" s="32"/>
      <c r="R387" s="33"/>
      <c r="S387" s="33"/>
      <c r="T387" s="33"/>
    </row>
    <row r="388" ht="15.0" customHeight="1">
      <c r="A388" s="39"/>
      <c r="B388" s="26" t="str">
        <f t="array" ref="B388">IFERROR(INDEX('Общий список'!$A$3:$S$996,VLOOKUP(E388,'Общий список'!$A$3:$S$996,19,FALSE),MATCH($B$1,'Общий список'!A386:M386,0)),"")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список'!A386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список'!A386:N386,0)+1),"")</f>
        <v/>
      </c>
      <c r="K388" s="30"/>
      <c r="L388" s="30"/>
      <c r="M388" s="31" t="str">
        <f t="shared" si="1"/>
        <v/>
      </c>
      <c r="N388" s="28"/>
      <c r="O388" s="32"/>
      <c r="R388" s="33"/>
      <c r="S388" s="33"/>
      <c r="T388" s="33"/>
    </row>
    <row r="389" ht="15.0" customHeight="1">
      <c r="A389" s="39"/>
      <c r="B389" s="26" t="str">
        <f t="array" ref="B389">IFERROR(INDEX('Общий список'!$A$3:$S$996,VLOOKUP(E389,'Общий список'!$A$3:$S$996,19,FALSE),MATCH($B$1,'Общий список'!A387:M387,0)),"")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список'!A387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список'!A387:N387,0)+1),"")</f>
        <v/>
      </c>
      <c r="K389" s="30"/>
      <c r="L389" s="30"/>
      <c r="M389" s="31" t="str">
        <f t="shared" si="1"/>
        <v/>
      </c>
      <c r="N389" s="28"/>
      <c r="O389" s="32"/>
      <c r="R389" s="33"/>
      <c r="S389" s="33"/>
      <c r="T389" s="33"/>
    </row>
    <row r="390" ht="15.0" customHeight="1">
      <c r="A390" s="39"/>
      <c r="B390" s="26" t="str">
        <f t="array" ref="B390">IFERROR(INDEX('Общий список'!$A$3:$S$996,VLOOKUP(E390,'Общий список'!$A$3:$S$996,19,FALSE),MATCH($B$1,'Общий список'!A388:M388,0)),"")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список'!A388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список'!A388:N388,0)+1),"")</f>
        <v/>
      </c>
      <c r="K390" s="30"/>
      <c r="L390" s="30"/>
      <c r="M390" s="31" t="str">
        <f t="shared" si="1"/>
        <v/>
      </c>
      <c r="N390" s="28"/>
      <c r="O390" s="32"/>
      <c r="R390" s="33"/>
      <c r="S390" s="33"/>
      <c r="T390" s="33"/>
    </row>
    <row r="391" ht="15.0" customHeight="1">
      <c r="A391" s="39"/>
      <c r="B391" s="26" t="str">
        <f t="array" ref="B391">IFERROR(INDEX('Общий список'!$A$3:$S$996,VLOOKUP(E391,'Общий список'!$A$3:$S$996,19,FALSE),MATCH($B$1,'Общий список'!A389:M389,0)),"")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список'!A389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список'!A389:N389,0)+1),"")</f>
        <v/>
      </c>
      <c r="K391" s="30"/>
      <c r="L391" s="30"/>
      <c r="M391" s="31" t="str">
        <f t="shared" si="1"/>
        <v/>
      </c>
      <c r="N391" s="28"/>
      <c r="O391" s="32"/>
      <c r="R391" s="33"/>
      <c r="S391" s="33"/>
      <c r="T391" s="33"/>
    </row>
    <row r="392" ht="15.0" customHeight="1">
      <c r="A392" s="39"/>
      <c r="B392" s="26" t="str">
        <f t="array" ref="B392">IFERROR(INDEX('Общий список'!$A$3:$S$996,VLOOKUP(E392,'Общий список'!$A$3:$S$996,19,FALSE),MATCH($B$1,'Общий список'!A390:M390,0)),"")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список'!A390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список'!A390:N390,0)+1),"")</f>
        <v/>
      </c>
      <c r="K392" s="30"/>
      <c r="L392" s="30"/>
      <c r="M392" s="31" t="str">
        <f t="shared" si="1"/>
        <v/>
      </c>
      <c r="N392" s="28"/>
      <c r="O392" s="32"/>
      <c r="R392" s="33"/>
      <c r="S392" s="33"/>
      <c r="T392" s="33"/>
    </row>
    <row r="393" ht="15.0" customHeight="1">
      <c r="A393" s="39"/>
      <c r="B393" s="26" t="str">
        <f t="array" ref="B393">IFERROR(INDEX('Общий список'!$A$3:$S$996,VLOOKUP(E393,'Общий список'!$A$3:$S$996,19,FALSE),MATCH($B$1,'Общий список'!A391:M391,0)),"")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список'!A391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список'!A391:N391,0)+1),"")</f>
        <v/>
      </c>
      <c r="K393" s="30"/>
      <c r="L393" s="30"/>
      <c r="M393" s="31" t="str">
        <f t="shared" si="1"/>
        <v/>
      </c>
      <c r="N393" s="28"/>
      <c r="O393" s="32"/>
      <c r="R393" s="33"/>
      <c r="S393" s="33"/>
      <c r="T393" s="33"/>
    </row>
    <row r="394" ht="15.0" customHeight="1">
      <c r="A394" s="39"/>
      <c r="B394" s="26" t="str">
        <f t="array" ref="B394">IFERROR(INDEX('Общий список'!$A$3:$S$996,VLOOKUP(E394,'Общий список'!$A$3:$S$996,19,FALSE),MATCH($B$1,'Общий список'!A392:M392,0)),"")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список'!A392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список'!A392:N392,0)+1),"")</f>
        <v/>
      </c>
      <c r="K394" s="30"/>
      <c r="L394" s="30"/>
      <c r="M394" s="31" t="str">
        <f t="shared" si="1"/>
        <v/>
      </c>
      <c r="N394" s="28"/>
      <c r="O394" s="32"/>
      <c r="R394" s="33"/>
      <c r="S394" s="33"/>
      <c r="T394" s="33"/>
    </row>
    <row r="395" ht="15.0" customHeight="1">
      <c r="A395" s="39"/>
      <c r="B395" s="26" t="str">
        <f t="array" ref="B395">IFERROR(INDEX('Общий список'!$A$3:$S$996,VLOOKUP(E395,'Общий список'!$A$3:$S$996,19,FALSE),MATCH($B$1,'Общий список'!A393:M393,0)),"")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список'!A393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список'!A393:N393,0)+1),"")</f>
        <v/>
      </c>
      <c r="K395" s="30"/>
      <c r="L395" s="30"/>
      <c r="M395" s="31" t="str">
        <f t="shared" si="1"/>
        <v/>
      </c>
      <c r="N395" s="28"/>
      <c r="O395" s="32"/>
      <c r="R395" s="33"/>
      <c r="S395" s="33"/>
      <c r="T395" s="33"/>
    </row>
    <row r="396" ht="15.0" customHeight="1">
      <c r="A396" s="39"/>
      <c r="B396" s="26" t="str">
        <f t="array" ref="B396">IFERROR(INDEX('Общий список'!$A$3:$S$996,VLOOKUP(E396,'Общий список'!$A$3:$S$996,19,FALSE),MATCH($B$1,'Общий список'!A394:M394,0)),"")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список'!A394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список'!A394:N394,0)+1),"")</f>
        <v/>
      </c>
      <c r="K396" s="30"/>
      <c r="L396" s="30"/>
      <c r="M396" s="31" t="str">
        <f t="shared" si="1"/>
        <v/>
      </c>
      <c r="N396" s="28"/>
      <c r="O396" s="32"/>
      <c r="R396" s="33"/>
      <c r="S396" s="33"/>
      <c r="T396" s="33"/>
    </row>
    <row r="397" ht="15.0" customHeight="1">
      <c r="A397" s="39"/>
      <c r="B397" s="26" t="str">
        <f t="array" ref="B397">IFERROR(INDEX('Общий список'!$A$3:$S$996,VLOOKUP(E397,'Общий список'!$A$3:$S$996,19,FALSE),MATCH($B$1,'Общий список'!A395:M395,0)),"")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список'!A395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список'!A395:N395,0)+1),"")</f>
        <v/>
      </c>
      <c r="K397" s="30"/>
      <c r="L397" s="30"/>
      <c r="M397" s="31" t="str">
        <f t="shared" si="1"/>
        <v/>
      </c>
      <c r="N397" s="28"/>
      <c r="O397" s="32"/>
      <c r="R397" s="33"/>
      <c r="S397" s="33"/>
      <c r="T397" s="33"/>
    </row>
    <row r="398" ht="15.0" customHeight="1">
      <c r="A398" s="39"/>
      <c r="B398" s="26" t="str">
        <f t="array" ref="B398">IFERROR(INDEX('Общий список'!$A$3:$S$996,VLOOKUP(E398,'Общий список'!$A$3:$S$996,19,FALSE),MATCH($B$1,'Общий список'!A396:M396,0)),"")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список'!A396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список'!A396:N396,0)+1),"")</f>
        <v/>
      </c>
      <c r="K398" s="30"/>
      <c r="L398" s="30"/>
      <c r="M398" s="31" t="str">
        <f t="shared" si="1"/>
        <v/>
      </c>
      <c r="N398" s="28"/>
      <c r="O398" s="32"/>
      <c r="R398" s="33"/>
      <c r="S398" s="33"/>
      <c r="T398" s="33"/>
    </row>
    <row r="399" ht="15.0" customHeight="1">
      <c r="A399" s="39"/>
      <c r="B399" s="26" t="str">
        <f t="array" ref="B399">IFERROR(INDEX('Общий список'!$A$3:$S$996,VLOOKUP(E399,'Общий список'!$A$3:$S$996,19,FALSE),MATCH($B$1,'Общий список'!A397:M397,0)),"")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список'!A397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список'!A397:N397,0)+1),"")</f>
        <v/>
      </c>
      <c r="K399" s="30"/>
      <c r="L399" s="30"/>
      <c r="M399" s="31" t="str">
        <f t="shared" si="1"/>
        <v/>
      </c>
      <c r="N399" s="28"/>
      <c r="O399" s="32"/>
      <c r="R399" s="33"/>
      <c r="S399" s="33"/>
      <c r="T399" s="33"/>
    </row>
    <row r="400" ht="15.0" customHeight="1">
      <c r="A400" s="39"/>
      <c r="B400" s="26" t="str">
        <f t="array" ref="B400">IFERROR(INDEX('Общий список'!$A$3:$S$996,VLOOKUP(E400,'Общий список'!$A$3:$S$996,19,FALSE),MATCH($B$1,'Общий список'!A398:M398,0)),"")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список'!A398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список'!A398:N398,0)+1),"")</f>
        <v/>
      </c>
      <c r="K400" s="30"/>
      <c r="L400" s="30"/>
      <c r="M400" s="31" t="str">
        <f t="shared" si="1"/>
        <v/>
      </c>
      <c r="N400" s="28"/>
      <c r="O400" s="32"/>
      <c r="R400" s="33"/>
      <c r="S400" s="33"/>
      <c r="T400" s="33"/>
    </row>
    <row r="401" ht="15.0" customHeight="1">
      <c r="A401" s="39"/>
      <c r="B401" s="26" t="str">
        <f t="array" ref="B401">IFERROR(INDEX('Общий список'!$A$3:$S$996,VLOOKUP(E401,'Общий список'!$A$3:$S$996,19,FALSE),MATCH($B$1,'Общий список'!A399:M399,0)),"")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список'!A399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список'!A399:N399,0)+1),"")</f>
        <v/>
      </c>
      <c r="K401" s="30"/>
      <c r="L401" s="30"/>
      <c r="M401" s="31" t="str">
        <f t="shared" si="1"/>
        <v/>
      </c>
      <c r="N401" s="28"/>
      <c r="O401" s="32"/>
      <c r="R401" s="33"/>
      <c r="S401" s="33"/>
      <c r="T401" s="33"/>
    </row>
    <row r="402" ht="15.0" customHeight="1">
      <c r="A402" s="39"/>
      <c r="B402" s="26" t="str">
        <f t="array" ref="B402">IFERROR(INDEX('Общий список'!$A$3:$S$996,VLOOKUP(E402,'Общий список'!$A$3:$S$996,19,FALSE),MATCH($B$1,'Общий список'!A400:M400,0)),"")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список'!A400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список'!A400:N400,0)+1),"")</f>
        <v/>
      </c>
      <c r="K402" s="30"/>
      <c r="L402" s="30"/>
      <c r="M402" s="31" t="str">
        <f t="shared" si="1"/>
        <v/>
      </c>
      <c r="N402" s="28"/>
      <c r="O402" s="32"/>
      <c r="R402" s="33"/>
      <c r="S402" s="33"/>
      <c r="T402" s="33"/>
    </row>
    <row r="403" ht="15.0" customHeight="1">
      <c r="A403" s="39"/>
      <c r="B403" s="26" t="str">
        <f t="array" ref="B403">IFERROR(INDEX('Общий список'!$A$3:$S$996,VLOOKUP(E403,'Общий список'!$A$3:$S$996,19,FALSE),MATCH($B$1,'Общий список'!A401:M401,0)),"")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список'!A401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список'!A401:N401,0)+1),"")</f>
        <v/>
      </c>
      <c r="K403" s="30"/>
      <c r="L403" s="30"/>
      <c r="M403" s="31" t="str">
        <f t="shared" si="1"/>
        <v/>
      </c>
      <c r="N403" s="28"/>
      <c r="O403" s="32"/>
      <c r="R403" s="33"/>
      <c r="S403" s="33"/>
      <c r="T403" s="33"/>
    </row>
    <row r="404" ht="15.0" customHeight="1">
      <c r="A404" s="39"/>
      <c r="B404" s="26" t="str">
        <f t="array" ref="B404">IFERROR(INDEX('Общий список'!$A$3:$S$996,VLOOKUP(E404,'Общий список'!$A$3:$S$996,19,FALSE),MATCH($B$1,'Общий список'!A402:M402,0)),"")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список'!A402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список'!A402:N402,0)+1),"")</f>
        <v/>
      </c>
      <c r="K404" s="30"/>
      <c r="L404" s="30"/>
      <c r="M404" s="31" t="str">
        <f t="shared" si="1"/>
        <v/>
      </c>
      <c r="N404" s="28"/>
      <c r="O404" s="32"/>
      <c r="R404" s="33"/>
      <c r="S404" s="33"/>
      <c r="T404" s="33"/>
    </row>
    <row r="405" ht="15.0" customHeight="1">
      <c r="A405" s="39"/>
      <c r="B405" s="26" t="str">
        <f t="array" ref="B405">IFERROR(INDEX('Общий список'!$A$3:$S$996,VLOOKUP(E405,'Общий список'!$A$3:$S$996,19,FALSE),MATCH($B$1,'Общий список'!A403:M403,0)),"")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список'!A403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список'!A403:N403,0)+1),"")</f>
        <v/>
      </c>
      <c r="K405" s="30"/>
      <c r="L405" s="30"/>
      <c r="M405" s="31" t="str">
        <f t="shared" si="1"/>
        <v/>
      </c>
      <c r="N405" s="28"/>
      <c r="O405" s="32"/>
      <c r="R405" s="33"/>
      <c r="S405" s="33"/>
      <c r="T405" s="33"/>
    </row>
    <row r="406" ht="15.0" customHeight="1">
      <c r="A406" s="39"/>
      <c r="B406" s="26" t="str">
        <f t="array" ref="B406">IFERROR(INDEX('Общий список'!$A$3:$S$996,VLOOKUP(E406,'Общий список'!$A$3:$S$996,19,FALSE),MATCH($B$1,'Общий список'!A404:M404,0)),"")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список'!A404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список'!A404:N404,0)+1),"")</f>
        <v/>
      </c>
      <c r="K406" s="30"/>
      <c r="L406" s="30"/>
      <c r="M406" s="31" t="str">
        <f t="shared" si="1"/>
        <v/>
      </c>
      <c r="N406" s="28"/>
      <c r="O406" s="32"/>
      <c r="R406" s="33"/>
      <c r="S406" s="33"/>
      <c r="T406" s="33"/>
    </row>
    <row r="407" ht="15.0" customHeight="1">
      <c r="A407" s="39"/>
      <c r="B407" s="26" t="str">
        <f t="array" ref="B407">IFERROR(INDEX('Общий список'!$A$3:$S$996,VLOOKUP(E407,'Общий список'!$A$3:$S$996,19,FALSE),MATCH($B$1,'Общий список'!A405:M405,0)),"")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список'!A405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список'!A405:N405,0)+1),"")</f>
        <v/>
      </c>
      <c r="K407" s="30"/>
      <c r="L407" s="30"/>
      <c r="M407" s="31" t="str">
        <f t="shared" si="1"/>
        <v/>
      </c>
      <c r="N407" s="28"/>
      <c r="O407" s="32"/>
      <c r="R407" s="33"/>
      <c r="S407" s="33"/>
      <c r="T407" s="33"/>
    </row>
    <row r="408" ht="15.0" customHeight="1">
      <c r="A408" s="39"/>
      <c r="B408" s="26" t="str">
        <f t="array" ref="B408">IFERROR(INDEX('Общий список'!$A$3:$S$996,VLOOKUP(E408,'Общий список'!$A$3:$S$996,19,FALSE),MATCH($B$1,'Общий список'!A406:M406,0)),"")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список'!A406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список'!A406:N406,0)+1),"")</f>
        <v/>
      </c>
      <c r="K408" s="30"/>
      <c r="L408" s="30"/>
      <c r="M408" s="31" t="str">
        <f t="shared" si="1"/>
        <v/>
      </c>
      <c r="N408" s="28"/>
      <c r="O408" s="32"/>
      <c r="R408" s="33"/>
      <c r="S408" s="33"/>
      <c r="T408" s="33"/>
    </row>
    <row r="409" ht="15.0" customHeight="1">
      <c r="A409" s="39"/>
      <c r="B409" s="26" t="str">
        <f t="array" ref="B409">IFERROR(INDEX('Общий список'!$A$3:$S$996,VLOOKUP(E409,'Общий список'!$A$3:$S$996,19,FALSE),MATCH($B$1,'Общий список'!A407:M407,0)),"")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список'!A407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список'!A407:N407,0)+1),"")</f>
        <v/>
      </c>
      <c r="K409" s="30"/>
      <c r="L409" s="30"/>
      <c r="M409" s="31" t="str">
        <f t="shared" si="1"/>
        <v/>
      </c>
      <c r="N409" s="28"/>
      <c r="O409" s="32"/>
      <c r="R409" s="33"/>
      <c r="S409" s="33"/>
      <c r="T409" s="33"/>
    </row>
    <row r="410" ht="15.0" customHeight="1">
      <c r="A410" s="39"/>
      <c r="B410" s="26" t="str">
        <f t="array" ref="B410">IFERROR(INDEX('Общий список'!$A$3:$S$996,VLOOKUP(E410,'Общий список'!$A$3:$S$996,19,FALSE),MATCH($B$1,'Общий список'!A408:M408,0)),"")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список'!A408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список'!A408:N408,0)+1),"")</f>
        <v/>
      </c>
      <c r="K410" s="30"/>
      <c r="L410" s="30"/>
      <c r="M410" s="31" t="str">
        <f t="shared" si="1"/>
        <v/>
      </c>
      <c r="N410" s="28"/>
      <c r="O410" s="32"/>
      <c r="R410" s="33"/>
      <c r="S410" s="33"/>
      <c r="T410" s="33"/>
    </row>
    <row r="411" ht="15.0" customHeight="1">
      <c r="A411" s="39"/>
      <c r="B411" s="26" t="str">
        <f t="array" ref="B411">IFERROR(INDEX('Общий список'!$A$3:$S$996,VLOOKUP(E411,'Общий список'!$A$3:$S$996,19,FALSE),MATCH($B$1,'Общий список'!A409:M409,0)),"")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список'!A409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список'!A409:N409,0)+1),"")</f>
        <v/>
      </c>
      <c r="K411" s="30"/>
      <c r="L411" s="30"/>
      <c r="M411" s="31" t="str">
        <f t="shared" si="1"/>
        <v/>
      </c>
      <c r="N411" s="28"/>
      <c r="O411" s="32"/>
      <c r="R411" s="33"/>
      <c r="S411" s="33"/>
      <c r="T411" s="33"/>
    </row>
    <row r="412" ht="15.0" customHeight="1">
      <c r="A412" s="39"/>
      <c r="B412" s="26" t="str">
        <f t="array" ref="B412">IFERROR(INDEX('Общий список'!$A$3:$S$996,VLOOKUP(E412,'Общий список'!$A$3:$S$996,19,FALSE),MATCH($B$1,'Общий список'!A410:M410,0)),"")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список'!A410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список'!A410:N410,0)+1),"")</f>
        <v/>
      </c>
      <c r="K412" s="30"/>
      <c r="L412" s="30"/>
      <c r="M412" s="31" t="str">
        <f t="shared" si="1"/>
        <v/>
      </c>
      <c r="N412" s="28"/>
      <c r="O412" s="32"/>
      <c r="R412" s="33"/>
      <c r="S412" s="33"/>
      <c r="T412" s="33"/>
    </row>
    <row r="413" ht="15.0" customHeight="1">
      <c r="A413" s="39"/>
      <c r="B413" s="26" t="str">
        <f t="array" ref="B413">IFERROR(INDEX('Общий список'!$A$3:$S$996,VLOOKUP(E413,'Общий список'!$A$3:$S$996,19,FALSE),MATCH($B$1,'Общий список'!A411:M411,0)),"")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список'!A411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список'!A411:N411,0)+1),"")</f>
        <v/>
      </c>
      <c r="K413" s="30"/>
      <c r="L413" s="30"/>
      <c r="M413" s="31" t="str">
        <f t="shared" si="1"/>
        <v/>
      </c>
      <c r="N413" s="28"/>
      <c r="O413" s="32"/>
      <c r="R413" s="33"/>
      <c r="S413" s="33"/>
      <c r="T413" s="33"/>
    </row>
    <row r="414" ht="15.0" customHeight="1">
      <c r="A414" s="39"/>
      <c r="B414" s="26" t="str">
        <f t="array" ref="B414">IFERROR(INDEX('Общий список'!$A$3:$S$996,VLOOKUP(E414,'Общий список'!$A$3:$S$996,19,FALSE),MATCH($B$1,'Общий список'!A412:M412,0)),"")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список'!A412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список'!A412:N412,0)+1),"")</f>
        <v/>
      </c>
      <c r="K414" s="30"/>
      <c r="L414" s="30"/>
      <c r="M414" s="31" t="str">
        <f t="shared" si="1"/>
        <v/>
      </c>
      <c r="N414" s="28"/>
      <c r="O414" s="32"/>
      <c r="R414" s="33"/>
      <c r="S414" s="33"/>
      <c r="T414" s="33"/>
    </row>
    <row r="415" ht="15.0" customHeight="1">
      <c r="A415" s="39"/>
      <c r="B415" s="26" t="str">
        <f t="array" ref="B415">IFERROR(INDEX('Общий список'!$A$3:$S$996,VLOOKUP(E415,'Общий список'!$A$3:$S$996,19,FALSE),MATCH($B$1,'Общий список'!A413:M413,0)),"")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список'!A413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список'!A413:N413,0)+1),"")</f>
        <v/>
      </c>
      <c r="K415" s="30"/>
      <c r="L415" s="30"/>
      <c r="M415" s="31" t="str">
        <f t="shared" si="1"/>
        <v/>
      </c>
      <c r="N415" s="28"/>
      <c r="O415" s="32"/>
      <c r="R415" s="33"/>
      <c r="S415" s="33"/>
      <c r="T415" s="33"/>
    </row>
    <row r="416" ht="15.0" customHeight="1">
      <c r="A416" s="39"/>
      <c r="B416" s="26" t="str">
        <f t="array" ref="B416">IFERROR(INDEX('Общий список'!$A$3:$S$996,VLOOKUP(E416,'Общий список'!$A$3:$S$996,19,FALSE),MATCH($B$1,'Общий список'!A414:M414,0)),"")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список'!A414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список'!A414:N414,0)+1),"")</f>
        <v/>
      </c>
      <c r="K416" s="30"/>
      <c r="L416" s="30"/>
      <c r="M416" s="31" t="str">
        <f t="shared" si="1"/>
        <v/>
      </c>
      <c r="N416" s="28"/>
      <c r="O416" s="32"/>
      <c r="R416" s="33"/>
      <c r="S416" s="33"/>
      <c r="T416" s="33"/>
    </row>
    <row r="417" ht="15.0" customHeight="1">
      <c r="A417" s="39"/>
      <c r="B417" s="26" t="str">
        <f t="array" ref="B417">IFERROR(INDEX('Общий список'!$A$3:$S$996,VLOOKUP(E417,'Общий список'!$A$3:$S$996,19,FALSE),MATCH($B$1,'Общий список'!A415:M415,0)),"")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список'!A415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список'!A415:N415,0)+1),"")</f>
        <v/>
      </c>
      <c r="K417" s="30"/>
      <c r="L417" s="30"/>
      <c r="M417" s="31" t="str">
        <f t="shared" si="1"/>
        <v/>
      </c>
      <c r="N417" s="28"/>
      <c r="O417" s="32"/>
      <c r="R417" s="33"/>
      <c r="S417" s="33"/>
      <c r="T417" s="33"/>
    </row>
    <row r="418" ht="15.0" customHeight="1">
      <c r="A418" s="39"/>
      <c r="B418" s="26" t="str">
        <f t="array" ref="B418">IFERROR(INDEX('Общий список'!$A$3:$S$996,VLOOKUP(E418,'Общий список'!$A$3:$S$996,19,FALSE),MATCH($B$1,'Общий список'!A416:M416,0)),"")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список'!A416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список'!A416:N416,0)+1),"")</f>
        <v/>
      </c>
      <c r="K418" s="30"/>
      <c r="L418" s="30"/>
      <c r="M418" s="31" t="str">
        <f t="shared" si="1"/>
        <v/>
      </c>
      <c r="N418" s="28"/>
      <c r="O418" s="32"/>
      <c r="R418" s="33"/>
      <c r="S418" s="33"/>
      <c r="T418" s="33"/>
    </row>
    <row r="419" ht="15.0" customHeight="1">
      <c r="A419" s="39"/>
      <c r="B419" s="26" t="str">
        <f t="array" ref="B419">IFERROR(INDEX('Общий список'!$A$3:$S$996,VLOOKUP(E419,'Общий список'!$A$3:$S$996,19,FALSE),MATCH($B$1,'Общий список'!A417:M417,0)),"")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список'!A417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список'!A417:N417,0)+1),"")</f>
        <v/>
      </c>
      <c r="K419" s="30"/>
      <c r="L419" s="30"/>
      <c r="M419" s="31" t="str">
        <f t="shared" si="1"/>
        <v/>
      </c>
      <c r="N419" s="28"/>
      <c r="O419" s="32"/>
      <c r="R419" s="33"/>
      <c r="S419" s="33"/>
      <c r="T419" s="33"/>
    </row>
    <row r="420" ht="15.0" customHeight="1">
      <c r="A420" s="39"/>
      <c r="B420" s="26" t="str">
        <f t="array" ref="B420">IFERROR(INDEX('Общий список'!$A$3:$S$996,VLOOKUP(E420,'Общий список'!$A$3:$S$996,19,FALSE),MATCH($B$1,'Общий список'!A418:M418,0)),"")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список'!A418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список'!A418:N418,0)+1),"")</f>
        <v/>
      </c>
      <c r="K420" s="30"/>
      <c r="L420" s="30"/>
      <c r="M420" s="31" t="str">
        <f t="shared" si="1"/>
        <v/>
      </c>
      <c r="N420" s="28"/>
      <c r="O420" s="32"/>
      <c r="R420" s="33"/>
      <c r="S420" s="33"/>
      <c r="T420" s="33"/>
    </row>
    <row r="421" ht="15.0" customHeight="1">
      <c r="A421" s="39"/>
      <c r="B421" s="26" t="str">
        <f t="array" ref="B421">IFERROR(INDEX('Общий список'!$A$3:$S$996,VLOOKUP(E421,'Общий список'!$A$3:$S$996,19,FALSE),MATCH($B$1,'Общий список'!A419:M419,0)),"")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список'!A419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список'!A419:N419,0)+1),"")</f>
        <v/>
      </c>
      <c r="K421" s="30"/>
      <c r="L421" s="30"/>
      <c r="M421" s="31" t="str">
        <f t="shared" si="1"/>
        <v/>
      </c>
      <c r="N421" s="28"/>
      <c r="O421" s="32"/>
      <c r="R421" s="33"/>
      <c r="S421" s="33"/>
      <c r="T421" s="33"/>
    </row>
    <row r="422" ht="15.0" customHeight="1">
      <c r="A422" s="39"/>
      <c r="B422" s="26" t="str">
        <f t="array" ref="B422">IFERROR(INDEX('Общий список'!$A$3:$S$996,VLOOKUP(E422,'Общий список'!$A$3:$S$996,19,FALSE),MATCH($B$1,'Общий список'!A420:M420,0)),"")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список'!A420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список'!A420:N420,0)+1),"")</f>
        <v/>
      </c>
      <c r="K422" s="30"/>
      <c r="L422" s="30"/>
      <c r="M422" s="31" t="str">
        <f t="shared" si="1"/>
        <v/>
      </c>
      <c r="N422" s="28"/>
      <c r="O422" s="32"/>
      <c r="R422" s="33"/>
      <c r="S422" s="33"/>
      <c r="T422" s="33"/>
    </row>
    <row r="423" ht="15.0" customHeight="1">
      <c r="A423" s="39"/>
      <c r="B423" s="26" t="str">
        <f t="array" ref="B423">IFERROR(INDEX('Общий список'!$A$3:$S$996,VLOOKUP(E423,'Общий список'!$A$3:$S$996,19,FALSE),MATCH($B$1,'Общий список'!A421:M421,0)),"")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список'!A421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список'!A421:N421,0)+1),"")</f>
        <v/>
      </c>
      <c r="K423" s="30"/>
      <c r="L423" s="30"/>
      <c r="M423" s="31" t="str">
        <f t="shared" si="1"/>
        <v/>
      </c>
      <c r="N423" s="28"/>
      <c r="O423" s="32"/>
      <c r="R423" s="33"/>
      <c r="S423" s="33"/>
      <c r="T423" s="33"/>
    </row>
    <row r="424" ht="15.0" customHeight="1">
      <c r="A424" s="39"/>
      <c r="B424" s="26" t="str">
        <f t="array" ref="B424">IFERROR(INDEX('Общий список'!$A$3:$S$996,VLOOKUP(E424,'Общий список'!$A$3:$S$996,19,FALSE),MATCH($B$1,'Общий список'!A422:M422,0)),"")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список'!A422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список'!A422:N422,0)+1),"")</f>
        <v/>
      </c>
      <c r="K424" s="30"/>
      <c r="L424" s="30"/>
      <c r="M424" s="31" t="str">
        <f t="shared" si="1"/>
        <v/>
      </c>
      <c r="N424" s="28"/>
      <c r="O424" s="32"/>
      <c r="R424" s="33"/>
      <c r="S424" s="33"/>
      <c r="T424" s="33"/>
    </row>
    <row r="425" ht="15.0" customHeight="1">
      <c r="A425" s="39"/>
      <c r="B425" s="26" t="str">
        <f t="array" ref="B425">IFERROR(INDEX('Общий список'!$A$3:$S$996,VLOOKUP(E425,'Общий список'!$A$3:$S$996,19,FALSE),MATCH($B$1,'Общий список'!A423:M423,0)),"")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список'!A423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список'!A423:N423,0)+1),"")</f>
        <v/>
      </c>
      <c r="K425" s="30"/>
      <c r="L425" s="30"/>
      <c r="M425" s="31" t="str">
        <f t="shared" si="1"/>
        <v/>
      </c>
      <c r="N425" s="28"/>
      <c r="O425" s="32"/>
      <c r="R425" s="33"/>
      <c r="S425" s="33"/>
      <c r="T425" s="33"/>
    </row>
    <row r="426" ht="15.0" customHeight="1">
      <c r="A426" s="39"/>
      <c r="B426" s="26" t="str">
        <f t="array" ref="B426">IFERROR(INDEX('Общий список'!$A$3:$S$996,VLOOKUP(E426,'Общий список'!$A$3:$S$996,19,FALSE),MATCH($B$1,'Общий список'!A424:M424,0)),"")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список'!A424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список'!A424:N424,0)+1),"")</f>
        <v/>
      </c>
      <c r="K426" s="30"/>
      <c r="L426" s="30"/>
      <c r="M426" s="31" t="str">
        <f t="shared" si="1"/>
        <v/>
      </c>
      <c r="N426" s="28"/>
      <c r="O426" s="32"/>
      <c r="R426" s="33"/>
      <c r="S426" s="33"/>
      <c r="T426" s="33"/>
    </row>
    <row r="427" ht="15.0" customHeight="1">
      <c r="A427" s="39"/>
      <c r="B427" s="26" t="str">
        <f t="array" ref="B427">IFERROR(INDEX('Общий список'!$A$3:$S$996,VLOOKUP(E427,'Общий список'!$A$3:$S$996,19,FALSE),MATCH($B$1,'Общий список'!A425:M425,0)),"")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список'!A425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список'!A425:N425,0)+1),"")</f>
        <v/>
      </c>
      <c r="K427" s="30"/>
      <c r="L427" s="30"/>
      <c r="M427" s="31" t="str">
        <f t="shared" si="1"/>
        <v/>
      </c>
      <c r="N427" s="28"/>
      <c r="O427" s="32"/>
      <c r="R427" s="33"/>
      <c r="S427" s="33"/>
      <c r="T427" s="33"/>
    </row>
    <row r="428" ht="15.0" customHeight="1">
      <c r="A428" s="39"/>
      <c r="B428" s="26" t="str">
        <f t="array" ref="B428">IFERROR(INDEX('Общий список'!$A$3:$S$996,VLOOKUP(E428,'Общий список'!$A$3:$S$996,19,FALSE),MATCH($B$1,'Общий список'!A426:M426,0)),"")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список'!A426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список'!A426:N426,0)+1),"")</f>
        <v/>
      </c>
      <c r="K428" s="30"/>
      <c r="L428" s="30"/>
      <c r="M428" s="31" t="str">
        <f t="shared" si="1"/>
        <v/>
      </c>
      <c r="N428" s="28"/>
      <c r="O428" s="32"/>
      <c r="R428" s="33"/>
      <c r="S428" s="33"/>
      <c r="T428" s="33"/>
    </row>
    <row r="429" ht="15.0" customHeight="1">
      <c r="A429" s="39"/>
      <c r="B429" s="26" t="str">
        <f t="array" ref="B429">IFERROR(INDEX('Общий список'!$A$3:$S$996,VLOOKUP(E429,'Общий список'!$A$3:$S$996,19,FALSE),MATCH($B$1,'Общий список'!A427:M427,0)),"")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список'!A427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список'!A427:N427,0)+1),"")</f>
        <v/>
      </c>
      <c r="K429" s="30"/>
      <c r="L429" s="30"/>
      <c r="M429" s="31" t="str">
        <f t="shared" si="1"/>
        <v/>
      </c>
      <c r="N429" s="28"/>
      <c r="O429" s="32"/>
      <c r="R429" s="33"/>
      <c r="S429" s="33"/>
      <c r="T429" s="33"/>
    </row>
    <row r="430" ht="15.0" customHeight="1">
      <c r="A430" s="39"/>
      <c r="B430" s="26" t="str">
        <f t="array" ref="B430">IFERROR(INDEX('Общий список'!$A$3:$S$996,VLOOKUP(E430,'Общий список'!$A$3:$S$996,19,FALSE),MATCH($B$1,'Общий список'!A428:M428,0)),"")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список'!A428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список'!A428:N428,0)+1),"")</f>
        <v/>
      </c>
      <c r="K430" s="30"/>
      <c r="L430" s="30"/>
      <c r="M430" s="31" t="str">
        <f t="shared" si="1"/>
        <v/>
      </c>
      <c r="N430" s="28"/>
      <c r="O430" s="32"/>
      <c r="R430" s="33"/>
      <c r="S430" s="33"/>
      <c r="T430" s="33"/>
    </row>
    <row r="431" ht="15.0" customHeight="1">
      <c r="A431" s="39"/>
      <c r="B431" s="26" t="str">
        <f t="array" ref="B431">IFERROR(INDEX('Общий список'!$A$3:$S$996,VLOOKUP(E431,'Общий список'!$A$3:$S$996,19,FALSE),MATCH($B$1,'Общий список'!A429:M429,0)),"")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список'!A429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список'!A429:N429,0)+1),"")</f>
        <v/>
      </c>
      <c r="K431" s="30"/>
      <c r="L431" s="30"/>
      <c r="M431" s="31" t="str">
        <f t="shared" si="1"/>
        <v/>
      </c>
      <c r="N431" s="28"/>
      <c r="O431" s="32"/>
      <c r="R431" s="33"/>
      <c r="S431" s="33"/>
      <c r="T431" s="33"/>
    </row>
    <row r="432" ht="15.0" customHeight="1">
      <c r="A432" s="39"/>
      <c r="B432" s="26" t="str">
        <f t="array" ref="B432">IFERROR(INDEX('Общий список'!$A$3:$S$996,VLOOKUP(E432,'Общий список'!$A$3:$S$996,19,FALSE),MATCH($B$1,'Общий список'!A430:M430,0)),"")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список'!A430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список'!A430:N430,0)+1),"")</f>
        <v/>
      </c>
      <c r="K432" s="30"/>
      <c r="L432" s="30"/>
      <c r="M432" s="31" t="str">
        <f t="shared" si="1"/>
        <v/>
      </c>
      <c r="N432" s="28"/>
      <c r="O432" s="32"/>
      <c r="R432" s="33"/>
      <c r="S432" s="33"/>
      <c r="T432" s="33"/>
    </row>
    <row r="433" ht="15.0" customHeight="1">
      <c r="A433" s="39"/>
      <c r="B433" s="26" t="str">
        <f t="array" ref="B433">IFERROR(INDEX('Общий список'!$A$3:$S$996,VLOOKUP(E433,'Общий список'!$A$3:$S$996,19,FALSE),MATCH($B$1,'Общий список'!A431:M431,0)),"")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список'!A431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список'!A431:N431,0)+1),"")</f>
        <v/>
      </c>
      <c r="K433" s="30"/>
      <c r="L433" s="30"/>
      <c r="M433" s="31" t="str">
        <f t="shared" si="1"/>
        <v/>
      </c>
      <c r="N433" s="28"/>
      <c r="O433" s="32"/>
      <c r="R433" s="33"/>
      <c r="S433" s="33"/>
      <c r="T433" s="33"/>
    </row>
    <row r="434" ht="15.0" customHeight="1">
      <c r="A434" s="39"/>
      <c r="B434" s="26" t="str">
        <f t="array" ref="B434">IFERROR(INDEX('Общий список'!$A$3:$S$996,VLOOKUP(E434,'Общий список'!$A$3:$S$996,19,FALSE),MATCH($B$1,'Общий список'!A432:M432,0)),"")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список'!A432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список'!A432:N432,0)+1),"")</f>
        <v/>
      </c>
      <c r="K434" s="30"/>
      <c r="L434" s="30"/>
      <c r="M434" s="31" t="str">
        <f t="shared" si="1"/>
        <v/>
      </c>
      <c r="N434" s="28"/>
      <c r="O434" s="32"/>
      <c r="R434" s="33"/>
      <c r="S434" s="33"/>
      <c r="T434" s="33"/>
    </row>
    <row r="435" ht="15.0" customHeight="1">
      <c r="A435" s="39"/>
      <c r="B435" s="26" t="str">
        <f t="array" ref="B435">IFERROR(INDEX('Общий список'!$A$3:$S$996,VLOOKUP(E435,'Общий список'!$A$3:$S$996,19,FALSE),MATCH($B$1,'Общий список'!A433:M433,0)),"")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список'!A433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список'!A433:N433,0)+1),"")</f>
        <v/>
      </c>
      <c r="K435" s="30"/>
      <c r="L435" s="30"/>
      <c r="M435" s="31" t="str">
        <f t="shared" si="1"/>
        <v/>
      </c>
      <c r="N435" s="28"/>
      <c r="O435" s="32"/>
      <c r="R435" s="33"/>
      <c r="S435" s="33"/>
      <c r="T435" s="33"/>
    </row>
    <row r="436" ht="15.0" customHeight="1">
      <c r="A436" s="39"/>
      <c r="B436" s="26" t="str">
        <f t="array" ref="B436">IFERROR(INDEX('Общий список'!$A$3:$S$996,VLOOKUP(E436,'Общий список'!$A$3:$S$996,19,FALSE),MATCH($B$1,'Общий список'!A434:M434,0)),"")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список'!A434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список'!A434:N434,0)+1),"")</f>
        <v/>
      </c>
      <c r="K436" s="30"/>
      <c r="L436" s="30"/>
      <c r="M436" s="31" t="str">
        <f t="shared" si="1"/>
        <v/>
      </c>
      <c r="N436" s="28"/>
      <c r="O436" s="32"/>
      <c r="R436" s="33"/>
      <c r="S436" s="33"/>
      <c r="T436" s="33"/>
    </row>
    <row r="437" ht="15.0" customHeight="1">
      <c r="A437" s="39"/>
      <c r="B437" s="26" t="str">
        <f t="array" ref="B437">IFERROR(INDEX('Общий список'!$A$3:$S$996,VLOOKUP(E437,'Общий список'!$A$3:$S$996,19,FALSE),MATCH($B$1,'Общий список'!A435:M435,0)),"")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список'!A435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список'!A435:N435,0)+1),"")</f>
        <v/>
      </c>
      <c r="K437" s="30"/>
      <c r="L437" s="30"/>
      <c r="M437" s="31" t="str">
        <f t="shared" si="1"/>
        <v/>
      </c>
      <c r="N437" s="28"/>
      <c r="O437" s="32"/>
      <c r="R437" s="33"/>
      <c r="S437" s="33"/>
      <c r="T437" s="33"/>
    </row>
    <row r="438" ht="15.0" customHeight="1">
      <c r="A438" s="39"/>
      <c r="B438" s="26" t="str">
        <f t="array" ref="B438">IFERROR(INDEX('Общий список'!$A$3:$S$996,VLOOKUP(E438,'Общий список'!$A$3:$S$996,19,FALSE),MATCH($B$1,'Общий список'!A436:M436,0)),"")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список'!A436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список'!A436:N436,0)+1),"")</f>
        <v/>
      </c>
      <c r="K438" s="30"/>
      <c r="L438" s="30"/>
      <c r="M438" s="31" t="str">
        <f t="shared" si="1"/>
        <v/>
      </c>
      <c r="N438" s="28"/>
      <c r="O438" s="32"/>
      <c r="R438" s="33"/>
      <c r="S438" s="33"/>
      <c r="T438" s="33"/>
    </row>
    <row r="439" ht="15.0" customHeight="1">
      <c r="A439" s="39"/>
      <c r="B439" s="26" t="str">
        <f t="array" ref="B439">IFERROR(INDEX('Общий список'!$A$3:$S$996,VLOOKUP(E439,'Общий список'!$A$3:$S$996,19,FALSE),MATCH($B$1,'Общий список'!A437:M437,0)),"")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список'!A437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список'!A437:N437,0)+1),"")</f>
        <v/>
      </c>
      <c r="K439" s="30"/>
      <c r="L439" s="30"/>
      <c r="M439" s="31" t="str">
        <f t="shared" si="1"/>
        <v/>
      </c>
      <c r="N439" s="28"/>
      <c r="O439" s="32"/>
      <c r="R439" s="33"/>
      <c r="S439" s="33"/>
      <c r="T439" s="33"/>
    </row>
    <row r="440" ht="15.0" customHeight="1">
      <c r="A440" s="39"/>
      <c r="B440" s="26" t="str">
        <f t="array" ref="B440">IFERROR(INDEX('Общий список'!$A$3:$S$996,VLOOKUP(E440,'Общий список'!$A$3:$S$996,19,FALSE),MATCH($B$1,'Общий список'!A438:M438,0)),"")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список'!A438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список'!A438:N438,0)+1),"")</f>
        <v/>
      </c>
      <c r="K440" s="30"/>
      <c r="L440" s="30"/>
      <c r="M440" s="31" t="str">
        <f t="shared" si="1"/>
        <v/>
      </c>
      <c r="N440" s="28"/>
      <c r="O440" s="32"/>
      <c r="R440" s="33"/>
      <c r="S440" s="33"/>
      <c r="T440" s="33"/>
    </row>
    <row r="441" ht="15.0" customHeight="1">
      <c r="A441" s="39"/>
      <c r="B441" s="26" t="str">
        <f t="array" ref="B441">IFERROR(INDEX('Общий список'!$A$3:$S$996,VLOOKUP(E441,'Общий список'!$A$3:$S$996,19,FALSE),MATCH($B$1,'Общий список'!A439:M439,0)),"")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список'!A439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список'!A439:N439,0)+1),"")</f>
        <v/>
      </c>
      <c r="K441" s="30"/>
      <c r="L441" s="30"/>
      <c r="M441" s="31" t="str">
        <f t="shared" si="1"/>
        <v/>
      </c>
      <c r="N441" s="28"/>
      <c r="O441" s="32"/>
      <c r="R441" s="33"/>
      <c r="S441" s="33"/>
      <c r="T441" s="33"/>
    </row>
    <row r="442" ht="15.0" customHeight="1">
      <c r="A442" s="39"/>
      <c r="B442" s="26" t="str">
        <f t="array" ref="B442">IFERROR(INDEX('Общий список'!$A$3:$S$996,VLOOKUP(E442,'Общий список'!$A$3:$S$996,19,FALSE),MATCH($B$1,'Общий список'!A440:M440,0)),"")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список'!A440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список'!A440:N440,0)+1),"")</f>
        <v/>
      </c>
      <c r="K442" s="30"/>
      <c r="L442" s="30"/>
      <c r="M442" s="31" t="str">
        <f t="shared" si="1"/>
        <v/>
      </c>
      <c r="N442" s="28"/>
      <c r="O442" s="32"/>
      <c r="R442" s="33"/>
      <c r="S442" s="33"/>
      <c r="T442" s="33"/>
    </row>
    <row r="443" ht="15.0" customHeight="1">
      <c r="A443" s="39"/>
      <c r="B443" s="26" t="str">
        <f t="array" ref="B443">IFERROR(INDEX('Общий список'!$A$3:$S$996,VLOOKUP(E443,'Общий список'!$A$3:$S$996,19,FALSE),MATCH($B$1,'Общий список'!A441:M441,0)),"")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список'!A441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список'!A441:N441,0)+1),"")</f>
        <v/>
      </c>
      <c r="K443" s="30"/>
      <c r="L443" s="30"/>
      <c r="M443" s="31" t="str">
        <f t="shared" si="1"/>
        <v/>
      </c>
      <c r="N443" s="28"/>
      <c r="O443" s="32"/>
      <c r="R443" s="33"/>
      <c r="S443" s="33"/>
      <c r="T443" s="33"/>
    </row>
    <row r="444" ht="15.0" customHeight="1">
      <c r="A444" s="39"/>
      <c r="B444" s="26" t="str">
        <f t="array" ref="B444">IFERROR(INDEX('Общий список'!$A$3:$S$996,VLOOKUP(E444,'Общий список'!$A$3:$S$996,19,FALSE),MATCH($B$1,'Общий список'!A442:M442,0)),"")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список'!A442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список'!A442:N442,0)+1),"")</f>
        <v/>
      </c>
      <c r="K444" s="30"/>
      <c r="L444" s="30"/>
      <c r="M444" s="31" t="str">
        <f t="shared" si="1"/>
        <v/>
      </c>
      <c r="N444" s="28"/>
      <c r="O444" s="32"/>
      <c r="R444" s="33"/>
      <c r="S444" s="33"/>
      <c r="T444" s="33"/>
    </row>
    <row r="445" ht="15.0" customHeight="1">
      <c r="A445" s="39"/>
      <c r="B445" s="26" t="str">
        <f t="array" ref="B445">IFERROR(INDEX('Общий список'!$A$3:$S$996,VLOOKUP(E445,'Общий список'!$A$3:$S$996,19,FALSE),MATCH($B$1,'Общий список'!A443:M443,0)),"")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список'!A443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список'!A443:N443,0)+1),"")</f>
        <v/>
      </c>
      <c r="K445" s="30"/>
      <c r="L445" s="30"/>
      <c r="M445" s="31" t="str">
        <f t="shared" si="1"/>
        <v/>
      </c>
      <c r="N445" s="28"/>
      <c r="O445" s="32"/>
      <c r="R445" s="33"/>
      <c r="S445" s="33"/>
      <c r="T445" s="33"/>
    </row>
    <row r="446" ht="15.0" customHeight="1">
      <c r="A446" s="39"/>
      <c r="B446" s="26" t="str">
        <f t="array" ref="B446">IFERROR(INDEX('Общий список'!$A$3:$S$996,VLOOKUP(E446,'Общий список'!$A$3:$S$996,19,FALSE),MATCH($B$1,'Общий список'!A444:M444,0)),"")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список'!A444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список'!A444:N444,0)+1),"")</f>
        <v/>
      </c>
      <c r="K446" s="30"/>
      <c r="L446" s="30"/>
      <c r="M446" s="31" t="str">
        <f t="shared" si="1"/>
        <v/>
      </c>
      <c r="N446" s="28"/>
      <c r="O446" s="32"/>
      <c r="R446" s="33"/>
      <c r="S446" s="33"/>
      <c r="T446" s="33"/>
    </row>
    <row r="447" ht="15.0" customHeight="1">
      <c r="A447" s="39"/>
      <c r="B447" s="26" t="str">
        <f t="array" ref="B447">IFERROR(INDEX('Общий список'!$A$3:$S$996,VLOOKUP(E447,'Общий список'!$A$3:$S$996,19,FALSE),MATCH($B$1,'Общий список'!A445:M445,0)),"")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список'!A445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список'!A445:N445,0)+1),"")</f>
        <v/>
      </c>
      <c r="K447" s="30"/>
      <c r="L447" s="30"/>
      <c r="M447" s="31" t="str">
        <f t="shared" si="1"/>
        <v/>
      </c>
      <c r="N447" s="28"/>
      <c r="O447" s="32"/>
      <c r="R447" s="33"/>
      <c r="S447" s="33"/>
      <c r="T447" s="33"/>
    </row>
    <row r="448" ht="15.0" customHeight="1">
      <c r="A448" s="39"/>
      <c r="B448" s="26" t="str">
        <f t="array" ref="B448">IFERROR(INDEX('Общий список'!$A$3:$S$996,VLOOKUP(E448,'Общий список'!$A$3:$S$996,19,FALSE),MATCH($B$1,'Общий список'!A446:M446,0)),"")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список'!A446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список'!A446:N446,0)+1),"")</f>
        <v/>
      </c>
      <c r="K448" s="30"/>
      <c r="L448" s="30"/>
      <c r="M448" s="31" t="str">
        <f t="shared" si="1"/>
        <v/>
      </c>
      <c r="N448" s="28"/>
      <c r="O448" s="32"/>
      <c r="R448" s="33"/>
      <c r="S448" s="33"/>
      <c r="T448" s="33"/>
    </row>
    <row r="449" ht="15.0" customHeight="1">
      <c r="A449" s="39"/>
      <c r="B449" s="26" t="str">
        <f t="array" ref="B449">IFERROR(INDEX('Общий список'!$A$3:$S$996,VLOOKUP(E449,'Общий список'!$A$3:$S$996,19,FALSE),MATCH($B$1,'Общий список'!A447:M447,0)),"")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список'!A447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список'!A447:N447,0)+1),"")</f>
        <v/>
      </c>
      <c r="K449" s="30"/>
      <c r="L449" s="30"/>
      <c r="M449" s="31" t="str">
        <f t="shared" si="1"/>
        <v/>
      </c>
      <c r="N449" s="28"/>
      <c r="O449" s="32"/>
      <c r="R449" s="33"/>
      <c r="S449" s="33"/>
      <c r="T449" s="33"/>
    </row>
    <row r="450" ht="15.0" customHeight="1">
      <c r="A450" s="39"/>
      <c r="B450" s="26" t="str">
        <f t="array" ref="B450">IFERROR(INDEX('Общий список'!$A$3:$S$996,VLOOKUP(E450,'Общий список'!$A$3:$S$996,19,FALSE),MATCH($B$1,'Общий список'!A448:M448,0)),"")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список'!A448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список'!A448:N448,0)+1),"")</f>
        <v/>
      </c>
      <c r="K450" s="30"/>
      <c r="L450" s="30"/>
      <c r="M450" s="31" t="str">
        <f t="shared" si="1"/>
        <v/>
      </c>
      <c r="N450" s="28"/>
      <c r="O450" s="32"/>
      <c r="R450" s="33"/>
      <c r="S450" s="33"/>
      <c r="T450" s="33"/>
    </row>
    <row r="451" ht="15.0" customHeight="1">
      <c r="A451" s="39"/>
      <c r="B451" s="26" t="str">
        <f t="array" ref="B451">IFERROR(INDEX('Общий список'!$A$3:$S$996,VLOOKUP(E451,'Общий список'!$A$3:$S$996,19,FALSE),MATCH($B$1,'Общий список'!A449:M449,0)),"")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список'!A449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список'!A449:N449,0)+1),"")</f>
        <v/>
      </c>
      <c r="K451" s="30"/>
      <c r="L451" s="30"/>
      <c r="M451" s="31" t="str">
        <f t="shared" si="1"/>
        <v/>
      </c>
      <c r="N451" s="28"/>
      <c r="O451" s="32"/>
      <c r="R451" s="33"/>
      <c r="S451" s="33"/>
      <c r="T451" s="33"/>
    </row>
    <row r="452" ht="15.0" customHeight="1">
      <c r="A452" s="39"/>
      <c r="B452" s="26" t="str">
        <f t="array" ref="B452">IFERROR(INDEX('Общий список'!$A$3:$S$996,VLOOKUP(E452,'Общий список'!$A$3:$S$996,19,FALSE),MATCH($B$1,'Общий список'!A450:M450,0)),"")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список'!A450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список'!A450:N450,0)+1),"")</f>
        <v/>
      </c>
      <c r="K452" s="30"/>
      <c r="L452" s="30"/>
      <c r="M452" s="31" t="str">
        <f t="shared" si="1"/>
        <v/>
      </c>
      <c r="N452" s="28"/>
      <c r="O452" s="32"/>
      <c r="R452" s="33"/>
      <c r="S452" s="33"/>
      <c r="T452" s="33"/>
    </row>
    <row r="453" ht="15.0" customHeight="1">
      <c r="A453" s="39"/>
      <c r="B453" s="26" t="str">
        <f t="array" ref="B453">IFERROR(INDEX('Общий список'!$A$3:$S$996,VLOOKUP(E453,'Общий список'!$A$3:$S$996,19,FALSE),MATCH($B$1,'Общий список'!A451:M451,0)),"")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список'!A451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список'!A451:N451,0)+1),"")</f>
        <v/>
      </c>
      <c r="K453" s="30"/>
      <c r="L453" s="30"/>
      <c r="M453" s="31" t="str">
        <f t="shared" si="1"/>
        <v/>
      </c>
      <c r="N453" s="28"/>
      <c r="O453" s="32"/>
      <c r="R453" s="33"/>
      <c r="S453" s="33"/>
      <c r="T453" s="33"/>
    </row>
    <row r="454" ht="15.0" customHeight="1">
      <c r="A454" s="39"/>
      <c r="B454" s="26" t="str">
        <f t="array" ref="B454">IFERROR(INDEX('Общий список'!$A$3:$S$996,VLOOKUP(E454,'Общий список'!$A$3:$S$996,19,FALSE),MATCH($B$1,'Общий список'!A452:M452,0)),"")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список'!A452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список'!A452:N452,0)+1),"")</f>
        <v/>
      </c>
      <c r="K454" s="30"/>
      <c r="L454" s="30"/>
      <c r="M454" s="31" t="str">
        <f t="shared" si="1"/>
        <v/>
      </c>
      <c r="N454" s="28"/>
      <c r="O454" s="32"/>
      <c r="R454" s="33"/>
      <c r="S454" s="33"/>
      <c r="T454" s="33"/>
    </row>
    <row r="455" ht="15.0" customHeight="1">
      <c r="A455" s="39"/>
      <c r="B455" s="26" t="str">
        <f t="array" ref="B455">IFERROR(INDEX('Общий список'!$A$3:$S$996,VLOOKUP(E455,'Общий список'!$A$3:$S$996,19,FALSE),MATCH($B$1,'Общий список'!A453:M453,0)),"")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список'!A453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список'!A453:N453,0)+1),"")</f>
        <v/>
      </c>
      <c r="K455" s="30"/>
      <c r="L455" s="30"/>
      <c r="M455" s="31" t="str">
        <f t="shared" si="1"/>
        <v/>
      </c>
      <c r="N455" s="28"/>
      <c r="O455" s="32"/>
      <c r="R455" s="33"/>
      <c r="S455" s="33"/>
      <c r="T455" s="33"/>
    </row>
    <row r="456" ht="15.0" customHeight="1">
      <c r="A456" s="39"/>
      <c r="B456" s="26" t="str">
        <f t="array" ref="B456">IFERROR(INDEX('Общий список'!$A$3:$S$996,VLOOKUP(E456,'Общий список'!$A$3:$S$996,19,FALSE),MATCH($B$1,'Общий список'!A454:M454,0)),"")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список'!A454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список'!A454:N454,0)+1),"")</f>
        <v/>
      </c>
      <c r="K456" s="30"/>
      <c r="L456" s="30"/>
      <c r="M456" s="31" t="str">
        <f t="shared" si="1"/>
        <v/>
      </c>
      <c r="N456" s="28"/>
      <c r="O456" s="32"/>
      <c r="R456" s="33"/>
      <c r="S456" s="33"/>
      <c r="T456" s="33"/>
    </row>
    <row r="457" ht="15.0" customHeight="1">
      <c r="A457" s="39"/>
      <c r="B457" s="26" t="str">
        <f t="array" ref="B457">IFERROR(INDEX('Общий список'!$A$3:$S$996,VLOOKUP(E457,'Общий список'!$A$3:$S$996,19,FALSE),MATCH($B$1,'Общий список'!A455:M455,0)),"")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список'!A455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список'!A455:N455,0)+1),"")</f>
        <v/>
      </c>
      <c r="K457" s="30"/>
      <c r="L457" s="30"/>
      <c r="M457" s="31" t="str">
        <f t="shared" si="1"/>
        <v/>
      </c>
      <c r="N457" s="28"/>
      <c r="O457" s="32"/>
      <c r="R457" s="33"/>
      <c r="S457" s="33"/>
      <c r="T457" s="33"/>
    </row>
    <row r="458" ht="15.0" customHeight="1">
      <c r="A458" s="39"/>
      <c r="B458" s="26" t="str">
        <f t="array" ref="B458">IFERROR(INDEX('Общий список'!$A$3:$S$996,VLOOKUP(E458,'Общий список'!$A$3:$S$996,19,FALSE),MATCH($B$1,'Общий список'!A456:M456,0)),"")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список'!A456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список'!A456:N456,0)+1),"")</f>
        <v/>
      </c>
      <c r="K458" s="30"/>
      <c r="L458" s="30"/>
      <c r="M458" s="31" t="str">
        <f t="shared" si="1"/>
        <v/>
      </c>
      <c r="N458" s="28"/>
      <c r="O458" s="32"/>
      <c r="R458" s="33"/>
      <c r="S458" s="33"/>
      <c r="T458" s="33"/>
    </row>
    <row r="459" ht="15.0" customHeight="1">
      <c r="A459" s="39"/>
      <c r="B459" s="26" t="str">
        <f t="array" ref="B459">IFERROR(INDEX('Общий список'!$A$3:$S$996,VLOOKUP(E459,'Общий список'!$A$3:$S$996,19,FALSE),MATCH($B$1,'Общий список'!A457:M457,0)),"")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список'!A457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список'!A457:N457,0)+1),"")</f>
        <v/>
      </c>
      <c r="K459" s="30"/>
      <c r="L459" s="30"/>
      <c r="M459" s="31" t="str">
        <f t="shared" si="1"/>
        <v/>
      </c>
      <c r="N459" s="28"/>
      <c r="O459" s="32"/>
      <c r="R459" s="33"/>
      <c r="S459" s="33"/>
      <c r="T459" s="33"/>
    </row>
    <row r="460" ht="15.0" customHeight="1">
      <c r="A460" s="39"/>
      <c r="B460" s="26" t="str">
        <f t="array" ref="B460">IFERROR(INDEX('Общий список'!$A$3:$S$996,VLOOKUP(E460,'Общий список'!$A$3:$S$996,19,FALSE),MATCH($B$1,'Общий список'!A458:M458,0)),"")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список'!A458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список'!A458:N458,0)+1),"")</f>
        <v/>
      </c>
      <c r="K460" s="30"/>
      <c r="L460" s="30"/>
      <c r="M460" s="31" t="str">
        <f t="shared" si="1"/>
        <v/>
      </c>
      <c r="N460" s="28"/>
      <c r="O460" s="32"/>
      <c r="R460" s="33"/>
      <c r="S460" s="33"/>
      <c r="T460" s="33"/>
    </row>
    <row r="461" ht="15.0" customHeight="1">
      <c r="A461" s="39"/>
      <c r="B461" s="26" t="str">
        <f t="array" ref="B461">IFERROR(INDEX('Общий список'!$A$3:$S$996,VLOOKUP(E461,'Общий список'!$A$3:$S$996,19,FALSE),MATCH($B$1,'Общий список'!A459:M459,0)),"")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список'!A459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список'!A459:N459,0)+1),"")</f>
        <v/>
      </c>
      <c r="K461" s="30"/>
      <c r="L461" s="30"/>
      <c r="M461" s="31" t="str">
        <f t="shared" si="1"/>
        <v/>
      </c>
      <c r="N461" s="28"/>
      <c r="O461" s="32"/>
      <c r="R461" s="33"/>
      <c r="S461" s="33"/>
      <c r="T461" s="33"/>
    </row>
    <row r="462" ht="15.0" customHeight="1">
      <c r="A462" s="39"/>
      <c r="B462" s="26" t="str">
        <f t="array" ref="B462">IFERROR(INDEX('Общий список'!$A$3:$S$996,VLOOKUP(E462,'Общий список'!$A$3:$S$996,19,FALSE),MATCH($B$1,'Общий список'!A460:M460,0)),"")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список'!A460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список'!A460:N460,0)+1),"")</f>
        <v/>
      </c>
      <c r="K462" s="30"/>
      <c r="L462" s="30"/>
      <c r="M462" s="31" t="str">
        <f t="shared" si="1"/>
        <v/>
      </c>
      <c r="N462" s="28"/>
      <c r="O462" s="32"/>
      <c r="R462" s="33"/>
      <c r="S462" s="33"/>
      <c r="T462" s="33"/>
    </row>
    <row r="463" ht="15.0" customHeight="1">
      <c r="A463" s="39"/>
      <c r="B463" s="26" t="str">
        <f t="array" ref="B463">IFERROR(INDEX('Общий список'!$A$3:$S$996,VLOOKUP(E463,'Общий список'!$A$3:$S$996,19,FALSE),MATCH($B$1,'Общий список'!A461:M461,0)),"")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список'!A461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список'!A461:N461,0)+1),"")</f>
        <v/>
      </c>
      <c r="K463" s="30"/>
      <c r="L463" s="30"/>
      <c r="M463" s="31" t="str">
        <f t="shared" si="1"/>
        <v/>
      </c>
      <c r="N463" s="28"/>
      <c r="O463" s="32"/>
      <c r="R463" s="33"/>
      <c r="S463" s="33"/>
      <c r="T463" s="33"/>
    </row>
    <row r="464" ht="15.0" customHeight="1">
      <c r="A464" s="39"/>
      <c r="B464" s="26" t="str">
        <f t="array" ref="B464">IFERROR(INDEX('Общий список'!$A$3:$S$996,VLOOKUP(E464,'Общий список'!$A$3:$S$996,19,FALSE),MATCH($B$1,'Общий список'!A462:M462,0)),"")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список'!A462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список'!A462:N462,0)+1),"")</f>
        <v/>
      </c>
      <c r="K464" s="30"/>
      <c r="L464" s="30"/>
      <c r="M464" s="31" t="str">
        <f t="shared" si="1"/>
        <v/>
      </c>
      <c r="N464" s="28"/>
      <c r="O464" s="32"/>
      <c r="R464" s="33"/>
      <c r="S464" s="33"/>
      <c r="T464" s="33"/>
    </row>
    <row r="465" ht="15.0" customHeight="1">
      <c r="A465" s="39"/>
      <c r="B465" s="26" t="str">
        <f t="array" ref="B465">IFERROR(INDEX('Общий список'!$A$3:$S$996,VLOOKUP(E465,'Общий список'!$A$3:$S$996,19,FALSE),MATCH($B$1,'Общий список'!A463:M463,0)),"")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список'!A463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список'!A463:N463,0)+1),"")</f>
        <v/>
      </c>
      <c r="K465" s="30"/>
      <c r="L465" s="30"/>
      <c r="M465" s="31" t="str">
        <f t="shared" si="1"/>
        <v/>
      </c>
      <c r="N465" s="28"/>
      <c r="O465" s="32"/>
      <c r="R465" s="33"/>
      <c r="S465" s="33"/>
      <c r="T465" s="33"/>
    </row>
    <row r="466" ht="15.0" customHeight="1">
      <c r="A466" s="39"/>
      <c r="B466" s="26" t="str">
        <f t="array" ref="B466">IFERROR(INDEX('Общий список'!$A$3:$S$996,VLOOKUP(E466,'Общий список'!$A$3:$S$996,19,FALSE),MATCH($B$1,'Общий список'!A464:M464,0)),"")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список'!A464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список'!A464:N464,0)+1),"")</f>
        <v/>
      </c>
      <c r="K466" s="30"/>
      <c r="L466" s="30"/>
      <c r="M466" s="31" t="str">
        <f t="shared" si="1"/>
        <v/>
      </c>
      <c r="N466" s="28"/>
      <c r="O466" s="32"/>
      <c r="R466" s="33"/>
      <c r="S466" s="33"/>
      <c r="T466" s="33"/>
    </row>
    <row r="467" ht="15.0" customHeight="1">
      <c r="A467" s="39"/>
      <c r="B467" s="26" t="str">
        <f t="array" ref="B467">IFERROR(INDEX('Общий список'!$A$3:$S$996,VLOOKUP(E467,'Общий список'!$A$3:$S$996,19,FALSE),MATCH($B$1,'Общий список'!A465:M465,0)),"")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список'!A465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список'!A465:N465,0)+1),"")</f>
        <v/>
      </c>
      <c r="K467" s="30"/>
      <c r="L467" s="30"/>
      <c r="M467" s="31" t="str">
        <f t="shared" si="1"/>
        <v/>
      </c>
      <c r="N467" s="28"/>
      <c r="O467" s="32"/>
      <c r="R467" s="33"/>
      <c r="S467" s="33"/>
      <c r="T467" s="33"/>
    </row>
    <row r="468" ht="15.0" customHeight="1">
      <c r="A468" s="39"/>
      <c r="B468" s="26" t="str">
        <f t="array" ref="B468">IFERROR(INDEX('Общий список'!$A$3:$S$996,VLOOKUP(E468,'Общий список'!$A$3:$S$996,19,FALSE),MATCH($B$1,'Общий список'!A466:M466,0)),"")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список'!A466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список'!A466:N466,0)+1),"")</f>
        <v/>
      </c>
      <c r="K468" s="30"/>
      <c r="L468" s="30"/>
      <c r="M468" s="31" t="str">
        <f t="shared" si="1"/>
        <v/>
      </c>
      <c r="N468" s="28"/>
      <c r="O468" s="32"/>
      <c r="R468" s="33"/>
      <c r="S468" s="33"/>
      <c r="T468" s="33"/>
    </row>
    <row r="469" ht="15.0" customHeight="1">
      <c r="A469" s="39"/>
      <c r="B469" s="26" t="str">
        <f t="array" ref="B469">IFERROR(INDEX('Общий список'!$A$3:$S$996,VLOOKUP(E469,'Общий список'!$A$3:$S$996,19,FALSE),MATCH($B$1,'Общий список'!A467:M467,0)),"")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список'!A467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список'!A467:N467,0)+1),"")</f>
        <v/>
      </c>
      <c r="K469" s="30"/>
      <c r="L469" s="30"/>
      <c r="M469" s="31" t="str">
        <f t="shared" si="1"/>
        <v/>
      </c>
      <c r="N469" s="28"/>
      <c r="O469" s="32"/>
      <c r="R469" s="33"/>
      <c r="S469" s="33"/>
      <c r="T469" s="33"/>
    </row>
    <row r="470" ht="15.0" customHeight="1">
      <c r="A470" s="39"/>
      <c r="B470" s="26" t="str">
        <f t="array" ref="B470">IFERROR(INDEX('Общий список'!$A$3:$S$996,VLOOKUP(E470,'Общий список'!$A$3:$S$996,19,FALSE),MATCH($B$1,'Общий список'!A468:M468,0)),"")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список'!A468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список'!A468:N468,0)+1),"")</f>
        <v/>
      </c>
      <c r="K470" s="30"/>
      <c r="L470" s="30"/>
      <c r="M470" s="31" t="str">
        <f t="shared" si="1"/>
        <v/>
      </c>
      <c r="N470" s="28"/>
      <c r="O470" s="32"/>
      <c r="R470" s="33"/>
      <c r="S470" s="33"/>
      <c r="T470" s="33"/>
    </row>
    <row r="471" ht="15.0" customHeight="1">
      <c r="A471" s="39"/>
      <c r="B471" s="26" t="str">
        <f t="array" ref="B471">IFERROR(INDEX('Общий список'!$A$3:$S$996,VLOOKUP(E471,'Общий список'!$A$3:$S$996,19,FALSE),MATCH($B$1,'Общий список'!A469:M469,0)),"")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список'!A469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список'!A469:N469,0)+1),"")</f>
        <v/>
      </c>
      <c r="K471" s="30"/>
      <c r="L471" s="30"/>
      <c r="M471" s="31" t="str">
        <f t="shared" si="1"/>
        <v/>
      </c>
      <c r="N471" s="28"/>
      <c r="O471" s="32"/>
      <c r="R471" s="33"/>
      <c r="S471" s="33"/>
      <c r="T471" s="33"/>
    </row>
    <row r="472" ht="15.0" customHeight="1">
      <c r="A472" s="39"/>
      <c r="B472" s="26" t="str">
        <f t="array" ref="B472">IFERROR(INDEX('Общий список'!$A$3:$S$996,VLOOKUP(E472,'Общий список'!$A$3:$S$996,19,FALSE),MATCH($B$1,'Общий список'!A470:M470,0)),"")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список'!A470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список'!A470:N470,0)+1),"")</f>
        <v/>
      </c>
      <c r="K472" s="30"/>
      <c r="L472" s="30"/>
      <c r="M472" s="31" t="str">
        <f t="shared" si="1"/>
        <v/>
      </c>
      <c r="N472" s="28"/>
      <c r="O472" s="32"/>
      <c r="R472" s="33"/>
      <c r="S472" s="33"/>
      <c r="T472" s="33"/>
    </row>
    <row r="473" ht="15.0" customHeight="1">
      <c r="A473" s="39"/>
      <c r="B473" s="26" t="str">
        <f t="array" ref="B473">IFERROR(INDEX('Общий список'!$A$3:$S$996,VLOOKUP(E473,'Общий список'!$A$3:$S$996,19,FALSE),MATCH($B$1,'Общий список'!A471:M471,0)),"")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список'!A471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список'!A471:N471,0)+1),"")</f>
        <v/>
      </c>
      <c r="K473" s="30"/>
      <c r="L473" s="30"/>
      <c r="M473" s="31" t="str">
        <f t="shared" si="1"/>
        <v/>
      </c>
      <c r="N473" s="28"/>
      <c r="O473" s="32"/>
      <c r="R473" s="33"/>
      <c r="S473" s="33"/>
      <c r="T473" s="33"/>
    </row>
    <row r="474" ht="15.0" customHeight="1">
      <c r="A474" s="39"/>
      <c r="B474" s="26" t="str">
        <f t="array" ref="B474">IFERROR(INDEX('Общий список'!$A$3:$S$996,VLOOKUP(E474,'Общий список'!$A$3:$S$996,19,FALSE),MATCH($B$1,'Общий список'!A472:M472,0)),"")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список'!A472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список'!A472:N472,0)+1),"")</f>
        <v/>
      </c>
      <c r="K474" s="30"/>
      <c r="L474" s="30"/>
      <c r="M474" s="31" t="str">
        <f t="shared" si="1"/>
        <v/>
      </c>
      <c r="N474" s="28"/>
      <c r="O474" s="32"/>
      <c r="R474" s="33"/>
      <c r="S474" s="33"/>
      <c r="T474" s="33"/>
    </row>
    <row r="475" ht="15.0" customHeight="1">
      <c r="A475" s="39"/>
      <c r="B475" s="26" t="str">
        <f t="array" ref="B475">IFERROR(INDEX('Общий список'!$A$3:$S$996,VLOOKUP(E475,'Общий список'!$A$3:$S$996,19,FALSE),MATCH($B$1,'Общий список'!A473:M473,0)),"")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список'!A473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список'!A473:N473,0)+1),"")</f>
        <v/>
      </c>
      <c r="K475" s="30"/>
      <c r="L475" s="30"/>
      <c r="M475" s="31" t="str">
        <f t="shared" si="1"/>
        <v/>
      </c>
      <c r="N475" s="28"/>
      <c r="O475" s="32"/>
      <c r="R475" s="33"/>
      <c r="S475" s="33"/>
      <c r="T475" s="33"/>
    </row>
    <row r="476" ht="15.0" customHeight="1">
      <c r="A476" s="39"/>
      <c r="B476" s="26" t="str">
        <f t="array" ref="B476">IFERROR(INDEX('Общий список'!$A$3:$S$996,VLOOKUP(E476,'Общий список'!$A$3:$S$996,19,FALSE),MATCH($B$1,'Общий список'!A474:M474,0)),"")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список'!A474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список'!A474:N474,0)+1),"")</f>
        <v/>
      </c>
      <c r="K476" s="30"/>
      <c r="L476" s="30"/>
      <c r="M476" s="31" t="str">
        <f t="shared" si="1"/>
        <v/>
      </c>
      <c r="N476" s="28"/>
      <c r="O476" s="32"/>
      <c r="R476" s="33"/>
      <c r="S476" s="33"/>
      <c r="T476" s="33"/>
    </row>
    <row r="477" ht="15.0" customHeight="1">
      <c r="A477" s="39"/>
      <c r="B477" s="26" t="str">
        <f t="array" ref="B477">IFERROR(INDEX('Общий список'!$A$3:$S$996,VLOOKUP(E477,'Общий список'!$A$3:$S$996,19,FALSE),MATCH($B$1,'Общий список'!A475:M475,0)),"")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список'!A475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список'!A475:N475,0)+1),"")</f>
        <v/>
      </c>
      <c r="K477" s="30"/>
      <c r="L477" s="30"/>
      <c r="M477" s="31" t="str">
        <f t="shared" si="1"/>
        <v/>
      </c>
      <c r="N477" s="28"/>
      <c r="O477" s="32"/>
      <c r="R477" s="33"/>
      <c r="S477" s="33"/>
      <c r="T477" s="33"/>
    </row>
    <row r="478" ht="15.0" customHeight="1">
      <c r="A478" s="39"/>
      <c r="B478" s="26" t="str">
        <f t="array" ref="B478">IFERROR(INDEX('Общий список'!$A$3:$S$996,VLOOKUP(E478,'Общий список'!$A$3:$S$996,19,FALSE),MATCH($B$1,'Общий список'!A476:M476,0)),"")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список'!A476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список'!A476:N476,0)+1),"")</f>
        <v/>
      </c>
      <c r="K478" s="30"/>
      <c r="L478" s="30"/>
      <c r="M478" s="31" t="str">
        <f t="shared" si="1"/>
        <v/>
      </c>
      <c r="N478" s="28"/>
      <c r="O478" s="32"/>
      <c r="R478" s="33"/>
      <c r="S478" s="33"/>
      <c r="T478" s="33"/>
    </row>
    <row r="479" ht="15.0" customHeight="1">
      <c r="A479" s="39"/>
      <c r="B479" s="26" t="str">
        <f t="array" ref="B479">IFERROR(INDEX('Общий список'!$A$3:$S$996,VLOOKUP(E479,'Общий список'!$A$3:$S$996,19,FALSE),MATCH($B$1,'Общий список'!A477:M477,0)),"")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список'!A477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список'!A477:N477,0)+1),"")</f>
        <v/>
      </c>
      <c r="K479" s="30"/>
      <c r="L479" s="30"/>
      <c r="M479" s="31" t="str">
        <f t="shared" si="1"/>
        <v/>
      </c>
      <c r="N479" s="28"/>
      <c r="O479" s="32"/>
      <c r="R479" s="33"/>
      <c r="S479" s="33"/>
      <c r="T479" s="33"/>
    </row>
    <row r="480" ht="15.0" customHeight="1">
      <c r="A480" s="39"/>
      <c r="B480" s="26" t="str">
        <f t="array" ref="B480">IFERROR(INDEX('Общий список'!$A$3:$S$996,VLOOKUP(E480,'Общий список'!$A$3:$S$996,19,FALSE),MATCH($B$1,'Общий список'!A478:M478,0)),"")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список'!A478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список'!A478:N478,0)+1),"")</f>
        <v/>
      </c>
      <c r="K480" s="30"/>
      <c r="L480" s="30"/>
      <c r="M480" s="31" t="str">
        <f t="shared" si="1"/>
        <v/>
      </c>
      <c r="N480" s="28"/>
      <c r="O480" s="32"/>
      <c r="R480" s="33"/>
      <c r="S480" s="33"/>
      <c r="T480" s="33"/>
    </row>
    <row r="481" ht="15.0" customHeight="1">
      <c r="A481" s="39"/>
      <c r="B481" s="26" t="str">
        <f t="array" ref="B481">IFERROR(INDEX('Общий список'!$A$3:$S$996,VLOOKUP(E481,'Общий список'!$A$3:$S$996,19,FALSE),MATCH($B$1,'Общий список'!A479:M479,0)),"")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список'!A479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список'!A479:N479,0)+1),"")</f>
        <v/>
      </c>
      <c r="K481" s="30"/>
      <c r="L481" s="30"/>
      <c r="M481" s="31" t="str">
        <f t="shared" si="1"/>
        <v/>
      </c>
      <c r="N481" s="28"/>
      <c r="O481" s="32"/>
      <c r="R481" s="33"/>
      <c r="S481" s="33"/>
      <c r="T481" s="33"/>
    </row>
    <row r="482" ht="15.0" customHeight="1">
      <c r="A482" s="39"/>
      <c r="B482" s="26" t="str">
        <f t="array" ref="B482">IFERROR(INDEX('Общий список'!$A$3:$S$996,VLOOKUP(E482,'Общий список'!$A$3:$S$996,19,FALSE),MATCH($B$1,'Общий список'!A480:M480,0)),"")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список'!A480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список'!A480:N480,0)+1),"")</f>
        <v/>
      </c>
      <c r="K482" s="30"/>
      <c r="L482" s="30"/>
      <c r="M482" s="31" t="str">
        <f t="shared" si="1"/>
        <v/>
      </c>
      <c r="N482" s="28"/>
      <c r="O482" s="32"/>
      <c r="R482" s="33"/>
      <c r="S482" s="33"/>
      <c r="T482" s="33"/>
    </row>
    <row r="483" ht="15.0" customHeight="1">
      <c r="A483" s="39"/>
      <c r="B483" s="26" t="str">
        <f t="array" ref="B483">IFERROR(INDEX('Общий список'!$A$3:$S$996,VLOOKUP(E483,'Общий список'!$A$3:$S$996,19,FALSE),MATCH($B$1,'Общий список'!A481:M481,0)),"")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список'!A481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список'!A481:N481,0)+1),"")</f>
        <v/>
      </c>
      <c r="K483" s="30"/>
      <c r="L483" s="30"/>
      <c r="M483" s="31" t="str">
        <f t="shared" si="1"/>
        <v/>
      </c>
      <c r="N483" s="28"/>
      <c r="O483" s="32"/>
      <c r="R483" s="33"/>
      <c r="S483" s="33"/>
      <c r="T483" s="33"/>
    </row>
    <row r="484" ht="15.0" customHeight="1">
      <c r="A484" s="39"/>
      <c r="B484" s="26" t="str">
        <f t="array" ref="B484">IFERROR(INDEX('Общий список'!$A$3:$S$996,VLOOKUP(E484,'Общий список'!$A$3:$S$996,19,FALSE),MATCH($B$1,'Общий список'!A482:M482,0)),"")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список'!A482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список'!A482:N482,0)+1),"")</f>
        <v/>
      </c>
      <c r="K484" s="30"/>
      <c r="L484" s="30"/>
      <c r="M484" s="31" t="str">
        <f t="shared" si="1"/>
        <v/>
      </c>
      <c r="N484" s="28"/>
      <c r="O484" s="32"/>
      <c r="R484" s="33"/>
      <c r="S484" s="33"/>
      <c r="T484" s="33"/>
    </row>
    <row r="485" ht="15.0" customHeight="1">
      <c r="A485" s="39"/>
      <c r="B485" s="26" t="str">
        <f t="array" ref="B485">IFERROR(INDEX('Общий список'!$A$3:$S$996,VLOOKUP(E485,'Общий список'!$A$3:$S$996,19,FALSE),MATCH($B$1,'Общий список'!A483:M483,0)),"")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список'!A483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список'!A483:N483,0)+1),"")</f>
        <v/>
      </c>
      <c r="K485" s="30"/>
      <c r="L485" s="30"/>
      <c r="M485" s="31" t="str">
        <f t="shared" si="1"/>
        <v/>
      </c>
      <c r="N485" s="28"/>
      <c r="O485" s="32"/>
      <c r="R485" s="33"/>
      <c r="S485" s="33"/>
      <c r="T485" s="33"/>
    </row>
    <row r="486" ht="15.0" customHeight="1">
      <c r="A486" s="39"/>
      <c r="B486" s="26" t="str">
        <f t="array" ref="B486">IFERROR(INDEX('Общий список'!$A$3:$S$996,VLOOKUP(E486,'Общий список'!$A$3:$S$996,19,FALSE),MATCH($B$1,'Общий список'!A484:M484,0)),"")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список'!A484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список'!A484:N484,0)+1),"")</f>
        <v/>
      </c>
      <c r="K486" s="30"/>
      <c r="L486" s="30"/>
      <c r="M486" s="31" t="str">
        <f t="shared" si="1"/>
        <v/>
      </c>
      <c r="N486" s="28"/>
      <c r="O486" s="32"/>
      <c r="R486" s="33"/>
      <c r="S486" s="33"/>
      <c r="T486" s="33"/>
    </row>
    <row r="487" ht="15.0" customHeight="1">
      <c r="A487" s="39"/>
      <c r="B487" s="26" t="str">
        <f t="array" ref="B487">IFERROR(INDEX('Общий список'!$A$3:$S$996,VLOOKUP(E487,'Общий список'!$A$3:$S$996,19,FALSE),MATCH($B$1,'Общий список'!A485:M485,0)),"")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список'!A485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список'!A485:N485,0)+1),"")</f>
        <v/>
      </c>
      <c r="K487" s="30"/>
      <c r="L487" s="30"/>
      <c r="M487" s="31" t="str">
        <f t="shared" si="1"/>
        <v/>
      </c>
      <c r="N487" s="28"/>
      <c r="O487" s="32"/>
      <c r="R487" s="33"/>
      <c r="S487" s="33"/>
      <c r="T487" s="33"/>
    </row>
    <row r="488" ht="15.0" customHeight="1">
      <c r="A488" s="39"/>
      <c r="B488" s="26" t="str">
        <f t="array" ref="B488">IFERROR(INDEX('Общий список'!$A$3:$S$996,VLOOKUP(E488,'Общий список'!$A$3:$S$996,19,FALSE),MATCH($B$1,'Общий список'!A486:M486,0)),"")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список'!A486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список'!A486:N486,0)+1),"")</f>
        <v/>
      </c>
      <c r="K488" s="30"/>
      <c r="L488" s="30"/>
      <c r="M488" s="31" t="str">
        <f t="shared" si="1"/>
        <v/>
      </c>
      <c r="N488" s="28"/>
      <c r="O488" s="32"/>
      <c r="R488" s="33"/>
      <c r="S488" s="33"/>
      <c r="T488" s="33"/>
    </row>
    <row r="489" ht="15.0" customHeight="1">
      <c r="A489" s="39"/>
      <c r="B489" s="26" t="str">
        <f t="array" ref="B489">IFERROR(INDEX('Общий список'!$A$3:$S$996,VLOOKUP(E489,'Общий список'!$A$3:$S$996,19,FALSE),MATCH($B$1,'Общий список'!A487:M487,0)),"")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список'!A487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список'!A487:N487,0)+1),"")</f>
        <v/>
      </c>
      <c r="K489" s="30"/>
      <c r="L489" s="30"/>
      <c r="M489" s="31" t="str">
        <f t="shared" si="1"/>
        <v/>
      </c>
      <c r="N489" s="28"/>
      <c r="O489" s="32"/>
      <c r="R489" s="33"/>
      <c r="S489" s="33"/>
      <c r="T489" s="33"/>
    </row>
    <row r="490" ht="15.0" customHeight="1">
      <c r="A490" s="39"/>
      <c r="B490" s="26" t="str">
        <f t="array" ref="B490">IFERROR(INDEX('Общий список'!$A$3:$S$996,VLOOKUP(E490,'Общий список'!$A$3:$S$996,19,FALSE),MATCH($B$1,'Общий список'!A488:M488,0)),"")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список'!A488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список'!A488:N488,0)+1),"")</f>
        <v/>
      </c>
      <c r="K490" s="30"/>
      <c r="L490" s="30"/>
      <c r="M490" s="31" t="str">
        <f t="shared" si="1"/>
        <v/>
      </c>
      <c r="N490" s="28"/>
      <c r="O490" s="32"/>
      <c r="R490" s="33"/>
      <c r="S490" s="33"/>
      <c r="T490" s="33"/>
    </row>
    <row r="491" ht="15.0" customHeight="1">
      <c r="A491" s="39"/>
      <c r="B491" s="26" t="str">
        <f t="array" ref="B491">IFERROR(INDEX('Общий список'!$A$3:$S$996,VLOOKUP(E491,'Общий список'!$A$3:$S$996,19,FALSE),MATCH($B$1,'Общий список'!A489:M489,0)),"")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список'!A489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список'!A489:N489,0)+1),"")</f>
        <v/>
      </c>
      <c r="K491" s="30"/>
      <c r="L491" s="30"/>
      <c r="M491" s="31" t="str">
        <f t="shared" si="1"/>
        <v/>
      </c>
      <c r="N491" s="28"/>
      <c r="O491" s="32"/>
      <c r="R491" s="33"/>
      <c r="S491" s="33"/>
      <c r="T491" s="33"/>
    </row>
    <row r="492" ht="15.0" customHeight="1">
      <c r="A492" s="39"/>
      <c r="B492" s="26" t="str">
        <f t="array" ref="B492">IFERROR(INDEX('Общий список'!$A$3:$S$996,VLOOKUP(E492,'Общий список'!$A$3:$S$996,19,FALSE),MATCH($B$1,'Общий список'!A490:M490,0)),"")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список'!A490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список'!A490:N490,0)+1),"")</f>
        <v/>
      </c>
      <c r="K492" s="30"/>
      <c r="L492" s="30"/>
      <c r="M492" s="31" t="str">
        <f t="shared" si="1"/>
        <v/>
      </c>
      <c r="N492" s="28"/>
      <c r="O492" s="32"/>
      <c r="R492" s="33"/>
      <c r="S492" s="33"/>
      <c r="T492" s="33"/>
    </row>
    <row r="493" ht="15.0" customHeight="1">
      <c r="A493" s="39"/>
      <c r="B493" s="26" t="str">
        <f t="array" ref="B493">IFERROR(INDEX('Общий список'!$A$3:$S$996,VLOOKUP(E493,'Общий список'!$A$3:$S$996,19,FALSE),MATCH($B$1,'Общий список'!A491:M491,0)),"")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список'!A491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список'!A491:N491,0)+1),"")</f>
        <v/>
      </c>
      <c r="K493" s="30"/>
      <c r="L493" s="30"/>
      <c r="M493" s="31" t="str">
        <f t="shared" si="1"/>
        <v/>
      </c>
      <c r="N493" s="28"/>
      <c r="O493" s="32"/>
      <c r="R493" s="33"/>
      <c r="S493" s="33"/>
      <c r="T493" s="33"/>
    </row>
    <row r="494" ht="15.0" customHeight="1">
      <c r="A494" s="39"/>
      <c r="B494" s="26" t="str">
        <f t="array" ref="B494">IFERROR(INDEX('Общий список'!$A$3:$S$996,VLOOKUP(E494,'Общий список'!$A$3:$S$996,19,FALSE),MATCH($B$1,'Общий список'!A492:M492,0)),"")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список'!A492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список'!A492:N492,0)+1),"")</f>
        <v/>
      </c>
      <c r="K494" s="30"/>
      <c r="L494" s="30"/>
      <c r="M494" s="31" t="str">
        <f t="shared" si="1"/>
        <v/>
      </c>
      <c r="N494" s="28"/>
      <c r="O494" s="32"/>
      <c r="R494" s="33"/>
      <c r="S494" s="33"/>
      <c r="T494" s="33"/>
    </row>
    <row r="495" ht="15.0" customHeight="1">
      <c r="A495" s="39"/>
      <c r="B495" s="26" t="str">
        <f t="array" ref="B495">IFERROR(INDEX('Общий список'!$A$3:$S$996,VLOOKUP(E495,'Общий список'!$A$3:$S$996,19,FALSE),MATCH($B$1,'Общий список'!A493:M493,0)),"")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список'!A493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список'!A493:N493,0)+1),"")</f>
        <v/>
      </c>
      <c r="K495" s="30"/>
      <c r="L495" s="30"/>
      <c r="M495" s="31" t="str">
        <f t="shared" si="1"/>
        <v/>
      </c>
      <c r="N495" s="28"/>
      <c r="O495" s="32"/>
      <c r="R495" s="33"/>
      <c r="S495" s="33"/>
      <c r="T495" s="33"/>
    </row>
    <row r="496" ht="15.0" customHeight="1">
      <c r="A496" s="39"/>
      <c r="B496" s="26" t="str">
        <f t="array" ref="B496">IFERROR(INDEX('Общий список'!$A$3:$S$996,VLOOKUP(E496,'Общий список'!$A$3:$S$996,19,FALSE),MATCH($B$1,'Общий список'!A494:M494,0)),"")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список'!A494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список'!A494:N494,0)+1),"")</f>
        <v/>
      </c>
      <c r="K496" s="30"/>
      <c r="L496" s="30"/>
      <c r="M496" s="31" t="str">
        <f t="shared" si="1"/>
        <v/>
      </c>
      <c r="N496" s="28"/>
      <c r="O496" s="32"/>
      <c r="R496" s="33"/>
      <c r="S496" s="33"/>
      <c r="T496" s="33"/>
    </row>
    <row r="497" ht="15.0" customHeight="1">
      <c r="A497" s="39"/>
      <c r="B497" s="26" t="str">
        <f t="array" ref="B497">IFERROR(INDEX('Общий список'!$A$3:$S$996,VLOOKUP(E497,'Общий список'!$A$3:$S$996,19,FALSE),MATCH($B$1,'Общий список'!A495:M495,0)),"")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список'!A495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список'!A495:N495,0)+1),"")</f>
        <v/>
      </c>
      <c r="K497" s="30"/>
      <c r="L497" s="30"/>
      <c r="M497" s="31" t="str">
        <f t="shared" si="1"/>
        <v/>
      </c>
      <c r="N497" s="28"/>
      <c r="O497" s="32"/>
      <c r="R497" s="33"/>
      <c r="S497" s="33"/>
      <c r="T497" s="33"/>
    </row>
    <row r="498" ht="15.0" customHeight="1">
      <c r="A498" s="39"/>
      <c r="B498" s="26" t="str">
        <f t="array" ref="B498">IFERROR(INDEX('Общий список'!$A$3:$S$996,VLOOKUP(E498,'Общий список'!$A$3:$S$996,19,FALSE),MATCH($B$1,'Общий список'!A496:M496,0)),"")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список'!A496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список'!A496:N496,0)+1),"")</f>
        <v/>
      </c>
      <c r="K498" s="30"/>
      <c r="L498" s="30"/>
      <c r="M498" s="31" t="str">
        <f t="shared" si="1"/>
        <v/>
      </c>
      <c r="N498" s="28"/>
      <c r="O498" s="32"/>
      <c r="R498" s="33"/>
      <c r="S498" s="33"/>
      <c r="T498" s="33"/>
    </row>
    <row r="499" ht="15.0" customHeight="1">
      <c r="A499" s="39"/>
      <c r="B499" s="26" t="str">
        <f t="array" ref="B499">IFERROR(INDEX('Общий список'!$A$3:$S$996,VLOOKUP(E499,'Общий список'!$A$3:$S$996,19,FALSE),MATCH($B$1,'Общий список'!A497:M497,0)),"")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список'!A497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список'!A497:N497,0)+1),"")</f>
        <v/>
      </c>
      <c r="K499" s="30"/>
      <c r="L499" s="30"/>
      <c r="M499" s="31" t="str">
        <f t="shared" si="1"/>
        <v/>
      </c>
      <c r="N499" s="28"/>
      <c r="O499" s="32"/>
      <c r="R499" s="33"/>
      <c r="S499" s="33"/>
      <c r="T499" s="33"/>
    </row>
    <row r="500" ht="15.0" customHeight="1">
      <c r="A500" s="39"/>
      <c r="B500" s="26" t="str">
        <f t="array" ref="B500">IFERROR(INDEX('Общий список'!$A$3:$S$996,VLOOKUP(E500,'Общий список'!$A$3:$S$996,19,FALSE),MATCH($B$1,'Общий список'!A498:M498,0)),"")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список'!A498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список'!A498:N498,0)+1),"")</f>
        <v/>
      </c>
      <c r="K500" s="30"/>
      <c r="L500" s="30"/>
      <c r="M500" s="31" t="str">
        <f t="shared" si="1"/>
        <v/>
      </c>
      <c r="N500" s="28"/>
      <c r="O500" s="32"/>
      <c r="R500" s="33"/>
      <c r="S500" s="33"/>
      <c r="T500" s="33"/>
    </row>
    <row r="501" ht="15.0" customHeight="1">
      <c r="A501" s="39"/>
      <c r="B501" s="26" t="str">
        <f t="array" ref="B501">IFERROR(INDEX('Общий список'!$A$3:$S$996,VLOOKUP(E501,'Общий список'!$A$3:$S$996,19,FALSE),MATCH($B$1,'Общий список'!A499:M499,0)),"")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список'!A499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список'!A499:N499,0)+1),"")</f>
        <v/>
      </c>
      <c r="K501" s="30"/>
      <c r="L501" s="30"/>
      <c r="M501" s="31" t="str">
        <f t="shared" si="1"/>
        <v/>
      </c>
      <c r="N501" s="28"/>
      <c r="O501" s="32"/>
      <c r="R501" s="33"/>
      <c r="S501" s="33"/>
      <c r="T501" s="33"/>
    </row>
    <row r="502" ht="15.0" customHeight="1">
      <c r="A502" s="39"/>
      <c r="B502" s="26" t="str">
        <f t="array" ref="B502">IFERROR(INDEX('Общий список'!$A$3:$S$996,VLOOKUP(E502,'Общий список'!$A$3:$S$996,19,FALSE),MATCH($B$1,'Общий список'!A500:M500,0)),"")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список'!A500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список'!A500:N500,0)+1),"")</f>
        <v/>
      </c>
      <c r="K502" s="30"/>
      <c r="L502" s="30"/>
      <c r="M502" s="31" t="str">
        <f t="shared" si="1"/>
        <v/>
      </c>
      <c r="N502" s="28"/>
      <c r="O502" s="32"/>
      <c r="R502" s="33"/>
      <c r="S502" s="33"/>
      <c r="T502" s="33"/>
    </row>
    <row r="503" ht="15.0" customHeight="1">
      <c r="A503" s="39"/>
      <c r="B503" s="26" t="str">
        <f t="array" ref="B503">IFERROR(INDEX('Общий список'!$A$3:$S$996,VLOOKUP(E503,'Общий список'!$A$3:$S$996,19,FALSE),MATCH($B$1,'Общий список'!A501:M501,0)),"")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список'!A501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список'!A501:N501,0)+1),"")</f>
        <v/>
      </c>
      <c r="K503" s="30"/>
      <c r="L503" s="30"/>
      <c r="M503" s="31" t="str">
        <f t="shared" si="1"/>
        <v/>
      </c>
      <c r="N503" s="28"/>
      <c r="O503" s="32"/>
      <c r="R503" s="33"/>
      <c r="S503" s="33"/>
      <c r="T503" s="33"/>
    </row>
    <row r="504" ht="15.0" customHeight="1">
      <c r="A504" s="39"/>
      <c r="B504" s="26" t="str">
        <f t="array" ref="B504">IFERROR(INDEX('Общий список'!$A$3:$S$996,VLOOKUP(E504,'Общий список'!$A$3:$S$996,19,FALSE),MATCH($B$1,'Общий список'!A502:M502,0)),"")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список'!A502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список'!A502:N502,0)+1),"")</f>
        <v/>
      </c>
      <c r="K504" s="30"/>
      <c r="L504" s="30"/>
      <c r="M504" s="31" t="str">
        <f t="shared" si="1"/>
        <v/>
      </c>
      <c r="N504" s="28"/>
      <c r="O504" s="32"/>
      <c r="R504" s="33"/>
      <c r="S504" s="33"/>
      <c r="T504" s="33"/>
    </row>
    <row r="505" ht="15.0" customHeight="1">
      <c r="A505" s="39"/>
      <c r="B505" s="26" t="str">
        <f t="array" ref="B505">IFERROR(INDEX('Общий список'!$A$3:$S$996,VLOOKUP(E505,'Общий список'!$A$3:$S$996,19,FALSE),MATCH($B$1,'Общий список'!A503:M503,0)),"")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список'!A503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список'!A503:N503,0)+1),"")</f>
        <v/>
      </c>
      <c r="K505" s="30"/>
      <c r="L505" s="30"/>
      <c r="M505" s="31" t="str">
        <f t="shared" si="1"/>
        <v/>
      </c>
      <c r="N505" s="28"/>
      <c r="O505" s="32"/>
      <c r="R505" s="33"/>
      <c r="S505" s="33"/>
      <c r="T505" s="33"/>
    </row>
    <row r="506" ht="15.0" customHeight="1">
      <c r="A506" s="39"/>
      <c r="B506" s="26" t="str">
        <f t="array" ref="B506">IFERROR(INDEX('Общий список'!$A$3:$S$996,VLOOKUP(E506,'Общий список'!$A$3:$S$996,19,FALSE),MATCH($B$1,'Общий список'!A504:M504,0)),"")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список'!A504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список'!A504:N504,0)+1),"")</f>
        <v/>
      </c>
      <c r="K506" s="30"/>
      <c r="L506" s="30"/>
      <c r="M506" s="31" t="str">
        <f t="shared" si="1"/>
        <v/>
      </c>
      <c r="N506" s="28"/>
      <c r="O506" s="32"/>
      <c r="R506" s="33"/>
      <c r="S506" s="33"/>
      <c r="T506" s="33"/>
    </row>
    <row r="507" ht="15.0" customHeight="1">
      <c r="A507" s="39"/>
      <c r="B507" s="26" t="str">
        <f t="array" ref="B507">IFERROR(INDEX('Общий список'!$A$3:$S$996,VLOOKUP(E507,'Общий список'!$A$3:$S$996,19,FALSE),MATCH($B$1,'Общий список'!A505:M505,0)),"")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список'!A505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список'!A505:N505,0)+1),"")</f>
        <v/>
      </c>
      <c r="K507" s="30"/>
      <c r="L507" s="30"/>
      <c r="M507" s="31" t="str">
        <f t="shared" si="1"/>
        <v/>
      </c>
      <c r="N507" s="28"/>
      <c r="O507" s="32"/>
      <c r="R507" s="33"/>
      <c r="S507" s="33"/>
      <c r="T507" s="33"/>
    </row>
    <row r="508" ht="15.0" customHeight="1">
      <c r="A508" s="39"/>
      <c r="B508" s="26" t="str">
        <f t="array" ref="B508">IFERROR(INDEX('Общий список'!$A$3:$S$996,VLOOKUP(E508,'Общий список'!$A$3:$S$996,19,FALSE),MATCH($B$1,'Общий список'!A506:M506,0)),"")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список'!A506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список'!A506:N506,0)+1),"")</f>
        <v/>
      </c>
      <c r="K508" s="30"/>
      <c r="L508" s="30"/>
      <c r="M508" s="31" t="str">
        <f t="shared" si="1"/>
        <v/>
      </c>
      <c r="N508" s="28"/>
      <c r="O508" s="32"/>
      <c r="R508" s="33"/>
      <c r="S508" s="33"/>
      <c r="T508" s="33"/>
    </row>
    <row r="509" ht="15.0" customHeight="1">
      <c r="A509" s="39"/>
      <c r="B509" s="26" t="str">
        <f t="array" ref="B509">IFERROR(INDEX('Общий список'!$A$3:$S$996,VLOOKUP(E509,'Общий список'!$A$3:$S$996,19,FALSE),MATCH($B$1,'Общий список'!A507:M507,0)),"")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список'!A507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список'!A507:N507,0)+1),"")</f>
        <v/>
      </c>
      <c r="K509" s="30"/>
      <c r="L509" s="30"/>
      <c r="M509" s="31" t="str">
        <f t="shared" si="1"/>
        <v/>
      </c>
      <c r="N509" s="28"/>
      <c r="O509" s="32"/>
      <c r="R509" s="33"/>
      <c r="S509" s="33"/>
      <c r="T509" s="33"/>
    </row>
  </sheetData>
  <autoFilter ref="$B$4:$O$509"/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509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hidden="1" min="1" max="1" width="9.25"/>
    <col customWidth="1" min="2" max="2" width="16.63"/>
    <col customWidth="1" min="3" max="3" width="22.25"/>
    <col customWidth="1" min="4" max="4" width="8.75"/>
    <col customWidth="1" min="5" max="5" width="14.38"/>
    <col customWidth="1" min="6" max="6" width="15.75"/>
    <col customWidth="1" min="7" max="7" width="13.0"/>
    <col customWidth="1" min="8" max="8" width="7.88"/>
    <col customWidth="1" min="9" max="9" width="8.25"/>
    <col customWidth="1" min="10" max="10" width="7.5"/>
    <col customWidth="1" min="11" max="11" width="8.75"/>
    <col customWidth="1" min="12" max="12" width="12.13"/>
    <col customWidth="1" min="13" max="14" width="9.38"/>
    <col customWidth="1" hidden="1" min="15" max="15" width="9.38"/>
    <col customWidth="1" min="16" max="16" width="9.25"/>
    <col customWidth="1" min="17" max="17" width="9.38"/>
    <col customWidth="1" min="18" max="18" width="8.13"/>
    <col customWidth="1" min="19" max="19" width="8.88"/>
    <col customWidth="1" min="20" max="22" width="10.88"/>
    <col customWidth="1" hidden="1" min="23" max="23" width="10.75"/>
    <col hidden="1" min="24" max="24" width="12.63"/>
  </cols>
  <sheetData>
    <row r="1" ht="23.25" customHeight="1">
      <c r="A1" s="141"/>
      <c r="B1" s="142" t="s">
        <v>1051</v>
      </c>
      <c r="C1" s="141"/>
      <c r="D1" s="141"/>
      <c r="E1" s="141"/>
      <c r="F1" s="141"/>
      <c r="G1" s="141"/>
      <c r="H1" s="141">
        <f t="shared" ref="H1:W1" si="1">SUM(H5:H1005)</f>
        <v>39</v>
      </c>
      <c r="I1" s="141">
        <f t="shared" si="1"/>
        <v>32</v>
      </c>
      <c r="J1" s="141">
        <f t="shared" si="1"/>
        <v>32</v>
      </c>
      <c r="K1" s="141">
        <f t="shared" si="1"/>
        <v>7</v>
      </c>
      <c r="L1" s="141">
        <f t="shared" si="1"/>
        <v>4</v>
      </c>
      <c r="M1" s="141">
        <f t="shared" si="1"/>
        <v>10</v>
      </c>
      <c r="N1" s="141">
        <f t="shared" si="1"/>
        <v>2</v>
      </c>
      <c r="O1" s="141">
        <f t="shared" si="1"/>
        <v>4</v>
      </c>
      <c r="P1" s="141">
        <f t="shared" si="1"/>
        <v>36</v>
      </c>
      <c r="Q1" s="141">
        <f t="shared" si="1"/>
        <v>37</v>
      </c>
      <c r="R1" s="141">
        <f t="shared" si="1"/>
        <v>34</v>
      </c>
      <c r="S1" s="141">
        <f t="shared" si="1"/>
        <v>27</v>
      </c>
      <c r="T1" s="141">
        <f t="shared" si="1"/>
        <v>1</v>
      </c>
      <c r="U1" s="141">
        <f t="shared" si="1"/>
        <v>7</v>
      </c>
      <c r="V1" s="141">
        <f t="shared" si="1"/>
        <v>4</v>
      </c>
      <c r="W1" s="141">
        <f t="shared" si="1"/>
        <v>1</v>
      </c>
      <c r="X1" s="143">
        <f>SUM(H1:W1)</f>
        <v>277</v>
      </c>
    </row>
    <row r="2">
      <c r="A2" s="130"/>
      <c r="V2" s="144"/>
    </row>
    <row r="3" ht="15.75" customHeight="1">
      <c r="A3" s="130"/>
      <c r="H3" s="145" t="s">
        <v>305</v>
      </c>
      <c r="I3" s="145" t="s">
        <v>305</v>
      </c>
      <c r="J3" s="145" t="s">
        <v>305</v>
      </c>
      <c r="K3" s="145" t="s">
        <v>305</v>
      </c>
      <c r="L3" s="145" t="s">
        <v>305</v>
      </c>
      <c r="M3" s="145" t="s">
        <v>305</v>
      </c>
      <c r="N3" s="145" t="s">
        <v>305</v>
      </c>
      <c r="O3" s="145" t="s">
        <v>305</v>
      </c>
      <c r="P3" s="146" t="s">
        <v>293</v>
      </c>
      <c r="Q3" s="146" t="s">
        <v>293</v>
      </c>
      <c r="R3" s="146" t="s">
        <v>293</v>
      </c>
      <c r="S3" s="146" t="s">
        <v>293</v>
      </c>
      <c r="T3" s="146" t="s">
        <v>293</v>
      </c>
      <c r="U3" s="146" t="s">
        <v>293</v>
      </c>
      <c r="V3" s="146" t="s">
        <v>293</v>
      </c>
      <c r="W3" s="146" t="s">
        <v>293</v>
      </c>
    </row>
    <row r="4" ht="40.5" customHeight="1">
      <c r="A4" s="130"/>
      <c r="B4" s="130" t="s">
        <v>9</v>
      </c>
      <c r="C4" s="130" t="s">
        <v>10</v>
      </c>
      <c r="D4" s="130" t="s">
        <v>7</v>
      </c>
      <c r="E4" s="130" t="s">
        <v>284</v>
      </c>
      <c r="F4" s="130" t="s">
        <v>286</v>
      </c>
      <c r="G4" s="130" t="s">
        <v>288</v>
      </c>
      <c r="H4" s="145" t="s">
        <v>170</v>
      </c>
      <c r="I4" s="145" t="s">
        <v>180</v>
      </c>
      <c r="J4" s="145" t="s">
        <v>96</v>
      </c>
      <c r="K4" s="145" t="s">
        <v>55</v>
      </c>
      <c r="L4" s="145" t="s">
        <v>0</v>
      </c>
      <c r="M4" s="145" t="s">
        <v>278</v>
      </c>
      <c r="N4" s="145" t="s">
        <v>270</v>
      </c>
      <c r="O4" s="145" t="s">
        <v>0</v>
      </c>
      <c r="P4" s="146" t="s">
        <v>170</v>
      </c>
      <c r="Q4" s="146" t="s">
        <v>180</v>
      </c>
      <c r="R4" s="146" t="s">
        <v>96</v>
      </c>
      <c r="S4" s="146" t="s">
        <v>55</v>
      </c>
      <c r="T4" s="146" t="s">
        <v>0</v>
      </c>
      <c r="U4" s="146" t="s">
        <v>278</v>
      </c>
      <c r="V4" s="146" t="s">
        <v>270</v>
      </c>
      <c r="W4" s="146" t="s">
        <v>0</v>
      </c>
    </row>
    <row r="5">
      <c r="A5" s="147"/>
      <c r="B5" s="148">
        <f>'Общий список'!A3</f>
        <v>1</v>
      </c>
      <c r="C5" s="148" t="str">
        <f>IF(B5="","",VLOOKUP(B5,'Общий список'!$A:$R,2,FALSE))</f>
        <v>Полозов Иван</v>
      </c>
      <c r="D5" s="148" t="str">
        <f>IF(B5="","",VLOOKUP(B5,'Общий список'!$A:$R,3,FALSE))</f>
        <v>М</v>
      </c>
      <c r="E5" s="148" t="str">
        <f>IF(B5="","",VLOOKUP(B5,'Общий список'!$A:$R,8,FALSE))</f>
        <v>400 м</v>
      </c>
      <c r="F5" s="149" t="str">
        <f>IF(B5="","",VLOOKUP(B5,'Общий список'!$A:$R,10,FALSE))</f>
        <v>800 м</v>
      </c>
      <c r="G5" s="149" t="str">
        <f>IF(B5="","",VLOOKUP(B5,'Общий список'!$A:$R,12,FALSE))</f>
        <v/>
      </c>
      <c r="H5" s="149" t="str">
        <f t="shared" ref="H5:W5" si="2">IF(AND($D5=H$3,OR($E5=H$4,$F5=H$4,$G5=H$4)),1,"")</f>
        <v/>
      </c>
      <c r="I5" s="149" t="str">
        <f t="shared" si="2"/>
        <v/>
      </c>
      <c r="J5" s="149" t="str">
        <f t="shared" si="2"/>
        <v/>
      </c>
      <c r="K5" s="149" t="str">
        <f t="shared" si="2"/>
        <v/>
      </c>
      <c r="L5" s="149" t="str">
        <f t="shared" si="2"/>
        <v/>
      </c>
      <c r="M5" s="149" t="str">
        <f t="shared" si="2"/>
        <v/>
      </c>
      <c r="N5" s="149" t="str">
        <f t="shared" si="2"/>
        <v/>
      </c>
      <c r="O5" s="149" t="str">
        <f t="shared" si="2"/>
        <v/>
      </c>
      <c r="P5" s="149" t="str">
        <f t="shared" si="2"/>
        <v/>
      </c>
      <c r="Q5" s="149">
        <f t="shared" si="2"/>
        <v>1</v>
      </c>
      <c r="R5" s="149">
        <f t="shared" si="2"/>
        <v>1</v>
      </c>
      <c r="S5" s="149" t="str">
        <f t="shared" si="2"/>
        <v/>
      </c>
      <c r="T5" s="149" t="str">
        <f t="shared" si="2"/>
        <v/>
      </c>
      <c r="U5" s="149" t="str">
        <f t="shared" si="2"/>
        <v/>
      </c>
      <c r="V5" s="149" t="str">
        <f t="shared" si="2"/>
        <v/>
      </c>
      <c r="W5" s="149" t="str">
        <f t="shared" si="2"/>
        <v/>
      </c>
    </row>
    <row r="6">
      <c r="A6" s="147"/>
      <c r="B6" s="148">
        <f>'Общий список'!A4</f>
        <v>2</v>
      </c>
      <c r="C6" s="148" t="str">
        <f>IF(B6="","",VLOOKUP(B6,'Общий список'!$A:$R,2,FALSE))</f>
        <v>Куимов Матвей</v>
      </c>
      <c r="D6" s="148" t="str">
        <f>IF(B6="","",VLOOKUP(B6,'Общий список'!$A:$R,3,FALSE))</f>
        <v>М</v>
      </c>
      <c r="E6" s="148" t="str">
        <f>IF(B6="","",VLOOKUP(B6,'Общий список'!$A:$R,8,FALSE))</f>
        <v>400 м</v>
      </c>
      <c r="F6" s="149" t="str">
        <f>IF(B6="","",VLOOKUP(B6,'Общий список'!$A:$R,10,FALSE))</f>
        <v>800 м</v>
      </c>
      <c r="G6" s="149" t="str">
        <f>IF(B6="","",VLOOKUP(B6,'Общий список'!$A:$R,12,FALSE))</f>
        <v/>
      </c>
      <c r="H6" s="149" t="str">
        <f t="shared" ref="H6:W6" si="3">IF(AND($D6=H$3,OR($E6=H$4,$F6=H$4,$G6=H$4)),1,"")</f>
        <v/>
      </c>
      <c r="I6" s="149" t="str">
        <f t="shared" si="3"/>
        <v/>
      </c>
      <c r="J6" s="149" t="str">
        <f t="shared" si="3"/>
        <v/>
      </c>
      <c r="K6" s="149" t="str">
        <f t="shared" si="3"/>
        <v/>
      </c>
      <c r="L6" s="149" t="str">
        <f t="shared" si="3"/>
        <v/>
      </c>
      <c r="M6" s="149" t="str">
        <f t="shared" si="3"/>
        <v/>
      </c>
      <c r="N6" s="149" t="str">
        <f t="shared" si="3"/>
        <v/>
      </c>
      <c r="O6" s="149" t="str">
        <f t="shared" si="3"/>
        <v/>
      </c>
      <c r="P6" s="149" t="str">
        <f t="shared" si="3"/>
        <v/>
      </c>
      <c r="Q6" s="149">
        <f t="shared" si="3"/>
        <v>1</v>
      </c>
      <c r="R6" s="149">
        <f t="shared" si="3"/>
        <v>1</v>
      </c>
      <c r="S6" s="149" t="str">
        <f t="shared" si="3"/>
        <v/>
      </c>
      <c r="T6" s="149" t="str">
        <f t="shared" si="3"/>
        <v/>
      </c>
      <c r="U6" s="149" t="str">
        <f t="shared" si="3"/>
        <v/>
      </c>
      <c r="V6" s="149" t="str">
        <f t="shared" si="3"/>
        <v/>
      </c>
      <c r="W6" s="149" t="str">
        <f t="shared" si="3"/>
        <v/>
      </c>
    </row>
    <row r="7">
      <c r="A7" s="150"/>
      <c r="B7" s="148">
        <f>'Общий список'!A5</f>
        <v>3</v>
      </c>
      <c r="C7" s="148" t="str">
        <f>IF(B7="","",VLOOKUP(B7,'Общий список'!$A:$R,2,FALSE))</f>
        <v>Полозов Илья</v>
      </c>
      <c r="D7" s="148" t="str">
        <f>IF(B7="","",VLOOKUP(B7,'Общий список'!$A:$R,3,FALSE))</f>
        <v>М</v>
      </c>
      <c r="E7" s="148" t="str">
        <f>IF(B7="","",VLOOKUP(B7,'Общий список'!$A:$R,8,FALSE))</f>
        <v/>
      </c>
      <c r="F7" s="149" t="str">
        <f>IF(B7="","",VLOOKUP(B7,'Общий список'!$A:$R,10,FALSE))</f>
        <v>800 м</v>
      </c>
      <c r="G7" s="149" t="str">
        <f>IF(B7="","",VLOOKUP(B7,'Общий список'!$A:$R,12,FALSE))</f>
        <v/>
      </c>
      <c r="H7" s="149" t="str">
        <f t="shared" ref="H7:W7" si="4">IF(AND($D7=H$3,OR($E7=H$4,$F7=H$4,$G7=H$4)),1,"")</f>
        <v/>
      </c>
      <c r="I7" s="149" t="str">
        <f t="shared" si="4"/>
        <v/>
      </c>
      <c r="J7" s="149" t="str">
        <f t="shared" si="4"/>
        <v/>
      </c>
      <c r="K7" s="149" t="str">
        <f t="shared" si="4"/>
        <v/>
      </c>
      <c r="L7" s="149" t="str">
        <f t="shared" si="4"/>
        <v/>
      </c>
      <c r="M7" s="149" t="str">
        <f t="shared" si="4"/>
        <v/>
      </c>
      <c r="N7" s="149" t="str">
        <f t="shared" si="4"/>
        <v/>
      </c>
      <c r="O7" s="149" t="str">
        <f t="shared" si="4"/>
        <v/>
      </c>
      <c r="P7" s="149" t="str">
        <f t="shared" si="4"/>
        <v/>
      </c>
      <c r="Q7" s="149" t="str">
        <f t="shared" si="4"/>
        <v/>
      </c>
      <c r="R7" s="149">
        <f t="shared" si="4"/>
        <v>1</v>
      </c>
      <c r="S7" s="149" t="str">
        <f t="shared" si="4"/>
        <v/>
      </c>
      <c r="T7" s="149" t="str">
        <f t="shared" si="4"/>
        <v/>
      </c>
      <c r="U7" s="149" t="str">
        <f t="shared" si="4"/>
        <v/>
      </c>
      <c r="V7" s="149" t="str">
        <f t="shared" si="4"/>
        <v/>
      </c>
      <c r="W7" s="149" t="str">
        <f t="shared" si="4"/>
        <v/>
      </c>
    </row>
    <row r="8">
      <c r="A8" s="150"/>
      <c r="B8" s="148">
        <f>'Общий список'!A6</f>
        <v>4</v>
      </c>
      <c r="C8" s="148" t="str">
        <f>IF(B8="","",VLOOKUP(B8,'Общий список'!$A:$R,2,FALSE))</f>
        <v>Климова Елизавета</v>
      </c>
      <c r="D8" s="148" t="str">
        <f>IF(B8="","",VLOOKUP(B8,'Общий список'!$A:$R,3,FALSE))</f>
        <v>Ж</v>
      </c>
      <c r="E8" s="148" t="str">
        <f>IF(B8="","",VLOOKUP(B8,'Общий список'!$A:$R,8,FALSE))</f>
        <v>60 м</v>
      </c>
      <c r="F8" s="149" t="str">
        <f>IF(B8="","",VLOOKUP(B8,'Общий список'!$A:$R,10,FALSE))</f>
        <v>200 м</v>
      </c>
      <c r="G8" s="149" t="str">
        <f>IF(B8="","",VLOOKUP(B8,'Общий список'!$A:$R,12,FALSE))</f>
        <v/>
      </c>
      <c r="H8" s="149">
        <f t="shared" ref="H8:W8" si="5">IF(AND($D8=H$3,OR($E8=H$4,$F8=H$4,$G8=H$4)),1,"")</f>
        <v>1</v>
      </c>
      <c r="I8" s="149" t="str">
        <f t="shared" si="5"/>
        <v/>
      </c>
      <c r="J8" s="149" t="str">
        <f t="shared" si="5"/>
        <v/>
      </c>
      <c r="K8" s="149" t="str">
        <f t="shared" si="5"/>
        <v/>
      </c>
      <c r="L8" s="149" t="str">
        <f t="shared" si="5"/>
        <v/>
      </c>
      <c r="M8" s="149" t="str">
        <f t="shared" si="5"/>
        <v/>
      </c>
      <c r="N8" s="149" t="str">
        <f t="shared" si="5"/>
        <v/>
      </c>
      <c r="O8" s="149" t="str">
        <f t="shared" si="5"/>
        <v/>
      </c>
      <c r="P8" s="149" t="str">
        <f t="shared" si="5"/>
        <v/>
      </c>
      <c r="Q8" s="149" t="str">
        <f t="shared" si="5"/>
        <v/>
      </c>
      <c r="R8" s="149" t="str">
        <f t="shared" si="5"/>
        <v/>
      </c>
      <c r="S8" s="149" t="str">
        <f t="shared" si="5"/>
        <v/>
      </c>
      <c r="T8" s="149" t="str">
        <f t="shared" si="5"/>
        <v/>
      </c>
      <c r="U8" s="149" t="str">
        <f t="shared" si="5"/>
        <v/>
      </c>
      <c r="V8" s="149" t="str">
        <f t="shared" si="5"/>
        <v/>
      </c>
      <c r="W8" s="149" t="str">
        <f t="shared" si="5"/>
        <v/>
      </c>
    </row>
    <row r="9">
      <c r="A9" s="150"/>
      <c r="B9" s="148">
        <f>'Общий список'!A7</f>
        <v>5</v>
      </c>
      <c r="C9" s="148" t="str">
        <f>IF(B9="","",VLOOKUP(B9,'Общий список'!$A:$R,2,FALSE))</f>
        <v>Бородкин Ярослав</v>
      </c>
      <c r="D9" s="148" t="str">
        <f>IF(B9="","",VLOOKUP(B9,'Общий список'!$A:$R,3,FALSE))</f>
        <v>М</v>
      </c>
      <c r="E9" s="148" t="str">
        <f>IF(B9="","",VLOOKUP(B9,'Общий список'!$A:$R,8,FALSE))</f>
        <v>400 м</v>
      </c>
      <c r="F9" s="149">
        <f>IF(B9="","",VLOOKUP(B9,'Общий список'!$A:$R,10,FALSE))</f>
        <v>200</v>
      </c>
      <c r="G9" s="149" t="str">
        <f>IF(B9="","",VLOOKUP(B9,'Общий список'!$A:$R,12,FALSE))</f>
        <v/>
      </c>
      <c r="H9" s="149" t="str">
        <f t="shared" ref="H9:W9" si="6">IF(AND($D9=H$3,OR($E9=H$4,$F9=H$4,$G9=H$4)),1,"")</f>
        <v/>
      </c>
      <c r="I9" s="149" t="str">
        <f t="shared" si="6"/>
        <v/>
      </c>
      <c r="J9" s="149" t="str">
        <f t="shared" si="6"/>
        <v/>
      </c>
      <c r="K9" s="149" t="str">
        <f t="shared" si="6"/>
        <v/>
      </c>
      <c r="L9" s="149" t="str">
        <f t="shared" si="6"/>
        <v/>
      </c>
      <c r="M9" s="149" t="str">
        <f t="shared" si="6"/>
        <v/>
      </c>
      <c r="N9" s="149" t="str">
        <f t="shared" si="6"/>
        <v/>
      </c>
      <c r="O9" s="149" t="str">
        <f t="shared" si="6"/>
        <v/>
      </c>
      <c r="P9" s="149" t="str">
        <f t="shared" si="6"/>
        <v/>
      </c>
      <c r="Q9" s="149">
        <f t="shared" si="6"/>
        <v>1</v>
      </c>
      <c r="R9" s="149" t="str">
        <f t="shared" si="6"/>
        <v/>
      </c>
      <c r="S9" s="149" t="str">
        <f t="shared" si="6"/>
        <v/>
      </c>
      <c r="T9" s="149" t="str">
        <f t="shared" si="6"/>
        <v/>
      </c>
      <c r="U9" s="149" t="str">
        <f t="shared" si="6"/>
        <v/>
      </c>
      <c r="V9" s="149" t="str">
        <f t="shared" si="6"/>
        <v/>
      </c>
      <c r="W9" s="149" t="str">
        <f t="shared" si="6"/>
        <v/>
      </c>
    </row>
    <row r="10">
      <c r="A10" s="150"/>
      <c r="B10" s="148">
        <f>'Общий список'!A8</f>
        <v>6</v>
      </c>
      <c r="C10" s="148" t="str">
        <f>IF(B10="","",VLOOKUP(B10,'Общий список'!$A:$R,2,FALSE))</f>
        <v>Мазунина Мария</v>
      </c>
      <c r="D10" s="148" t="str">
        <f>IF(B10="","",VLOOKUP(B10,'Общий список'!$A:$R,3,FALSE))</f>
        <v>Ж</v>
      </c>
      <c r="E10" s="148" t="str">
        <f>IF(B10="","",VLOOKUP(B10,'Общий список'!$A:$R,8,FALSE))</f>
        <v>60 м</v>
      </c>
      <c r="F10" s="149" t="str">
        <f>IF(B10="","",VLOOKUP(B10,'Общий список'!$A:$R,10,FALSE))</f>
        <v>60 м с барьерами</v>
      </c>
      <c r="G10" s="149" t="str">
        <f>IF(B10="","",VLOOKUP(B10,'Общий список'!$A:$R,12,FALSE))</f>
        <v/>
      </c>
      <c r="H10" s="149">
        <f t="shared" ref="H10:W10" si="7">IF(AND($D10=H$3,OR($E10=H$4,$F10=H$4,$G10=H$4)),1,"")</f>
        <v>1</v>
      </c>
      <c r="I10" s="149" t="str">
        <f t="shared" si="7"/>
        <v/>
      </c>
      <c r="J10" s="149" t="str">
        <f t="shared" si="7"/>
        <v/>
      </c>
      <c r="K10" s="149" t="str">
        <f t="shared" si="7"/>
        <v/>
      </c>
      <c r="L10" s="149">
        <f t="shared" si="7"/>
        <v>1</v>
      </c>
      <c r="M10" s="149" t="str">
        <f t="shared" si="7"/>
        <v/>
      </c>
      <c r="N10" s="149" t="str">
        <f t="shared" si="7"/>
        <v/>
      </c>
      <c r="O10" s="149">
        <f t="shared" si="7"/>
        <v>1</v>
      </c>
      <c r="P10" s="149" t="str">
        <f t="shared" si="7"/>
        <v/>
      </c>
      <c r="Q10" s="149" t="str">
        <f t="shared" si="7"/>
        <v/>
      </c>
      <c r="R10" s="149" t="str">
        <f t="shared" si="7"/>
        <v/>
      </c>
      <c r="S10" s="149" t="str">
        <f t="shared" si="7"/>
        <v/>
      </c>
      <c r="T10" s="149" t="str">
        <f t="shared" si="7"/>
        <v/>
      </c>
      <c r="U10" s="149" t="str">
        <f t="shared" si="7"/>
        <v/>
      </c>
      <c r="V10" s="149" t="str">
        <f t="shared" si="7"/>
        <v/>
      </c>
      <c r="W10" s="149" t="str">
        <f t="shared" si="7"/>
        <v/>
      </c>
    </row>
    <row r="11">
      <c r="A11" s="150"/>
      <c r="B11" s="148">
        <f>'Общий список'!A9</f>
        <v>7</v>
      </c>
      <c r="C11" s="148" t="str">
        <f>IF(B11="","",VLOOKUP(B11,'Общий список'!$A:$R,2,FALSE))</f>
        <v>Калачева Ксения</v>
      </c>
      <c r="D11" s="148" t="str">
        <f>IF(B11="","",VLOOKUP(B11,'Общий список'!$A:$R,3,FALSE))</f>
        <v>Ж</v>
      </c>
      <c r="E11" s="148" t="str">
        <f>IF(B11="","",VLOOKUP(B11,'Общий список'!$A:$R,8,FALSE))</f>
        <v>60 м</v>
      </c>
      <c r="F11" s="149" t="str">
        <f>IF(B11="","",VLOOKUP(B11,'Общий список'!$A:$R,10,FALSE))</f>
        <v>200 м</v>
      </c>
      <c r="G11" s="149" t="str">
        <f>IF(B11="","",VLOOKUP(B11,'Общий список'!$A:$R,12,FALSE))</f>
        <v/>
      </c>
      <c r="H11" s="149">
        <f t="shared" ref="H11:W11" si="8">IF(AND($D11=H$3,OR($E11=H$4,$F11=H$4,$G11=H$4)),1,"")</f>
        <v>1</v>
      </c>
      <c r="I11" s="149" t="str">
        <f t="shared" si="8"/>
        <v/>
      </c>
      <c r="J11" s="149" t="str">
        <f t="shared" si="8"/>
        <v/>
      </c>
      <c r="K11" s="149" t="str">
        <f t="shared" si="8"/>
        <v/>
      </c>
      <c r="L11" s="149" t="str">
        <f t="shared" si="8"/>
        <v/>
      </c>
      <c r="M11" s="149" t="str">
        <f t="shared" si="8"/>
        <v/>
      </c>
      <c r="N11" s="149" t="str">
        <f t="shared" si="8"/>
        <v/>
      </c>
      <c r="O11" s="149" t="str">
        <f t="shared" si="8"/>
        <v/>
      </c>
      <c r="P11" s="149" t="str">
        <f t="shared" si="8"/>
        <v/>
      </c>
      <c r="Q11" s="149" t="str">
        <f t="shared" si="8"/>
        <v/>
      </c>
      <c r="R11" s="149" t="str">
        <f t="shared" si="8"/>
        <v/>
      </c>
      <c r="S11" s="149" t="str">
        <f t="shared" si="8"/>
        <v/>
      </c>
      <c r="T11" s="149" t="str">
        <f t="shared" si="8"/>
        <v/>
      </c>
      <c r="U11" s="149" t="str">
        <f t="shared" si="8"/>
        <v/>
      </c>
      <c r="V11" s="149" t="str">
        <f t="shared" si="8"/>
        <v/>
      </c>
      <c r="W11" s="149" t="str">
        <f t="shared" si="8"/>
        <v/>
      </c>
    </row>
    <row r="12">
      <c r="A12" s="150"/>
      <c r="B12" s="148">
        <f>'Общий список'!A10</f>
        <v>8</v>
      </c>
      <c r="C12" s="148" t="str">
        <f>IF(B12="","",VLOOKUP(B12,'Общий список'!$A:$R,2,FALSE))</f>
        <v>Юхимец Леся</v>
      </c>
      <c r="D12" s="148" t="str">
        <f>IF(B12="","",VLOOKUP(B12,'Общий список'!$A:$R,3,FALSE))</f>
        <v>Ж</v>
      </c>
      <c r="E12" s="148" t="str">
        <f>IF(B12="","",VLOOKUP(B12,'Общий список'!$A:$R,8,FALSE))</f>
        <v>400 м</v>
      </c>
      <c r="F12" s="149" t="str">
        <f>IF(B12="","",VLOOKUP(B12,'Общий список'!$A:$R,10,FALSE))</f>
        <v>800 м</v>
      </c>
      <c r="G12" s="149" t="str">
        <f>IF(B12="","",VLOOKUP(B12,'Общий список'!$A:$R,12,FALSE))</f>
        <v/>
      </c>
      <c r="H12" s="149" t="str">
        <f t="shared" ref="H12:W12" si="9">IF(AND($D12=H$3,OR($E12=H$4,$F12=H$4,$G12=H$4)),1,"")</f>
        <v/>
      </c>
      <c r="I12" s="149">
        <f t="shared" si="9"/>
        <v>1</v>
      </c>
      <c r="J12" s="149">
        <f t="shared" si="9"/>
        <v>1</v>
      </c>
      <c r="K12" s="149" t="str">
        <f t="shared" si="9"/>
        <v/>
      </c>
      <c r="L12" s="149" t="str">
        <f t="shared" si="9"/>
        <v/>
      </c>
      <c r="M12" s="149" t="str">
        <f t="shared" si="9"/>
        <v/>
      </c>
      <c r="N12" s="149" t="str">
        <f t="shared" si="9"/>
        <v/>
      </c>
      <c r="O12" s="149" t="str">
        <f t="shared" si="9"/>
        <v/>
      </c>
      <c r="P12" s="149" t="str">
        <f t="shared" si="9"/>
        <v/>
      </c>
      <c r="Q12" s="149" t="str">
        <f t="shared" si="9"/>
        <v/>
      </c>
      <c r="R12" s="149" t="str">
        <f t="shared" si="9"/>
        <v/>
      </c>
      <c r="S12" s="149" t="str">
        <f t="shared" si="9"/>
        <v/>
      </c>
      <c r="T12" s="149" t="str">
        <f t="shared" si="9"/>
        <v/>
      </c>
      <c r="U12" s="149" t="str">
        <f t="shared" si="9"/>
        <v/>
      </c>
      <c r="V12" s="149" t="str">
        <f t="shared" si="9"/>
        <v/>
      </c>
      <c r="W12" s="149" t="str">
        <f t="shared" si="9"/>
        <v/>
      </c>
    </row>
    <row r="13">
      <c r="A13" s="150"/>
      <c r="B13" s="148">
        <f>'Общий список'!A11</f>
        <v>9</v>
      </c>
      <c r="C13" s="148" t="str">
        <f>IF(B13="","",VLOOKUP(B13,'Общий список'!$A:$R,2,FALSE))</f>
        <v>Пташникас Владлена</v>
      </c>
      <c r="D13" s="148" t="str">
        <f>IF(B13="","",VLOOKUP(B13,'Общий список'!$A:$R,3,FALSE))</f>
        <v>Ж</v>
      </c>
      <c r="E13" s="148" t="str">
        <f>IF(B13="","",VLOOKUP(B13,'Общий список'!$A:$R,8,FALSE))</f>
        <v>60 м</v>
      </c>
      <c r="F13" s="149" t="str">
        <f>IF(B13="","",VLOOKUP(B13,'Общий список'!$A:$R,10,FALSE))</f>
        <v>200 м</v>
      </c>
      <c r="G13" s="149" t="str">
        <f>IF(B13="","",VLOOKUP(B13,'Общий список'!$A:$R,12,FALSE))</f>
        <v/>
      </c>
      <c r="H13" s="149">
        <f t="shared" ref="H13:W13" si="10">IF(AND($D13=H$3,OR($E13=H$4,$F13=H$4,$G13=H$4)),1,"")</f>
        <v>1</v>
      </c>
      <c r="I13" s="149" t="str">
        <f t="shared" si="10"/>
        <v/>
      </c>
      <c r="J13" s="149" t="str">
        <f t="shared" si="10"/>
        <v/>
      </c>
      <c r="K13" s="149" t="str">
        <f t="shared" si="10"/>
        <v/>
      </c>
      <c r="L13" s="149" t="str">
        <f t="shared" si="10"/>
        <v/>
      </c>
      <c r="M13" s="149" t="str">
        <f t="shared" si="10"/>
        <v/>
      </c>
      <c r="N13" s="149" t="str">
        <f t="shared" si="10"/>
        <v/>
      </c>
      <c r="O13" s="149" t="str">
        <f t="shared" si="10"/>
        <v/>
      </c>
      <c r="P13" s="149" t="str">
        <f t="shared" si="10"/>
        <v/>
      </c>
      <c r="Q13" s="149" t="str">
        <f t="shared" si="10"/>
        <v/>
      </c>
      <c r="R13" s="149" t="str">
        <f t="shared" si="10"/>
        <v/>
      </c>
      <c r="S13" s="149" t="str">
        <f t="shared" si="10"/>
        <v/>
      </c>
      <c r="T13" s="149" t="str">
        <f t="shared" si="10"/>
        <v/>
      </c>
      <c r="U13" s="149" t="str">
        <f t="shared" si="10"/>
        <v/>
      </c>
      <c r="V13" s="149" t="str">
        <f t="shared" si="10"/>
        <v/>
      </c>
      <c r="W13" s="149" t="str">
        <f t="shared" si="10"/>
        <v/>
      </c>
    </row>
    <row r="14">
      <c r="A14" s="150"/>
      <c r="B14" s="148">
        <f>'Общий список'!A12</f>
        <v>10</v>
      </c>
      <c r="C14" s="148" t="str">
        <f>IF(B14="","",VLOOKUP(B14,'Общий список'!$A:$R,2,FALSE))</f>
        <v>Лебедева Варвара</v>
      </c>
      <c r="D14" s="148" t="str">
        <f>IF(B14="","",VLOOKUP(B14,'Общий список'!$A:$R,3,FALSE))</f>
        <v>Ж</v>
      </c>
      <c r="E14" s="148" t="str">
        <f>IF(B14="","",VLOOKUP(B14,'Общий список'!$A:$R,8,FALSE))</f>
        <v>прыжок в длину</v>
      </c>
      <c r="F14" s="149" t="str">
        <f>IF(B14="","",VLOOKUP(B14,'Общий список'!$A:$R,10,FALSE))</f>
        <v/>
      </c>
      <c r="G14" s="149" t="str">
        <f>IF(B14="","",VLOOKUP(B14,'Общий список'!$A:$R,12,FALSE))</f>
        <v/>
      </c>
      <c r="H14" s="149" t="str">
        <f t="shared" ref="H14:W14" si="11">IF(AND($D14=H$3,OR($E14=H$4,$F14=H$4,$G14=H$4)),1,"")</f>
        <v/>
      </c>
      <c r="I14" s="149" t="str">
        <f t="shared" si="11"/>
        <v/>
      </c>
      <c r="J14" s="149" t="str">
        <f t="shared" si="11"/>
        <v/>
      </c>
      <c r="K14" s="149" t="str">
        <f t="shared" si="11"/>
        <v/>
      </c>
      <c r="L14" s="149" t="str">
        <f t="shared" si="11"/>
        <v/>
      </c>
      <c r="M14" s="149">
        <f t="shared" si="11"/>
        <v>1</v>
      </c>
      <c r="N14" s="149" t="str">
        <f t="shared" si="11"/>
        <v/>
      </c>
      <c r="O14" s="149" t="str">
        <f t="shared" si="11"/>
        <v/>
      </c>
      <c r="P14" s="149" t="str">
        <f t="shared" si="11"/>
        <v/>
      </c>
      <c r="Q14" s="149" t="str">
        <f t="shared" si="11"/>
        <v/>
      </c>
      <c r="R14" s="149" t="str">
        <f t="shared" si="11"/>
        <v/>
      </c>
      <c r="S14" s="149" t="str">
        <f t="shared" si="11"/>
        <v/>
      </c>
      <c r="T14" s="149" t="str">
        <f t="shared" si="11"/>
        <v/>
      </c>
      <c r="U14" s="149" t="str">
        <f t="shared" si="11"/>
        <v/>
      </c>
      <c r="V14" s="149" t="str">
        <f t="shared" si="11"/>
        <v/>
      </c>
      <c r="W14" s="149" t="str">
        <f t="shared" si="11"/>
        <v/>
      </c>
    </row>
    <row r="15">
      <c r="A15" s="150"/>
      <c r="B15" s="148">
        <f>'Общий список'!A13</f>
        <v>11</v>
      </c>
      <c r="C15" s="148" t="str">
        <f>IF(B15="","",VLOOKUP(B15,'Общий список'!$A:$R,2,FALSE))</f>
        <v>Салахутдинова Лилия</v>
      </c>
      <c r="D15" s="148" t="str">
        <f>IF(B15="","",VLOOKUP(B15,'Общий список'!$A:$R,3,FALSE))</f>
        <v>Ж</v>
      </c>
      <c r="E15" s="148" t="str">
        <f>IF(B15="","",VLOOKUP(B15,'Общий список'!$A:$R,8,FALSE))</f>
        <v>1500 м</v>
      </c>
      <c r="F15" s="149" t="str">
        <f>IF(B15="","",VLOOKUP(B15,'Общий список'!$A:$R,10,FALSE))</f>
        <v/>
      </c>
      <c r="G15" s="149" t="str">
        <f>IF(B15="","",VLOOKUP(B15,'Общий список'!$A:$R,12,FALSE))</f>
        <v/>
      </c>
      <c r="H15" s="149" t="str">
        <f t="shared" ref="H15:W15" si="12">IF(AND($D15=H$3,OR($E15=H$4,$F15=H$4,$G15=H$4)),1,"")</f>
        <v/>
      </c>
      <c r="I15" s="149" t="str">
        <f t="shared" si="12"/>
        <v/>
      </c>
      <c r="J15" s="149" t="str">
        <f t="shared" si="12"/>
        <v/>
      </c>
      <c r="K15" s="149" t="str">
        <f t="shared" si="12"/>
        <v/>
      </c>
      <c r="L15" s="149" t="str">
        <f t="shared" si="12"/>
        <v/>
      </c>
      <c r="M15" s="149" t="str">
        <f t="shared" si="12"/>
        <v/>
      </c>
      <c r="N15" s="149" t="str">
        <f t="shared" si="12"/>
        <v/>
      </c>
      <c r="O15" s="149" t="str">
        <f t="shared" si="12"/>
        <v/>
      </c>
      <c r="P15" s="149" t="str">
        <f t="shared" si="12"/>
        <v/>
      </c>
      <c r="Q15" s="149" t="str">
        <f t="shared" si="12"/>
        <v/>
      </c>
      <c r="R15" s="149" t="str">
        <f t="shared" si="12"/>
        <v/>
      </c>
      <c r="S15" s="149" t="str">
        <f t="shared" si="12"/>
        <v/>
      </c>
      <c r="T15" s="149" t="str">
        <f t="shared" si="12"/>
        <v/>
      </c>
      <c r="U15" s="149" t="str">
        <f t="shared" si="12"/>
        <v/>
      </c>
      <c r="V15" s="149" t="str">
        <f t="shared" si="12"/>
        <v/>
      </c>
      <c r="W15" s="149" t="str">
        <f t="shared" si="12"/>
        <v/>
      </c>
    </row>
    <row r="16">
      <c r="A16" s="150"/>
      <c r="B16" s="148">
        <f>'Общий список'!A14</f>
        <v>13</v>
      </c>
      <c r="C16" s="148" t="str">
        <f>IF(B16="","",VLOOKUP(B16,'Общий список'!$A:$R,2,FALSE))</f>
        <v>Бородавко Данил</v>
      </c>
      <c r="D16" s="148" t="str">
        <f>IF(B16="","",VLOOKUP(B16,'Общий список'!$A:$R,3,FALSE))</f>
        <v>М</v>
      </c>
      <c r="E16" s="148" t="str">
        <f>IF(B16="","",VLOOKUP(B16,'Общий список'!$A:$R,8,FALSE))</f>
        <v/>
      </c>
      <c r="F16" s="149" t="str">
        <f>IF(B16="","",VLOOKUP(B16,'Общий список'!$A:$R,10,FALSE))</f>
        <v>800 м</v>
      </c>
      <c r="G16" s="149" t="str">
        <f>IF(B16="","",VLOOKUP(B16,'Общий список'!$A:$R,12,FALSE))</f>
        <v/>
      </c>
      <c r="H16" s="149" t="str">
        <f t="shared" ref="H16:W16" si="13">IF(AND($D16=H$3,OR($E16=H$4,$F16=H$4,$G16=H$4)),1,"")</f>
        <v/>
      </c>
      <c r="I16" s="149" t="str">
        <f t="shared" si="13"/>
        <v/>
      </c>
      <c r="J16" s="149" t="str">
        <f t="shared" si="13"/>
        <v/>
      </c>
      <c r="K16" s="149" t="str">
        <f t="shared" si="13"/>
        <v/>
      </c>
      <c r="L16" s="149" t="str">
        <f t="shared" si="13"/>
        <v/>
      </c>
      <c r="M16" s="149" t="str">
        <f t="shared" si="13"/>
        <v/>
      </c>
      <c r="N16" s="149" t="str">
        <f t="shared" si="13"/>
        <v/>
      </c>
      <c r="O16" s="149" t="str">
        <f t="shared" si="13"/>
        <v/>
      </c>
      <c r="P16" s="149" t="str">
        <f t="shared" si="13"/>
        <v/>
      </c>
      <c r="Q16" s="149" t="str">
        <f t="shared" si="13"/>
        <v/>
      </c>
      <c r="R16" s="149">
        <f t="shared" si="13"/>
        <v>1</v>
      </c>
      <c r="S16" s="149" t="str">
        <f t="shared" si="13"/>
        <v/>
      </c>
      <c r="T16" s="149" t="str">
        <f t="shared" si="13"/>
        <v/>
      </c>
      <c r="U16" s="149" t="str">
        <f t="shared" si="13"/>
        <v/>
      </c>
      <c r="V16" s="149" t="str">
        <f t="shared" si="13"/>
        <v/>
      </c>
      <c r="W16" s="149" t="str">
        <f t="shared" si="13"/>
        <v/>
      </c>
    </row>
    <row r="17">
      <c r="A17" s="150"/>
      <c r="B17" s="148">
        <f>'Общий список'!A15</f>
        <v>30</v>
      </c>
      <c r="C17" s="148" t="str">
        <f>IF(B17="","",VLOOKUP(B17,'Общий список'!$A:$R,2,FALSE))</f>
        <v>Махров Дмитрий </v>
      </c>
      <c r="D17" s="148" t="str">
        <f>IF(B17="","",VLOOKUP(B17,'Общий список'!$A:$R,3,FALSE))</f>
        <v>М</v>
      </c>
      <c r="E17" s="148" t="str">
        <f>IF(B17="","",VLOOKUP(B17,'Общий список'!$A:$R,8,FALSE))</f>
        <v>400 м</v>
      </c>
      <c r="F17" s="149" t="str">
        <f>IF(B17="","",VLOOKUP(B17,'Общий список'!$A:$R,10,FALSE))</f>
        <v>800 м</v>
      </c>
      <c r="G17" s="149" t="str">
        <f>IF(B17="","",VLOOKUP(B17,'Общий список'!$A:$R,12,FALSE))</f>
        <v/>
      </c>
      <c r="H17" s="149" t="str">
        <f t="shared" ref="H17:W17" si="14">IF(AND($D17=H$3,OR($E17=H$4,$F17=H$4,$G17=H$4)),1,"")</f>
        <v/>
      </c>
      <c r="I17" s="149" t="str">
        <f t="shared" si="14"/>
        <v/>
      </c>
      <c r="J17" s="149" t="str">
        <f t="shared" si="14"/>
        <v/>
      </c>
      <c r="K17" s="149" t="str">
        <f t="shared" si="14"/>
        <v/>
      </c>
      <c r="L17" s="149" t="str">
        <f t="shared" si="14"/>
        <v/>
      </c>
      <c r="M17" s="149" t="str">
        <f t="shared" si="14"/>
        <v/>
      </c>
      <c r="N17" s="149" t="str">
        <f t="shared" si="14"/>
        <v/>
      </c>
      <c r="O17" s="149" t="str">
        <f t="shared" si="14"/>
        <v/>
      </c>
      <c r="P17" s="149" t="str">
        <f t="shared" si="14"/>
        <v/>
      </c>
      <c r="Q17" s="149">
        <f t="shared" si="14"/>
        <v>1</v>
      </c>
      <c r="R17" s="149">
        <f t="shared" si="14"/>
        <v>1</v>
      </c>
      <c r="S17" s="149" t="str">
        <f t="shared" si="14"/>
        <v/>
      </c>
      <c r="T17" s="149" t="str">
        <f t="shared" si="14"/>
        <v/>
      </c>
      <c r="U17" s="149" t="str">
        <f t="shared" si="14"/>
        <v/>
      </c>
      <c r="V17" s="149" t="str">
        <f t="shared" si="14"/>
        <v/>
      </c>
      <c r="W17" s="149" t="str">
        <f t="shared" si="14"/>
        <v/>
      </c>
    </row>
    <row r="18">
      <c r="A18" s="150"/>
      <c r="B18" s="148">
        <f>'Общий список'!A16</f>
        <v>31</v>
      </c>
      <c r="C18" s="148" t="str">
        <f>IF(B18="","",VLOOKUP(B18,'Общий список'!$A:$R,2,FALSE))</f>
        <v>Безбог Семён </v>
      </c>
      <c r="D18" s="148" t="str">
        <f>IF(B18="","",VLOOKUP(B18,'Общий список'!$A:$R,3,FALSE))</f>
        <v>М</v>
      </c>
      <c r="E18" s="148" t="str">
        <f>IF(B18="","",VLOOKUP(B18,'Общий список'!$A:$R,8,FALSE))</f>
        <v>400 м</v>
      </c>
      <c r="F18" s="149" t="str">
        <f>IF(B18="","",VLOOKUP(B18,'Общий список'!$A:$R,10,FALSE))</f>
        <v/>
      </c>
      <c r="G18" s="149" t="str">
        <f>IF(B18="","",VLOOKUP(B18,'Общий список'!$A:$R,12,FALSE))</f>
        <v/>
      </c>
      <c r="H18" s="149" t="str">
        <f t="shared" ref="H18:W18" si="15">IF(AND($D18=H$3,OR($E18=H$4,$F18=H$4,$G18=H$4)),1,"")</f>
        <v/>
      </c>
      <c r="I18" s="149" t="str">
        <f t="shared" si="15"/>
        <v/>
      </c>
      <c r="J18" s="149" t="str">
        <f t="shared" si="15"/>
        <v/>
      </c>
      <c r="K18" s="149" t="str">
        <f t="shared" si="15"/>
        <v/>
      </c>
      <c r="L18" s="149" t="str">
        <f t="shared" si="15"/>
        <v/>
      </c>
      <c r="M18" s="149" t="str">
        <f t="shared" si="15"/>
        <v/>
      </c>
      <c r="N18" s="149" t="str">
        <f t="shared" si="15"/>
        <v/>
      </c>
      <c r="O18" s="149" t="str">
        <f t="shared" si="15"/>
        <v/>
      </c>
      <c r="P18" s="149" t="str">
        <f t="shared" si="15"/>
        <v/>
      </c>
      <c r="Q18" s="149">
        <f t="shared" si="15"/>
        <v>1</v>
      </c>
      <c r="R18" s="149" t="str">
        <f t="shared" si="15"/>
        <v/>
      </c>
      <c r="S18" s="149" t="str">
        <f t="shared" si="15"/>
        <v/>
      </c>
      <c r="T18" s="149" t="str">
        <f t="shared" si="15"/>
        <v/>
      </c>
      <c r="U18" s="149" t="str">
        <f t="shared" si="15"/>
        <v/>
      </c>
      <c r="V18" s="149" t="str">
        <f t="shared" si="15"/>
        <v/>
      </c>
      <c r="W18" s="149" t="str">
        <f t="shared" si="15"/>
        <v/>
      </c>
    </row>
    <row r="19">
      <c r="A19" s="150"/>
      <c r="B19" s="148">
        <f>'Общий список'!A17</f>
        <v>33</v>
      </c>
      <c r="C19" s="148" t="str">
        <f>IF(B19="","",VLOOKUP(B19,'Общий список'!$A:$R,2,FALSE))</f>
        <v>Вакорина Екатерина </v>
      </c>
      <c r="D19" s="148" t="str">
        <f>IF(B19="","",VLOOKUP(B19,'Общий список'!$A:$R,3,FALSE))</f>
        <v>Ж</v>
      </c>
      <c r="E19" s="148" t="str">
        <f>IF(B19="","",VLOOKUP(B19,'Общий список'!$A:$R,8,FALSE))</f>
        <v>1500 м</v>
      </c>
      <c r="F19" s="149" t="str">
        <f>IF(B19="","",VLOOKUP(B19,'Общий список'!$A:$R,10,FALSE))</f>
        <v>800 м</v>
      </c>
      <c r="G19" s="149" t="str">
        <f>IF(B19="","",VLOOKUP(B19,'Общий список'!$A:$R,12,FALSE))</f>
        <v/>
      </c>
      <c r="H19" s="149" t="str">
        <f t="shared" ref="H19:W19" si="16">IF(AND($D19=H$3,OR($E19=H$4,$F19=H$4,$G19=H$4)),1,"")</f>
        <v/>
      </c>
      <c r="I19" s="149" t="str">
        <f t="shared" si="16"/>
        <v/>
      </c>
      <c r="J19" s="149">
        <f t="shared" si="16"/>
        <v>1</v>
      </c>
      <c r="K19" s="149" t="str">
        <f t="shared" si="16"/>
        <v/>
      </c>
      <c r="L19" s="149" t="str">
        <f t="shared" si="16"/>
        <v/>
      </c>
      <c r="M19" s="149" t="str">
        <f t="shared" si="16"/>
        <v/>
      </c>
      <c r="N19" s="149" t="str">
        <f t="shared" si="16"/>
        <v/>
      </c>
      <c r="O19" s="149" t="str">
        <f t="shared" si="16"/>
        <v/>
      </c>
      <c r="P19" s="149" t="str">
        <f t="shared" si="16"/>
        <v/>
      </c>
      <c r="Q19" s="149" t="str">
        <f t="shared" si="16"/>
        <v/>
      </c>
      <c r="R19" s="149" t="str">
        <f t="shared" si="16"/>
        <v/>
      </c>
      <c r="S19" s="149" t="str">
        <f t="shared" si="16"/>
        <v/>
      </c>
      <c r="T19" s="149" t="str">
        <f t="shared" si="16"/>
        <v/>
      </c>
      <c r="U19" s="149" t="str">
        <f t="shared" si="16"/>
        <v/>
      </c>
      <c r="V19" s="149" t="str">
        <f t="shared" si="16"/>
        <v/>
      </c>
      <c r="W19" s="149" t="str">
        <f t="shared" si="16"/>
        <v/>
      </c>
    </row>
    <row r="20">
      <c r="A20" s="150"/>
      <c r="B20" s="148">
        <f>'Общий список'!A18</f>
        <v>39</v>
      </c>
      <c r="C20" s="148" t="str">
        <f>IF(B20="","",VLOOKUP(B20,'Общий список'!$A:$R,2,FALSE))</f>
        <v>Павских Артем</v>
      </c>
      <c r="D20" s="148" t="str">
        <f>IF(B20="","",VLOOKUP(B20,'Общий список'!$A:$R,3,FALSE))</f>
        <v>М</v>
      </c>
      <c r="E20" s="148" t="str">
        <f>IF(B20="","",VLOOKUP(B20,'Общий список'!$A:$R,8,FALSE))</f>
        <v>400 м</v>
      </c>
      <c r="F20" s="149" t="str">
        <f>IF(B20="","",VLOOKUP(B20,'Общий список'!$A:$R,10,FALSE))</f>
        <v>800 м</v>
      </c>
      <c r="G20" s="149" t="str">
        <f>IF(B20="","",VLOOKUP(B20,'Общий список'!$A:$R,12,FALSE))</f>
        <v/>
      </c>
      <c r="H20" s="149" t="str">
        <f t="shared" ref="H20:W20" si="17">IF(AND($D20=H$3,OR($E20=H$4,$F20=H$4,$G20=H$4)),1,"")</f>
        <v/>
      </c>
      <c r="I20" s="149" t="str">
        <f t="shared" si="17"/>
        <v/>
      </c>
      <c r="J20" s="149" t="str">
        <f t="shared" si="17"/>
        <v/>
      </c>
      <c r="K20" s="149" t="str">
        <f t="shared" si="17"/>
        <v/>
      </c>
      <c r="L20" s="149" t="str">
        <f t="shared" si="17"/>
        <v/>
      </c>
      <c r="M20" s="149" t="str">
        <f t="shared" si="17"/>
        <v/>
      </c>
      <c r="N20" s="149" t="str">
        <f t="shared" si="17"/>
        <v/>
      </c>
      <c r="O20" s="149" t="str">
        <f t="shared" si="17"/>
        <v/>
      </c>
      <c r="P20" s="149" t="str">
        <f t="shared" si="17"/>
        <v/>
      </c>
      <c r="Q20" s="149">
        <f t="shared" si="17"/>
        <v>1</v>
      </c>
      <c r="R20" s="149">
        <f t="shared" si="17"/>
        <v>1</v>
      </c>
      <c r="S20" s="149" t="str">
        <f t="shared" si="17"/>
        <v/>
      </c>
      <c r="T20" s="149" t="str">
        <f t="shared" si="17"/>
        <v/>
      </c>
      <c r="U20" s="149" t="str">
        <f t="shared" si="17"/>
        <v/>
      </c>
      <c r="V20" s="149" t="str">
        <f t="shared" si="17"/>
        <v/>
      </c>
      <c r="W20" s="149" t="str">
        <f t="shared" si="17"/>
        <v/>
      </c>
    </row>
    <row r="21">
      <c r="A21" s="150"/>
      <c r="B21" s="148">
        <f>'Общий список'!A19</f>
        <v>40</v>
      </c>
      <c r="C21" s="148" t="str">
        <f>IF(B21="","",VLOOKUP(B21,'Общий список'!$A:$R,2,FALSE))</f>
        <v>Хисамбеева Полина</v>
      </c>
      <c r="D21" s="148" t="str">
        <f>IF(B21="","",VLOOKUP(B21,'Общий список'!$A:$R,3,FALSE))</f>
        <v>Ж</v>
      </c>
      <c r="E21" s="148" t="str">
        <f>IF(B21="","",VLOOKUP(B21,'Общий список'!$A:$R,8,FALSE))</f>
        <v>60 м</v>
      </c>
      <c r="F21" s="149" t="str">
        <f>IF(B21="","",VLOOKUP(B21,'Общий список'!$A:$R,10,FALSE))</f>
        <v>200 м</v>
      </c>
      <c r="G21" s="149" t="str">
        <f>IF(B21="","",VLOOKUP(B21,'Общий список'!$A:$R,12,FALSE))</f>
        <v/>
      </c>
      <c r="H21" s="149">
        <f t="shared" ref="H21:W21" si="18">IF(AND($D21=H$3,OR($E21=H$4,$F21=H$4,$G21=H$4)),1,"")</f>
        <v>1</v>
      </c>
      <c r="I21" s="149" t="str">
        <f t="shared" si="18"/>
        <v/>
      </c>
      <c r="J21" s="149" t="str">
        <f t="shared" si="18"/>
        <v/>
      </c>
      <c r="K21" s="149" t="str">
        <f t="shared" si="18"/>
        <v/>
      </c>
      <c r="L21" s="149" t="str">
        <f t="shared" si="18"/>
        <v/>
      </c>
      <c r="M21" s="149" t="str">
        <f t="shared" si="18"/>
        <v/>
      </c>
      <c r="N21" s="149" t="str">
        <f t="shared" si="18"/>
        <v/>
      </c>
      <c r="O21" s="149" t="str">
        <f t="shared" si="18"/>
        <v/>
      </c>
      <c r="P21" s="149" t="str">
        <f t="shared" si="18"/>
        <v/>
      </c>
      <c r="Q21" s="149" t="str">
        <f t="shared" si="18"/>
        <v/>
      </c>
      <c r="R21" s="149" t="str">
        <f t="shared" si="18"/>
        <v/>
      </c>
      <c r="S21" s="149" t="str">
        <f t="shared" si="18"/>
        <v/>
      </c>
      <c r="T21" s="149" t="str">
        <f t="shared" si="18"/>
        <v/>
      </c>
      <c r="U21" s="149" t="str">
        <f t="shared" si="18"/>
        <v/>
      </c>
      <c r="V21" s="149" t="str">
        <f t="shared" si="18"/>
        <v/>
      </c>
      <c r="W21" s="149" t="str">
        <f t="shared" si="18"/>
        <v/>
      </c>
    </row>
    <row r="22">
      <c r="A22" s="150"/>
      <c r="B22" s="148">
        <f>'Общий список'!A20</f>
        <v>45</v>
      </c>
      <c r="C22" s="148" t="str">
        <f>IF(B22="","",VLOOKUP(B22,'Общий список'!$A:$R,2,FALSE))</f>
        <v>Белкин Никита</v>
      </c>
      <c r="D22" s="148" t="str">
        <f>IF(B22="","",VLOOKUP(B22,'Общий список'!$A:$R,3,FALSE))</f>
        <v>М</v>
      </c>
      <c r="E22" s="148" t="str">
        <f>IF(B22="","",VLOOKUP(B22,'Общий список'!$A:$R,8,FALSE))</f>
        <v>60 м</v>
      </c>
      <c r="F22" s="149" t="str">
        <f>IF(B22="","",VLOOKUP(B22,'Общий список'!$A:$R,10,FALSE))</f>
        <v>200 м</v>
      </c>
      <c r="G22" s="149" t="str">
        <f>IF(B22="","",VLOOKUP(B22,'Общий список'!$A:$R,12,FALSE))</f>
        <v/>
      </c>
      <c r="H22" s="149" t="str">
        <f t="shared" ref="H22:W22" si="19">IF(AND($D22=H$3,OR($E22=H$4,$F22=H$4,$G22=H$4)),1,"")</f>
        <v/>
      </c>
      <c r="I22" s="149" t="str">
        <f t="shared" si="19"/>
        <v/>
      </c>
      <c r="J22" s="149" t="str">
        <f t="shared" si="19"/>
        <v/>
      </c>
      <c r="K22" s="149" t="str">
        <f t="shared" si="19"/>
        <v/>
      </c>
      <c r="L22" s="149" t="str">
        <f t="shared" si="19"/>
        <v/>
      </c>
      <c r="M22" s="149" t="str">
        <f t="shared" si="19"/>
        <v/>
      </c>
      <c r="N22" s="149" t="str">
        <f t="shared" si="19"/>
        <v/>
      </c>
      <c r="O22" s="149" t="str">
        <f t="shared" si="19"/>
        <v/>
      </c>
      <c r="P22" s="149">
        <f t="shared" si="19"/>
        <v>1</v>
      </c>
      <c r="Q22" s="149" t="str">
        <f t="shared" si="19"/>
        <v/>
      </c>
      <c r="R22" s="149" t="str">
        <f t="shared" si="19"/>
        <v/>
      </c>
      <c r="S22" s="149" t="str">
        <f t="shared" si="19"/>
        <v/>
      </c>
      <c r="T22" s="149" t="str">
        <f t="shared" si="19"/>
        <v/>
      </c>
      <c r="U22" s="149" t="str">
        <f t="shared" si="19"/>
        <v/>
      </c>
      <c r="V22" s="149" t="str">
        <f t="shared" si="19"/>
        <v/>
      </c>
      <c r="W22" s="149" t="str">
        <f t="shared" si="19"/>
        <v/>
      </c>
    </row>
    <row r="23">
      <c r="A23" s="150"/>
      <c r="B23" s="148">
        <f>'Общий список'!A21</f>
        <v>55</v>
      </c>
      <c r="C23" s="148" t="str">
        <f>IF(B23="","",VLOOKUP(B23,'Общий список'!$A:$R,2,FALSE))</f>
        <v>Матафонова Млада</v>
      </c>
      <c r="D23" s="148" t="str">
        <f>IF(B23="","",VLOOKUP(B23,'Общий список'!$A:$R,3,FALSE))</f>
        <v>Ж</v>
      </c>
      <c r="E23" s="148" t="str">
        <f>IF(B23="","",VLOOKUP(B23,'Общий список'!$A:$R,8,FALSE))</f>
        <v>60 м</v>
      </c>
      <c r="F23" s="149" t="str">
        <f>IF(B23="","",VLOOKUP(B23,'Общий список'!$A:$R,10,FALSE))</f>
        <v/>
      </c>
      <c r="G23" s="149" t="str">
        <f>IF(B23="","",VLOOKUP(B23,'Общий список'!$A:$R,12,FALSE))</f>
        <v/>
      </c>
      <c r="H23" s="149">
        <f t="shared" ref="H23:W23" si="20">IF(AND($D23=H$3,OR($E23=H$4,$F23=H$4,$G23=H$4)),1,"")</f>
        <v>1</v>
      </c>
      <c r="I23" s="149" t="str">
        <f t="shared" si="20"/>
        <v/>
      </c>
      <c r="J23" s="149" t="str">
        <f t="shared" si="20"/>
        <v/>
      </c>
      <c r="K23" s="149" t="str">
        <f t="shared" si="20"/>
        <v/>
      </c>
      <c r="L23" s="149" t="str">
        <f t="shared" si="20"/>
        <v/>
      </c>
      <c r="M23" s="149" t="str">
        <f t="shared" si="20"/>
        <v/>
      </c>
      <c r="N23" s="149" t="str">
        <f t="shared" si="20"/>
        <v/>
      </c>
      <c r="O23" s="149" t="str">
        <f t="shared" si="20"/>
        <v/>
      </c>
      <c r="P23" s="149" t="str">
        <f t="shared" si="20"/>
        <v/>
      </c>
      <c r="Q23" s="149" t="str">
        <f t="shared" si="20"/>
        <v/>
      </c>
      <c r="R23" s="149" t="str">
        <f t="shared" si="20"/>
        <v/>
      </c>
      <c r="S23" s="149" t="str">
        <f t="shared" si="20"/>
        <v/>
      </c>
      <c r="T23" s="149" t="str">
        <f t="shared" si="20"/>
        <v/>
      </c>
      <c r="U23" s="149" t="str">
        <f t="shared" si="20"/>
        <v/>
      </c>
      <c r="V23" s="149" t="str">
        <f t="shared" si="20"/>
        <v/>
      </c>
      <c r="W23" s="149" t="str">
        <f t="shared" si="20"/>
        <v/>
      </c>
    </row>
    <row r="24">
      <c r="A24" s="150"/>
      <c r="B24" s="148">
        <f>'Общий список'!A22</f>
        <v>59</v>
      </c>
      <c r="C24" s="148" t="str">
        <f>IF(B24="","",VLOOKUP(B24,'Общий список'!$A:$R,2,FALSE))</f>
        <v>Шишигин Алексей</v>
      </c>
      <c r="D24" s="148" t="str">
        <f>IF(B24="","",VLOOKUP(B24,'Общий список'!$A:$R,3,FALSE))</f>
        <v>М</v>
      </c>
      <c r="E24" s="148" t="str">
        <f>IF(B24="","",VLOOKUP(B24,'Общий список'!$A:$R,8,FALSE))</f>
        <v/>
      </c>
      <c r="F24" s="149" t="str">
        <f>IF(B24="","",VLOOKUP(B24,'Общий список'!$A:$R,10,FALSE))</f>
        <v>800 м</v>
      </c>
      <c r="G24" s="149" t="str">
        <f>IF(B24="","",VLOOKUP(B24,'Общий список'!$A:$R,12,FALSE))</f>
        <v/>
      </c>
      <c r="H24" s="149" t="str">
        <f t="shared" ref="H24:W24" si="21">IF(AND($D24=H$3,OR($E24=H$4,$F24=H$4,$G24=H$4)),1,"")</f>
        <v/>
      </c>
      <c r="I24" s="149" t="str">
        <f t="shared" si="21"/>
        <v/>
      </c>
      <c r="J24" s="149" t="str">
        <f t="shared" si="21"/>
        <v/>
      </c>
      <c r="K24" s="149" t="str">
        <f t="shared" si="21"/>
        <v/>
      </c>
      <c r="L24" s="149" t="str">
        <f t="shared" si="21"/>
        <v/>
      </c>
      <c r="M24" s="149" t="str">
        <f t="shared" si="21"/>
        <v/>
      </c>
      <c r="N24" s="149" t="str">
        <f t="shared" si="21"/>
        <v/>
      </c>
      <c r="O24" s="149" t="str">
        <f t="shared" si="21"/>
        <v/>
      </c>
      <c r="P24" s="149" t="str">
        <f t="shared" si="21"/>
        <v/>
      </c>
      <c r="Q24" s="149" t="str">
        <f t="shared" si="21"/>
        <v/>
      </c>
      <c r="R24" s="149">
        <f t="shared" si="21"/>
        <v>1</v>
      </c>
      <c r="S24" s="149" t="str">
        <f t="shared" si="21"/>
        <v/>
      </c>
      <c r="T24" s="149" t="str">
        <f t="shared" si="21"/>
        <v/>
      </c>
      <c r="U24" s="149" t="str">
        <f t="shared" si="21"/>
        <v/>
      </c>
      <c r="V24" s="149" t="str">
        <f t="shared" si="21"/>
        <v/>
      </c>
      <c r="W24" s="149" t="str">
        <f t="shared" si="21"/>
        <v/>
      </c>
    </row>
    <row r="25">
      <c r="A25" s="150"/>
      <c r="B25" s="148">
        <f>'Общий список'!A23</f>
        <v>60</v>
      </c>
      <c r="C25" s="148" t="str">
        <f>IF(B25="","",VLOOKUP(B25,'Общий список'!$A:$R,2,FALSE))</f>
        <v>Орлов Кирилл</v>
      </c>
      <c r="D25" s="148" t="str">
        <f>IF(B25="","",VLOOKUP(B25,'Общий список'!$A:$R,3,FALSE))</f>
        <v>М</v>
      </c>
      <c r="E25" s="148" t="str">
        <f>IF(B25="","",VLOOKUP(B25,'Общий список'!$A:$R,8,FALSE))</f>
        <v/>
      </c>
      <c r="F25" s="149" t="str">
        <f>IF(B25="","",VLOOKUP(B25,'Общий список'!$A:$R,10,FALSE))</f>
        <v>800 м</v>
      </c>
      <c r="G25" s="149" t="str">
        <f>IF(B25="","",VLOOKUP(B25,'Общий список'!$A:$R,12,FALSE))</f>
        <v/>
      </c>
      <c r="H25" s="149" t="str">
        <f t="shared" ref="H25:W25" si="22">IF(AND($D25=H$3,OR($E25=H$4,$F25=H$4,$G25=H$4)),1,"")</f>
        <v/>
      </c>
      <c r="I25" s="149" t="str">
        <f t="shared" si="22"/>
        <v/>
      </c>
      <c r="J25" s="149" t="str">
        <f t="shared" si="22"/>
        <v/>
      </c>
      <c r="K25" s="149" t="str">
        <f t="shared" si="22"/>
        <v/>
      </c>
      <c r="L25" s="149" t="str">
        <f t="shared" si="22"/>
        <v/>
      </c>
      <c r="M25" s="149" t="str">
        <f t="shared" si="22"/>
        <v/>
      </c>
      <c r="N25" s="149" t="str">
        <f t="shared" si="22"/>
        <v/>
      </c>
      <c r="O25" s="149" t="str">
        <f t="shared" si="22"/>
        <v/>
      </c>
      <c r="P25" s="149" t="str">
        <f t="shared" si="22"/>
        <v/>
      </c>
      <c r="Q25" s="149" t="str">
        <f t="shared" si="22"/>
        <v/>
      </c>
      <c r="R25" s="149">
        <f t="shared" si="22"/>
        <v>1</v>
      </c>
      <c r="S25" s="149" t="str">
        <f t="shared" si="22"/>
        <v/>
      </c>
      <c r="T25" s="149" t="str">
        <f t="shared" si="22"/>
        <v/>
      </c>
      <c r="U25" s="149" t="str">
        <f t="shared" si="22"/>
        <v/>
      </c>
      <c r="V25" s="149" t="str">
        <f t="shared" si="22"/>
        <v/>
      </c>
      <c r="W25" s="149" t="str">
        <f t="shared" si="22"/>
        <v/>
      </c>
    </row>
    <row r="26">
      <c r="A26" s="150"/>
      <c r="B26" s="148">
        <f>'Общий список'!A24</f>
        <v>73</v>
      </c>
      <c r="C26" s="148" t="str">
        <f>IF(B26="","",VLOOKUP(B26,'Общий список'!$A:$R,2,FALSE))</f>
        <v>Мальцева Полина </v>
      </c>
      <c r="D26" s="148" t="str">
        <f>IF(B26="","",VLOOKUP(B26,'Общий список'!$A:$R,3,FALSE))</f>
        <v>Ж</v>
      </c>
      <c r="E26" s="148" t="str">
        <f>IF(B26="","",VLOOKUP(B26,'Общий список'!$A:$R,8,FALSE))</f>
        <v>400 м</v>
      </c>
      <c r="F26" s="149" t="str">
        <f>IF(B26="","",VLOOKUP(B26,'Общий список'!$A:$R,10,FALSE))</f>
        <v/>
      </c>
      <c r="G26" s="149" t="str">
        <f>IF(B26="","",VLOOKUP(B26,'Общий список'!$A:$R,12,FALSE))</f>
        <v/>
      </c>
      <c r="H26" s="149" t="str">
        <f t="shared" ref="H26:W26" si="23">IF(AND($D26=H$3,OR($E26=H$4,$F26=H$4,$G26=H$4)),1,"")</f>
        <v/>
      </c>
      <c r="I26" s="149">
        <f t="shared" si="23"/>
        <v>1</v>
      </c>
      <c r="J26" s="149" t="str">
        <f t="shared" si="23"/>
        <v/>
      </c>
      <c r="K26" s="149" t="str">
        <f t="shared" si="23"/>
        <v/>
      </c>
      <c r="L26" s="149" t="str">
        <f t="shared" si="23"/>
        <v/>
      </c>
      <c r="M26" s="149" t="str">
        <f t="shared" si="23"/>
        <v/>
      </c>
      <c r="N26" s="149" t="str">
        <f t="shared" si="23"/>
        <v/>
      </c>
      <c r="O26" s="149" t="str">
        <f t="shared" si="23"/>
        <v/>
      </c>
      <c r="P26" s="149" t="str">
        <f t="shared" si="23"/>
        <v/>
      </c>
      <c r="Q26" s="149" t="str">
        <f t="shared" si="23"/>
        <v/>
      </c>
      <c r="R26" s="149" t="str">
        <f t="shared" si="23"/>
        <v/>
      </c>
      <c r="S26" s="149" t="str">
        <f t="shared" si="23"/>
        <v/>
      </c>
      <c r="T26" s="149" t="str">
        <f t="shared" si="23"/>
        <v/>
      </c>
      <c r="U26" s="149" t="str">
        <f t="shared" si="23"/>
        <v/>
      </c>
      <c r="V26" s="149" t="str">
        <f t="shared" si="23"/>
        <v/>
      </c>
      <c r="W26" s="149" t="str">
        <f t="shared" si="23"/>
        <v/>
      </c>
    </row>
    <row r="27">
      <c r="A27" s="150"/>
      <c r="B27" s="148">
        <f>'Общий список'!A25</f>
        <v>74</v>
      </c>
      <c r="C27" s="148" t="str">
        <f>IF(B27="","",VLOOKUP(B27,'Общий список'!$A:$R,2,FALSE))</f>
        <v>Захаров Даниил </v>
      </c>
      <c r="D27" s="148" t="str">
        <f>IF(B27="","",VLOOKUP(B27,'Общий список'!$A:$R,3,FALSE))</f>
        <v>М</v>
      </c>
      <c r="E27" s="148" t="str">
        <f>IF(B27="","",VLOOKUP(B27,'Общий список'!$A:$R,8,FALSE))</f>
        <v/>
      </c>
      <c r="F27" s="149" t="str">
        <f>IF(B27="","",VLOOKUP(B27,'Общий список'!$A:$R,10,FALSE))</f>
        <v>800 м</v>
      </c>
      <c r="G27" s="149" t="str">
        <f>IF(B27="","",VLOOKUP(B27,'Общий список'!$A:$R,12,FALSE))</f>
        <v/>
      </c>
      <c r="H27" s="149" t="str">
        <f t="shared" ref="H27:W27" si="24">IF(AND($D27=H$3,OR($E27=H$4,$F27=H$4,$G27=H$4)),1,"")</f>
        <v/>
      </c>
      <c r="I27" s="149" t="str">
        <f t="shared" si="24"/>
        <v/>
      </c>
      <c r="J27" s="149" t="str">
        <f t="shared" si="24"/>
        <v/>
      </c>
      <c r="K27" s="149" t="str">
        <f t="shared" si="24"/>
        <v/>
      </c>
      <c r="L27" s="149" t="str">
        <f t="shared" si="24"/>
        <v/>
      </c>
      <c r="M27" s="149" t="str">
        <f t="shared" si="24"/>
        <v/>
      </c>
      <c r="N27" s="149" t="str">
        <f t="shared" si="24"/>
        <v/>
      </c>
      <c r="O27" s="149" t="str">
        <f t="shared" si="24"/>
        <v/>
      </c>
      <c r="P27" s="149" t="str">
        <f t="shared" si="24"/>
        <v/>
      </c>
      <c r="Q27" s="149" t="str">
        <f t="shared" si="24"/>
        <v/>
      </c>
      <c r="R27" s="149">
        <f t="shared" si="24"/>
        <v>1</v>
      </c>
      <c r="S27" s="149" t="str">
        <f t="shared" si="24"/>
        <v/>
      </c>
      <c r="T27" s="149" t="str">
        <f t="shared" si="24"/>
        <v/>
      </c>
      <c r="U27" s="149" t="str">
        <f t="shared" si="24"/>
        <v/>
      </c>
      <c r="V27" s="149" t="str">
        <f t="shared" si="24"/>
        <v/>
      </c>
      <c r="W27" s="149" t="str">
        <f t="shared" si="24"/>
        <v/>
      </c>
    </row>
    <row r="28">
      <c r="A28" s="150"/>
      <c r="B28" s="148">
        <f>'Общий список'!A26</f>
        <v>233</v>
      </c>
      <c r="C28" s="148" t="str">
        <f>IF(B28="","",VLOOKUP(B28,'Общий список'!$A:$R,2,FALSE))</f>
        <v>Варакса Ольга</v>
      </c>
      <c r="D28" s="148" t="str">
        <f>IF(B28="","",VLOOKUP(B28,'Общий список'!$A:$R,3,FALSE))</f>
        <v>Ж</v>
      </c>
      <c r="E28" s="148" t="str">
        <f>IF(B28="","",VLOOKUP(B28,'Общий список'!$A:$R,8,FALSE))</f>
        <v>1500 м</v>
      </c>
      <c r="F28" s="149" t="str">
        <f>IF(B28="","",VLOOKUP(B28,'Общий список'!$A:$R,10,FALSE))</f>
        <v>3000 м</v>
      </c>
      <c r="G28" s="149" t="str">
        <f>IF(B28="","",VLOOKUP(B28,'Общий список'!$A:$R,12,FALSE))</f>
        <v/>
      </c>
      <c r="H28" s="149" t="str">
        <f t="shared" ref="H28:W28" si="25">IF(AND($D28=H$3,OR($E28=H$4,$F28=H$4,$G28=H$4)),1,"")</f>
        <v/>
      </c>
      <c r="I28" s="149" t="str">
        <f t="shared" si="25"/>
        <v/>
      </c>
      <c r="J28" s="149" t="str">
        <f t="shared" si="25"/>
        <v/>
      </c>
      <c r="K28" s="149">
        <f t="shared" si="25"/>
        <v>1</v>
      </c>
      <c r="L28" s="149" t="str">
        <f t="shared" si="25"/>
        <v/>
      </c>
      <c r="M28" s="149" t="str">
        <f t="shared" si="25"/>
        <v/>
      </c>
      <c r="N28" s="149" t="str">
        <f t="shared" si="25"/>
        <v/>
      </c>
      <c r="O28" s="149" t="str">
        <f t="shared" si="25"/>
        <v/>
      </c>
      <c r="P28" s="149" t="str">
        <f t="shared" si="25"/>
        <v/>
      </c>
      <c r="Q28" s="149" t="str">
        <f t="shared" si="25"/>
        <v/>
      </c>
      <c r="R28" s="149" t="str">
        <f t="shared" si="25"/>
        <v/>
      </c>
      <c r="S28" s="149" t="str">
        <f t="shared" si="25"/>
        <v/>
      </c>
      <c r="T28" s="149" t="str">
        <f t="shared" si="25"/>
        <v/>
      </c>
      <c r="U28" s="149" t="str">
        <f t="shared" si="25"/>
        <v/>
      </c>
      <c r="V28" s="149" t="str">
        <f t="shared" si="25"/>
        <v/>
      </c>
      <c r="W28" s="149" t="str">
        <f t="shared" si="25"/>
        <v/>
      </c>
    </row>
    <row r="29">
      <c r="A29" s="150"/>
      <c r="B29" s="148">
        <f>'Общий список'!A27</f>
        <v>103</v>
      </c>
      <c r="C29" s="148" t="str">
        <f>IF(B29="","",VLOOKUP(B29,'Общий список'!$A:$R,2,FALSE))</f>
        <v>Попов Егор</v>
      </c>
      <c r="D29" s="148" t="str">
        <f>IF(B29="","",VLOOKUP(B29,'Общий список'!$A:$R,3,FALSE))</f>
        <v>М</v>
      </c>
      <c r="E29" s="148" t="str">
        <f>IF(B29="","",VLOOKUP(B29,'Общий список'!$A:$R,8,FALSE))</f>
        <v>прыжок в длину</v>
      </c>
      <c r="F29" s="149" t="str">
        <f>IF(B29="","",VLOOKUP(B29,'Общий список'!$A:$R,10,FALSE))</f>
        <v>200 м</v>
      </c>
      <c r="G29" s="149" t="str">
        <f>IF(B29="","",VLOOKUP(B29,'Общий список'!$A:$R,12,FALSE))</f>
        <v/>
      </c>
      <c r="H29" s="149" t="str">
        <f t="shared" ref="H29:W29" si="26">IF(AND($D29=H$3,OR($E29=H$4,$F29=H$4,$G29=H$4)),1,"")</f>
        <v/>
      </c>
      <c r="I29" s="149" t="str">
        <f t="shared" si="26"/>
        <v/>
      </c>
      <c r="J29" s="149" t="str">
        <f t="shared" si="26"/>
        <v/>
      </c>
      <c r="K29" s="149" t="str">
        <f t="shared" si="26"/>
        <v/>
      </c>
      <c r="L29" s="149" t="str">
        <f t="shared" si="26"/>
        <v/>
      </c>
      <c r="M29" s="149" t="str">
        <f t="shared" si="26"/>
        <v/>
      </c>
      <c r="N29" s="149" t="str">
        <f t="shared" si="26"/>
        <v/>
      </c>
      <c r="O29" s="149" t="str">
        <f t="shared" si="26"/>
        <v/>
      </c>
      <c r="P29" s="149" t="str">
        <f t="shared" si="26"/>
        <v/>
      </c>
      <c r="Q29" s="149" t="str">
        <f t="shared" si="26"/>
        <v/>
      </c>
      <c r="R29" s="149" t="str">
        <f t="shared" si="26"/>
        <v/>
      </c>
      <c r="S29" s="149" t="str">
        <f t="shared" si="26"/>
        <v/>
      </c>
      <c r="T29" s="149" t="str">
        <f t="shared" si="26"/>
        <v/>
      </c>
      <c r="U29" s="149">
        <f t="shared" si="26"/>
        <v>1</v>
      </c>
      <c r="V29" s="149" t="str">
        <f t="shared" si="26"/>
        <v/>
      </c>
      <c r="W29" s="149" t="str">
        <f t="shared" si="26"/>
        <v/>
      </c>
    </row>
    <row r="30">
      <c r="A30" s="150"/>
      <c r="B30" s="148">
        <f>'Общий список'!A28</f>
        <v>104</v>
      </c>
      <c r="C30" s="148" t="str">
        <f>IF(B30="","",VLOOKUP(B30,'Общий список'!$A:$R,2,FALSE))</f>
        <v>Пылаева Злата</v>
      </c>
      <c r="D30" s="148" t="str">
        <f>IF(B30="","",VLOOKUP(B30,'Общий список'!$A:$R,3,FALSE))</f>
        <v>Ж</v>
      </c>
      <c r="E30" s="148" t="str">
        <f>IF(B30="","",VLOOKUP(B30,'Общий список'!$A:$R,8,FALSE))</f>
        <v>прыжок в длину</v>
      </c>
      <c r="F30" s="149" t="str">
        <f>IF(B30="","",VLOOKUP(B30,'Общий список'!$A:$R,10,FALSE))</f>
        <v/>
      </c>
      <c r="G30" s="149" t="str">
        <f>IF(B30="","",VLOOKUP(B30,'Общий список'!$A:$R,12,FALSE))</f>
        <v/>
      </c>
      <c r="H30" s="149" t="str">
        <f t="shared" ref="H30:W30" si="27">IF(AND($D30=H$3,OR($E30=H$4,$F30=H$4,$G30=H$4)),1,"")</f>
        <v/>
      </c>
      <c r="I30" s="149" t="str">
        <f t="shared" si="27"/>
        <v/>
      </c>
      <c r="J30" s="149" t="str">
        <f t="shared" si="27"/>
        <v/>
      </c>
      <c r="K30" s="149" t="str">
        <f t="shared" si="27"/>
        <v/>
      </c>
      <c r="L30" s="149" t="str">
        <f t="shared" si="27"/>
        <v/>
      </c>
      <c r="M30" s="149">
        <f t="shared" si="27"/>
        <v>1</v>
      </c>
      <c r="N30" s="149" t="str">
        <f t="shared" si="27"/>
        <v/>
      </c>
      <c r="O30" s="149" t="str">
        <f t="shared" si="27"/>
        <v/>
      </c>
      <c r="P30" s="149" t="str">
        <f t="shared" si="27"/>
        <v/>
      </c>
      <c r="Q30" s="149" t="str">
        <f t="shared" si="27"/>
        <v/>
      </c>
      <c r="R30" s="149" t="str">
        <f t="shared" si="27"/>
        <v/>
      </c>
      <c r="S30" s="149" t="str">
        <f t="shared" si="27"/>
        <v/>
      </c>
      <c r="T30" s="149" t="str">
        <f t="shared" si="27"/>
        <v/>
      </c>
      <c r="U30" s="149" t="str">
        <f t="shared" si="27"/>
        <v/>
      </c>
      <c r="V30" s="149" t="str">
        <f t="shared" si="27"/>
        <v/>
      </c>
      <c r="W30" s="149" t="str">
        <f t="shared" si="27"/>
        <v/>
      </c>
    </row>
    <row r="31">
      <c r="A31" s="150"/>
      <c r="B31" s="148">
        <f>'Общий список'!A29</f>
        <v>108</v>
      </c>
      <c r="C31" s="148" t="str">
        <f>IF(B31="","",VLOOKUP(B31,'Общий список'!$A:$R,2,FALSE))</f>
        <v>Алампиев Ярослав</v>
      </c>
      <c r="D31" s="148" t="str">
        <f>IF(B31="","",VLOOKUP(B31,'Общий список'!$A:$R,3,FALSE))</f>
        <v>М</v>
      </c>
      <c r="E31" s="148" t="str">
        <f>IF(B31="","",VLOOKUP(B31,'Общий список'!$A:$R,8,FALSE))</f>
        <v/>
      </c>
      <c r="F31" s="149" t="str">
        <f>IF(B31="","",VLOOKUP(B31,'Общий список'!$A:$R,10,FALSE))</f>
        <v/>
      </c>
      <c r="G31" s="149" t="str">
        <f>IF(B31="","",VLOOKUP(B31,'Общий список'!$A:$R,12,FALSE))</f>
        <v/>
      </c>
      <c r="H31" s="149" t="str">
        <f t="shared" ref="H31:W31" si="28">IF(AND($D31=H$3,OR($E31=H$4,$F31=H$4,$G31=H$4)),1,"")</f>
        <v/>
      </c>
      <c r="I31" s="149" t="str">
        <f t="shared" si="28"/>
        <v/>
      </c>
      <c r="J31" s="149" t="str">
        <f t="shared" si="28"/>
        <v/>
      </c>
      <c r="K31" s="149" t="str">
        <f t="shared" si="28"/>
        <v/>
      </c>
      <c r="L31" s="149" t="str">
        <f t="shared" si="28"/>
        <v/>
      </c>
      <c r="M31" s="149" t="str">
        <f t="shared" si="28"/>
        <v/>
      </c>
      <c r="N31" s="149" t="str">
        <f t="shared" si="28"/>
        <v/>
      </c>
      <c r="O31" s="149" t="str">
        <f t="shared" si="28"/>
        <v/>
      </c>
      <c r="P31" s="149" t="str">
        <f t="shared" si="28"/>
        <v/>
      </c>
      <c r="Q31" s="149" t="str">
        <f t="shared" si="28"/>
        <v/>
      </c>
      <c r="R31" s="149" t="str">
        <f t="shared" si="28"/>
        <v/>
      </c>
      <c r="S31" s="149" t="str">
        <f t="shared" si="28"/>
        <v/>
      </c>
      <c r="T31" s="149" t="str">
        <f t="shared" si="28"/>
        <v/>
      </c>
      <c r="U31" s="149" t="str">
        <f t="shared" si="28"/>
        <v/>
      </c>
      <c r="V31" s="149" t="str">
        <f t="shared" si="28"/>
        <v/>
      </c>
      <c r="W31" s="149" t="str">
        <f t="shared" si="28"/>
        <v/>
      </c>
    </row>
    <row r="32">
      <c r="A32" s="150"/>
      <c r="B32" s="148">
        <f>'Общий список'!A30</f>
        <v>110</v>
      </c>
      <c r="C32" s="148" t="str">
        <f>IF(B32="","",VLOOKUP(B32,'Общий список'!$A:$R,2,FALSE))</f>
        <v>Черепанов Артем</v>
      </c>
      <c r="D32" s="148" t="str">
        <f>IF(B32="","",VLOOKUP(B32,'Общий список'!$A:$R,3,FALSE))</f>
        <v>М</v>
      </c>
      <c r="E32" s="148" t="str">
        <f>IF(B32="","",VLOOKUP(B32,'Общий список'!$A:$R,8,FALSE))</f>
        <v>прыжок в длину</v>
      </c>
      <c r="F32" s="149" t="str">
        <f>IF(B32="","",VLOOKUP(B32,'Общий список'!$A:$R,10,FALSE))</f>
        <v>200 м</v>
      </c>
      <c r="G32" s="149" t="str">
        <f>IF(B32="","",VLOOKUP(B32,'Общий список'!$A:$R,12,FALSE))</f>
        <v/>
      </c>
      <c r="H32" s="149" t="str">
        <f t="shared" ref="H32:W32" si="29">IF(AND($D32=H$3,OR($E32=H$4,$F32=H$4,$G32=H$4)),1,"")</f>
        <v/>
      </c>
      <c r="I32" s="149" t="str">
        <f t="shared" si="29"/>
        <v/>
      </c>
      <c r="J32" s="149" t="str">
        <f t="shared" si="29"/>
        <v/>
      </c>
      <c r="K32" s="149" t="str">
        <f t="shared" si="29"/>
        <v/>
      </c>
      <c r="L32" s="149" t="str">
        <f t="shared" si="29"/>
        <v/>
      </c>
      <c r="M32" s="149" t="str">
        <f t="shared" si="29"/>
        <v/>
      </c>
      <c r="N32" s="149" t="str">
        <f t="shared" si="29"/>
        <v/>
      </c>
      <c r="O32" s="149" t="str">
        <f t="shared" si="29"/>
        <v/>
      </c>
      <c r="P32" s="149" t="str">
        <f t="shared" si="29"/>
        <v/>
      </c>
      <c r="Q32" s="149" t="str">
        <f t="shared" si="29"/>
        <v/>
      </c>
      <c r="R32" s="149" t="str">
        <f t="shared" si="29"/>
        <v/>
      </c>
      <c r="S32" s="149" t="str">
        <f t="shared" si="29"/>
        <v/>
      </c>
      <c r="T32" s="149" t="str">
        <f t="shared" si="29"/>
        <v/>
      </c>
      <c r="U32" s="149">
        <f t="shared" si="29"/>
        <v>1</v>
      </c>
      <c r="V32" s="149" t="str">
        <f t="shared" si="29"/>
        <v/>
      </c>
      <c r="W32" s="149" t="str">
        <f t="shared" si="29"/>
        <v/>
      </c>
    </row>
    <row r="33">
      <c r="A33" s="150"/>
      <c r="B33" s="148">
        <f>'Общий список'!A31</f>
        <v>114</v>
      </c>
      <c r="C33" s="148" t="str">
        <f>IF(B33="","",VLOOKUP(B33,'Общий список'!$A:$R,2,FALSE))</f>
        <v>Нургалеев Аким</v>
      </c>
      <c r="D33" s="148" t="str">
        <f>IF(B33="","",VLOOKUP(B33,'Общий список'!$A:$R,3,FALSE))</f>
        <v>М</v>
      </c>
      <c r="E33" s="148" t="str">
        <f>IF(B33="","",VLOOKUP(B33,'Общий список'!$A:$R,8,FALSE))</f>
        <v>прыжок в длину</v>
      </c>
      <c r="F33" s="149" t="str">
        <f>IF(B33="","",VLOOKUP(B33,'Общий список'!$A:$R,10,FALSE))</f>
        <v>200 м</v>
      </c>
      <c r="G33" s="149" t="str">
        <f>IF(B33="","",VLOOKUP(B33,'Общий список'!$A:$R,12,FALSE))</f>
        <v>60 м</v>
      </c>
      <c r="H33" s="149" t="str">
        <f t="shared" ref="H33:W33" si="30">IF(AND($D33=H$3,OR($E33=H$4,$F33=H$4,$G33=H$4)),1,"")</f>
        <v/>
      </c>
      <c r="I33" s="149" t="str">
        <f t="shared" si="30"/>
        <v/>
      </c>
      <c r="J33" s="149" t="str">
        <f t="shared" si="30"/>
        <v/>
      </c>
      <c r="K33" s="149" t="str">
        <f t="shared" si="30"/>
        <v/>
      </c>
      <c r="L33" s="149" t="str">
        <f t="shared" si="30"/>
        <v/>
      </c>
      <c r="M33" s="149" t="str">
        <f t="shared" si="30"/>
        <v/>
      </c>
      <c r="N33" s="149" t="str">
        <f t="shared" si="30"/>
        <v/>
      </c>
      <c r="O33" s="149" t="str">
        <f t="shared" si="30"/>
        <v/>
      </c>
      <c r="P33" s="149">
        <f t="shared" si="30"/>
        <v>1</v>
      </c>
      <c r="Q33" s="149" t="str">
        <f t="shared" si="30"/>
        <v/>
      </c>
      <c r="R33" s="149" t="str">
        <f t="shared" si="30"/>
        <v/>
      </c>
      <c r="S33" s="149" t="str">
        <f t="shared" si="30"/>
        <v/>
      </c>
      <c r="T33" s="149" t="str">
        <f t="shared" si="30"/>
        <v/>
      </c>
      <c r="U33" s="149">
        <f t="shared" si="30"/>
        <v>1</v>
      </c>
      <c r="V33" s="149" t="str">
        <f t="shared" si="30"/>
        <v/>
      </c>
      <c r="W33" s="149" t="str">
        <f t="shared" si="30"/>
        <v/>
      </c>
    </row>
    <row r="34">
      <c r="A34" s="150"/>
      <c r="B34" s="148">
        <f>'Общий список'!A32</f>
        <v>115</v>
      </c>
      <c r="C34" s="148" t="str">
        <f>IF(B34="","",VLOOKUP(B34,'Общий список'!$A:$R,2,FALSE))</f>
        <v>Малафеев Кирилл</v>
      </c>
      <c r="D34" s="148" t="str">
        <f>IF(B34="","",VLOOKUP(B34,'Общий список'!$A:$R,3,FALSE))</f>
        <v>М</v>
      </c>
      <c r="E34" s="148" t="str">
        <f>IF(B34="","",VLOOKUP(B34,'Общий список'!$A:$R,8,FALSE))</f>
        <v>60 м</v>
      </c>
      <c r="F34" s="149" t="str">
        <f>IF(B34="","",VLOOKUP(B34,'Общий список'!$A:$R,10,FALSE))</f>
        <v>200 м</v>
      </c>
      <c r="G34" s="149" t="str">
        <f>IF(B34="","",VLOOKUP(B34,'Общий список'!$A:$R,12,FALSE))</f>
        <v/>
      </c>
      <c r="H34" s="149" t="str">
        <f t="shared" ref="H34:W34" si="31">IF(AND($D34=H$3,OR($E34=H$4,$F34=H$4,$G34=H$4)),1,"")</f>
        <v/>
      </c>
      <c r="I34" s="149" t="str">
        <f t="shared" si="31"/>
        <v/>
      </c>
      <c r="J34" s="149" t="str">
        <f t="shared" si="31"/>
        <v/>
      </c>
      <c r="K34" s="149" t="str">
        <f t="shared" si="31"/>
        <v/>
      </c>
      <c r="L34" s="149" t="str">
        <f t="shared" si="31"/>
        <v/>
      </c>
      <c r="M34" s="149" t="str">
        <f t="shared" si="31"/>
        <v/>
      </c>
      <c r="N34" s="149" t="str">
        <f t="shared" si="31"/>
        <v/>
      </c>
      <c r="O34" s="149" t="str">
        <f t="shared" si="31"/>
        <v/>
      </c>
      <c r="P34" s="149">
        <f t="shared" si="31"/>
        <v>1</v>
      </c>
      <c r="Q34" s="149" t="str">
        <f t="shared" si="31"/>
        <v/>
      </c>
      <c r="R34" s="149" t="str">
        <f t="shared" si="31"/>
        <v/>
      </c>
      <c r="S34" s="149" t="str">
        <f t="shared" si="31"/>
        <v/>
      </c>
      <c r="T34" s="149" t="str">
        <f t="shared" si="31"/>
        <v/>
      </c>
      <c r="U34" s="149" t="str">
        <f t="shared" si="31"/>
        <v/>
      </c>
      <c r="V34" s="149" t="str">
        <f t="shared" si="31"/>
        <v/>
      </c>
      <c r="W34" s="149" t="str">
        <f t="shared" si="31"/>
        <v/>
      </c>
    </row>
    <row r="35">
      <c r="A35" s="150"/>
      <c r="B35" s="148">
        <f>'Общий список'!A33</f>
        <v>116</v>
      </c>
      <c r="C35" s="148" t="str">
        <f>IF(B35="","",VLOOKUP(B35,'Общий список'!$A:$R,2,FALSE))</f>
        <v>Носова Анастасия</v>
      </c>
      <c r="D35" s="148" t="str">
        <f>IF(B35="","",VLOOKUP(B35,'Общий список'!$A:$R,3,FALSE))</f>
        <v>Ж</v>
      </c>
      <c r="E35" s="148" t="str">
        <f>IF(B35="","",VLOOKUP(B35,'Общий список'!$A:$R,8,FALSE))</f>
        <v>прыжок в длину</v>
      </c>
      <c r="F35" s="149" t="str">
        <f>IF(B35="","",VLOOKUP(B35,'Общий список'!$A:$R,10,FALSE))</f>
        <v>200 м</v>
      </c>
      <c r="G35" s="149" t="str">
        <f>IF(B35="","",VLOOKUP(B35,'Общий список'!$A:$R,12,FALSE))</f>
        <v/>
      </c>
      <c r="H35" s="149" t="str">
        <f t="shared" ref="H35:W35" si="32">IF(AND($D35=H$3,OR($E35=H$4,$F35=H$4,$G35=H$4)),1,"")</f>
        <v/>
      </c>
      <c r="I35" s="149" t="str">
        <f t="shared" si="32"/>
        <v/>
      </c>
      <c r="J35" s="149" t="str">
        <f t="shared" si="32"/>
        <v/>
      </c>
      <c r="K35" s="149" t="str">
        <f t="shared" si="32"/>
        <v/>
      </c>
      <c r="L35" s="149" t="str">
        <f t="shared" si="32"/>
        <v/>
      </c>
      <c r="M35" s="149">
        <f t="shared" si="32"/>
        <v>1</v>
      </c>
      <c r="N35" s="149" t="str">
        <f t="shared" si="32"/>
        <v/>
      </c>
      <c r="O35" s="149" t="str">
        <f t="shared" si="32"/>
        <v/>
      </c>
      <c r="P35" s="149" t="str">
        <f t="shared" si="32"/>
        <v/>
      </c>
      <c r="Q35" s="149" t="str">
        <f t="shared" si="32"/>
        <v/>
      </c>
      <c r="R35" s="149" t="str">
        <f t="shared" si="32"/>
        <v/>
      </c>
      <c r="S35" s="149" t="str">
        <f t="shared" si="32"/>
        <v/>
      </c>
      <c r="T35" s="149" t="str">
        <f t="shared" si="32"/>
        <v/>
      </c>
      <c r="U35" s="149" t="str">
        <f t="shared" si="32"/>
        <v/>
      </c>
      <c r="V35" s="149" t="str">
        <f t="shared" si="32"/>
        <v/>
      </c>
      <c r="W35" s="149" t="str">
        <f t="shared" si="32"/>
        <v/>
      </c>
    </row>
    <row r="36">
      <c r="A36" s="150"/>
      <c r="B36" s="148">
        <f>'Общий список'!A34</f>
        <v>144</v>
      </c>
      <c r="C36" s="148" t="str">
        <f>IF(B36="","",VLOOKUP(B36,'Общий список'!$A:$R,2,FALSE))</f>
        <v>Мурашко Артем</v>
      </c>
      <c r="D36" s="148" t="str">
        <f>IF(B36="","",VLOOKUP(B36,'Общий список'!$A:$R,3,FALSE))</f>
        <v>М</v>
      </c>
      <c r="E36" s="148" t="str">
        <f>IF(B36="","",VLOOKUP(B36,'Общий список'!$A:$R,8,FALSE))</f>
        <v>60 м</v>
      </c>
      <c r="F36" s="149" t="str">
        <f>IF(B36="","",VLOOKUP(B36,'Общий список'!$A:$R,10,FALSE))</f>
        <v>60 м с барьерами</v>
      </c>
      <c r="G36" s="149" t="str">
        <f>IF(B36="","",VLOOKUP(B36,'Общий список'!$A:$R,12,FALSE))</f>
        <v/>
      </c>
      <c r="H36" s="149" t="str">
        <f t="shared" ref="H36:W36" si="33">IF(AND($D36=H$3,OR($E36=H$4,$F36=H$4,$G36=H$4)),1,"")</f>
        <v/>
      </c>
      <c r="I36" s="149" t="str">
        <f t="shared" si="33"/>
        <v/>
      </c>
      <c r="J36" s="149" t="str">
        <f t="shared" si="33"/>
        <v/>
      </c>
      <c r="K36" s="149" t="str">
        <f t="shared" si="33"/>
        <v/>
      </c>
      <c r="L36" s="149" t="str">
        <f t="shared" si="33"/>
        <v/>
      </c>
      <c r="M36" s="149" t="str">
        <f t="shared" si="33"/>
        <v/>
      </c>
      <c r="N36" s="149" t="str">
        <f t="shared" si="33"/>
        <v/>
      </c>
      <c r="O36" s="149" t="str">
        <f t="shared" si="33"/>
        <v/>
      </c>
      <c r="P36" s="149">
        <f t="shared" si="33"/>
        <v>1</v>
      </c>
      <c r="Q36" s="149" t="str">
        <f t="shared" si="33"/>
        <v/>
      </c>
      <c r="R36" s="149" t="str">
        <f t="shared" si="33"/>
        <v/>
      </c>
      <c r="S36" s="149" t="str">
        <f t="shared" si="33"/>
        <v/>
      </c>
      <c r="T36" s="149">
        <f t="shared" si="33"/>
        <v>1</v>
      </c>
      <c r="U36" s="149" t="str">
        <f t="shared" si="33"/>
        <v/>
      </c>
      <c r="V36" s="149" t="str">
        <f t="shared" si="33"/>
        <v/>
      </c>
      <c r="W36" s="149">
        <f t="shared" si="33"/>
        <v>1</v>
      </c>
    </row>
    <row r="37">
      <c r="A37" s="150"/>
      <c r="B37" s="148">
        <f>'Общий список'!A35</f>
        <v>150</v>
      </c>
      <c r="C37" s="148" t="str">
        <f>IF(B37="","",VLOOKUP(B37,'Общий список'!$A:$R,2,FALSE))</f>
        <v>Носкова Александра</v>
      </c>
      <c r="D37" s="148" t="str">
        <f>IF(B37="","",VLOOKUP(B37,'Общий список'!$A:$R,3,FALSE))</f>
        <v>Ж</v>
      </c>
      <c r="E37" s="148" t="str">
        <f>IF(B37="","",VLOOKUP(B37,'Общий список'!$A:$R,8,FALSE))</f>
        <v>1500 м</v>
      </c>
      <c r="F37" s="149" t="str">
        <f>IF(B37="","",VLOOKUP(B37,'Общий список'!$A:$R,10,FALSE))</f>
        <v>800 м</v>
      </c>
      <c r="G37" s="149" t="str">
        <f>IF(B37="","",VLOOKUP(B37,'Общий список'!$A:$R,12,FALSE))</f>
        <v/>
      </c>
      <c r="H37" s="149" t="str">
        <f t="shared" ref="H37:W37" si="34">IF(AND($D37=H$3,OR($E37=H$4,$F37=H$4,$G37=H$4)),1,"")</f>
        <v/>
      </c>
      <c r="I37" s="149" t="str">
        <f t="shared" si="34"/>
        <v/>
      </c>
      <c r="J37" s="149">
        <f t="shared" si="34"/>
        <v>1</v>
      </c>
      <c r="K37" s="149" t="str">
        <f t="shared" si="34"/>
        <v/>
      </c>
      <c r="L37" s="149" t="str">
        <f t="shared" si="34"/>
        <v/>
      </c>
      <c r="M37" s="149" t="str">
        <f t="shared" si="34"/>
        <v/>
      </c>
      <c r="N37" s="149" t="str">
        <f t="shared" si="34"/>
        <v/>
      </c>
      <c r="O37" s="149" t="str">
        <f t="shared" si="34"/>
        <v/>
      </c>
      <c r="P37" s="149" t="str">
        <f t="shared" si="34"/>
        <v/>
      </c>
      <c r="Q37" s="149" t="str">
        <f t="shared" si="34"/>
        <v/>
      </c>
      <c r="R37" s="149" t="str">
        <f t="shared" si="34"/>
        <v/>
      </c>
      <c r="S37" s="149" t="str">
        <f t="shared" si="34"/>
        <v/>
      </c>
      <c r="T37" s="149" t="str">
        <f t="shared" si="34"/>
        <v/>
      </c>
      <c r="U37" s="149" t="str">
        <f t="shared" si="34"/>
        <v/>
      </c>
      <c r="V37" s="149" t="str">
        <f t="shared" si="34"/>
        <v/>
      </c>
      <c r="W37" s="149" t="str">
        <f t="shared" si="34"/>
        <v/>
      </c>
    </row>
    <row r="38">
      <c r="A38" s="150"/>
      <c r="B38" s="148">
        <f>'Общий список'!A36</f>
        <v>155</v>
      </c>
      <c r="C38" s="148" t="str">
        <f>IF(B38="","",VLOOKUP(B38,'Общий список'!$A:$R,2,FALSE))</f>
        <v>Политова Виктория</v>
      </c>
      <c r="D38" s="148" t="str">
        <f>IF(B38="","",VLOOKUP(B38,'Общий список'!$A:$R,3,FALSE))</f>
        <v>Ж</v>
      </c>
      <c r="E38" s="148" t="str">
        <f>IF(B38="","",VLOOKUP(B38,'Общий список'!$A:$R,8,FALSE))</f>
        <v>60 м</v>
      </c>
      <c r="F38" s="149" t="str">
        <f>IF(B38="","",VLOOKUP(B38,'Общий список'!$A:$R,10,FALSE))</f>
        <v>200 м</v>
      </c>
      <c r="G38" s="149" t="str">
        <f>IF(B38="","",VLOOKUP(B38,'Общий список'!$A:$R,12,FALSE))</f>
        <v/>
      </c>
      <c r="H38" s="149">
        <f t="shared" ref="H38:W38" si="35">IF(AND($D38=H$3,OR($E38=H$4,$F38=H$4,$G38=H$4)),1,"")</f>
        <v>1</v>
      </c>
      <c r="I38" s="149" t="str">
        <f t="shared" si="35"/>
        <v/>
      </c>
      <c r="J38" s="149" t="str">
        <f t="shared" si="35"/>
        <v/>
      </c>
      <c r="K38" s="149" t="str">
        <f t="shared" si="35"/>
        <v/>
      </c>
      <c r="L38" s="149" t="str">
        <f t="shared" si="35"/>
        <v/>
      </c>
      <c r="M38" s="149" t="str">
        <f t="shared" si="35"/>
        <v/>
      </c>
      <c r="N38" s="149" t="str">
        <f t="shared" si="35"/>
        <v/>
      </c>
      <c r="O38" s="149" t="str">
        <f t="shared" si="35"/>
        <v/>
      </c>
      <c r="P38" s="149" t="str">
        <f t="shared" si="35"/>
        <v/>
      </c>
      <c r="Q38" s="149" t="str">
        <f t="shared" si="35"/>
        <v/>
      </c>
      <c r="R38" s="149" t="str">
        <f t="shared" si="35"/>
        <v/>
      </c>
      <c r="S38" s="149" t="str">
        <f t="shared" si="35"/>
        <v/>
      </c>
      <c r="T38" s="149" t="str">
        <f t="shared" si="35"/>
        <v/>
      </c>
      <c r="U38" s="149" t="str">
        <f t="shared" si="35"/>
        <v/>
      </c>
      <c r="V38" s="149" t="str">
        <f t="shared" si="35"/>
        <v/>
      </c>
      <c r="W38" s="149" t="str">
        <f t="shared" si="35"/>
        <v/>
      </c>
    </row>
    <row r="39">
      <c r="A39" s="150"/>
      <c r="B39" s="148">
        <f>'Общий список'!A37</f>
        <v>156</v>
      </c>
      <c r="C39" s="148" t="str">
        <f>IF(B39="","",VLOOKUP(B39,'Общий список'!$A:$R,2,FALSE))</f>
        <v>Герц Яна</v>
      </c>
      <c r="D39" s="148" t="str">
        <f>IF(B39="","",VLOOKUP(B39,'Общий список'!$A:$R,3,FALSE))</f>
        <v>Ж</v>
      </c>
      <c r="E39" s="148" t="str">
        <f>IF(B39="","",VLOOKUP(B39,'Общий список'!$A:$R,8,FALSE))</f>
        <v>60 м</v>
      </c>
      <c r="F39" s="149" t="str">
        <f>IF(B39="","",VLOOKUP(B39,'Общий список'!$A:$R,10,FALSE))</f>
        <v>200 м</v>
      </c>
      <c r="G39" s="149" t="str">
        <f>IF(B39="","",VLOOKUP(B39,'Общий список'!$A:$R,12,FALSE))</f>
        <v/>
      </c>
      <c r="H39" s="149">
        <f t="shared" ref="H39:W39" si="36">IF(AND($D39=H$3,OR($E39=H$4,$F39=H$4,$G39=H$4)),1,"")</f>
        <v>1</v>
      </c>
      <c r="I39" s="149" t="str">
        <f t="shared" si="36"/>
        <v/>
      </c>
      <c r="J39" s="149" t="str">
        <f t="shared" si="36"/>
        <v/>
      </c>
      <c r="K39" s="149" t="str">
        <f t="shared" si="36"/>
        <v/>
      </c>
      <c r="L39" s="149" t="str">
        <f t="shared" si="36"/>
        <v/>
      </c>
      <c r="M39" s="149" t="str">
        <f t="shared" si="36"/>
        <v/>
      </c>
      <c r="N39" s="149" t="str">
        <f t="shared" si="36"/>
        <v/>
      </c>
      <c r="O39" s="149" t="str">
        <f t="shared" si="36"/>
        <v/>
      </c>
      <c r="P39" s="149" t="str">
        <f t="shared" si="36"/>
        <v/>
      </c>
      <c r="Q39" s="149" t="str">
        <f t="shared" si="36"/>
        <v/>
      </c>
      <c r="R39" s="149" t="str">
        <f t="shared" si="36"/>
        <v/>
      </c>
      <c r="S39" s="149" t="str">
        <f t="shared" si="36"/>
        <v/>
      </c>
      <c r="T39" s="149" t="str">
        <f t="shared" si="36"/>
        <v/>
      </c>
      <c r="U39" s="149" t="str">
        <f t="shared" si="36"/>
        <v/>
      </c>
      <c r="V39" s="149" t="str">
        <f t="shared" si="36"/>
        <v/>
      </c>
      <c r="W39" s="149" t="str">
        <f t="shared" si="36"/>
        <v/>
      </c>
    </row>
    <row r="40">
      <c r="A40" s="150"/>
      <c r="B40" s="148">
        <f>'Общий список'!A38</f>
        <v>159</v>
      </c>
      <c r="C40" s="148" t="str">
        <f>IF(B40="","",VLOOKUP(B40,'Общий список'!$A:$R,2,FALSE))</f>
        <v>Лыкова Софья</v>
      </c>
      <c r="D40" s="148" t="str">
        <f>IF(B40="","",VLOOKUP(B40,'Общий список'!$A:$R,3,FALSE))</f>
        <v>Ж</v>
      </c>
      <c r="E40" s="148" t="str">
        <f>IF(B40="","",VLOOKUP(B40,'Общий список'!$A:$R,8,FALSE))</f>
        <v>60 м</v>
      </c>
      <c r="F40" s="149" t="str">
        <f>IF(B40="","",VLOOKUP(B40,'Общий список'!$A:$R,10,FALSE))</f>
        <v>60 м с барьерами</v>
      </c>
      <c r="G40" s="149" t="str">
        <f>IF(B40="","",VLOOKUP(B40,'Общий список'!$A:$R,12,FALSE))</f>
        <v/>
      </c>
      <c r="H40" s="149">
        <f t="shared" ref="H40:W40" si="37">IF(AND($D40=H$3,OR($E40=H$4,$F40=H$4,$G40=H$4)),1,"")</f>
        <v>1</v>
      </c>
      <c r="I40" s="149" t="str">
        <f t="shared" si="37"/>
        <v/>
      </c>
      <c r="J40" s="149" t="str">
        <f t="shared" si="37"/>
        <v/>
      </c>
      <c r="K40" s="149" t="str">
        <f t="shared" si="37"/>
        <v/>
      </c>
      <c r="L40" s="149">
        <f t="shared" si="37"/>
        <v>1</v>
      </c>
      <c r="M40" s="149" t="str">
        <f t="shared" si="37"/>
        <v/>
      </c>
      <c r="N40" s="149" t="str">
        <f t="shared" si="37"/>
        <v/>
      </c>
      <c r="O40" s="149">
        <f t="shared" si="37"/>
        <v>1</v>
      </c>
      <c r="P40" s="149" t="str">
        <f t="shared" si="37"/>
        <v/>
      </c>
      <c r="Q40" s="149" t="str">
        <f t="shared" si="37"/>
        <v/>
      </c>
      <c r="R40" s="149" t="str">
        <f t="shared" si="37"/>
        <v/>
      </c>
      <c r="S40" s="149" t="str">
        <f t="shared" si="37"/>
        <v/>
      </c>
      <c r="T40" s="149" t="str">
        <f t="shared" si="37"/>
        <v/>
      </c>
      <c r="U40" s="149" t="str">
        <f t="shared" si="37"/>
        <v/>
      </c>
      <c r="V40" s="149" t="str">
        <f t="shared" si="37"/>
        <v/>
      </c>
      <c r="W40" s="149" t="str">
        <f t="shared" si="37"/>
        <v/>
      </c>
    </row>
    <row r="41">
      <c r="A41" s="150"/>
      <c r="B41" s="148">
        <f>'Общий список'!A39</f>
        <v>164</v>
      </c>
      <c r="C41" s="148" t="str">
        <f>IF(B41="","",VLOOKUP(B41,'Общий список'!$A:$R,2,FALSE))</f>
        <v>Мерзлякова Полина </v>
      </c>
      <c r="D41" s="148" t="str">
        <f>IF(B41="","",VLOOKUP(B41,'Общий список'!$A:$R,3,FALSE))</f>
        <v>Ж</v>
      </c>
      <c r="E41" s="148" t="str">
        <f>IF(B41="","",VLOOKUP(B41,'Общий список'!$A:$R,8,FALSE))</f>
        <v>прыжок в длину</v>
      </c>
      <c r="F41" s="149" t="str">
        <f>IF(B41="","",VLOOKUP(B41,'Общий список'!$A:$R,10,FALSE))</f>
        <v/>
      </c>
      <c r="G41" s="149" t="str">
        <f>IF(B41="","",VLOOKUP(B41,'Общий список'!$A:$R,12,FALSE))</f>
        <v/>
      </c>
      <c r="H41" s="149" t="str">
        <f t="shared" ref="H41:W41" si="38">IF(AND($D41=H$3,OR($E41=H$4,$F41=H$4,$G41=H$4)),1,"")</f>
        <v/>
      </c>
      <c r="I41" s="149" t="str">
        <f t="shared" si="38"/>
        <v/>
      </c>
      <c r="J41" s="149" t="str">
        <f t="shared" si="38"/>
        <v/>
      </c>
      <c r="K41" s="149" t="str">
        <f t="shared" si="38"/>
        <v/>
      </c>
      <c r="L41" s="149" t="str">
        <f t="shared" si="38"/>
        <v/>
      </c>
      <c r="M41" s="149">
        <f t="shared" si="38"/>
        <v>1</v>
      </c>
      <c r="N41" s="149" t="str">
        <f t="shared" si="38"/>
        <v/>
      </c>
      <c r="O41" s="149" t="str">
        <f t="shared" si="38"/>
        <v/>
      </c>
      <c r="P41" s="149" t="str">
        <f t="shared" si="38"/>
        <v/>
      </c>
      <c r="Q41" s="149" t="str">
        <f t="shared" si="38"/>
        <v/>
      </c>
      <c r="R41" s="149" t="str">
        <f t="shared" si="38"/>
        <v/>
      </c>
      <c r="S41" s="149" t="str">
        <f t="shared" si="38"/>
        <v/>
      </c>
      <c r="T41" s="149" t="str">
        <f t="shared" si="38"/>
        <v/>
      </c>
      <c r="U41" s="149" t="str">
        <f t="shared" si="38"/>
        <v/>
      </c>
      <c r="V41" s="149" t="str">
        <f t="shared" si="38"/>
        <v/>
      </c>
      <c r="W41" s="149" t="str">
        <f t="shared" si="38"/>
        <v/>
      </c>
    </row>
    <row r="42">
      <c r="A42" s="150"/>
      <c r="B42" s="148">
        <f>'Общий список'!A40</f>
        <v>172</v>
      </c>
      <c r="C42" s="148" t="str">
        <f>IF(B42="","",VLOOKUP(B42,'Общий список'!$A:$R,2,FALSE))</f>
        <v>Попова Полина</v>
      </c>
      <c r="D42" s="148" t="str">
        <f>IF(B42="","",VLOOKUP(B42,'Общий список'!$A:$R,3,FALSE))</f>
        <v>Ж</v>
      </c>
      <c r="E42" s="148" t="str">
        <f>IF(B42="","",VLOOKUP(B42,'Общий список'!$A:$R,8,FALSE))</f>
        <v>60 м</v>
      </c>
      <c r="F42" s="149" t="str">
        <f>IF(B42="","",VLOOKUP(B42,'Общий список'!$A:$R,10,FALSE))</f>
        <v>200 м</v>
      </c>
      <c r="G42" s="149" t="str">
        <f>IF(B42="","",VLOOKUP(B42,'Общий список'!$A:$R,12,FALSE))</f>
        <v/>
      </c>
      <c r="H42" s="149">
        <f t="shared" ref="H42:W42" si="39">IF(AND($D42=H$3,OR($E42=H$4,$F42=H$4,$G42=H$4)),1,"")</f>
        <v>1</v>
      </c>
      <c r="I42" s="149" t="str">
        <f t="shared" si="39"/>
        <v/>
      </c>
      <c r="J42" s="149" t="str">
        <f t="shared" si="39"/>
        <v/>
      </c>
      <c r="K42" s="149" t="str">
        <f t="shared" si="39"/>
        <v/>
      </c>
      <c r="L42" s="149" t="str">
        <f t="shared" si="39"/>
        <v/>
      </c>
      <c r="M42" s="149" t="str">
        <f t="shared" si="39"/>
        <v/>
      </c>
      <c r="N42" s="149" t="str">
        <f t="shared" si="39"/>
        <v/>
      </c>
      <c r="O42" s="149" t="str">
        <f t="shared" si="39"/>
        <v/>
      </c>
      <c r="P42" s="149" t="str">
        <f t="shared" si="39"/>
        <v/>
      </c>
      <c r="Q42" s="149" t="str">
        <f t="shared" si="39"/>
        <v/>
      </c>
      <c r="R42" s="149" t="str">
        <f t="shared" si="39"/>
        <v/>
      </c>
      <c r="S42" s="149" t="str">
        <f t="shared" si="39"/>
        <v/>
      </c>
      <c r="T42" s="149" t="str">
        <f t="shared" si="39"/>
        <v/>
      </c>
      <c r="U42" s="149" t="str">
        <f t="shared" si="39"/>
        <v/>
      </c>
      <c r="V42" s="149" t="str">
        <f t="shared" si="39"/>
        <v/>
      </c>
      <c r="W42" s="149" t="str">
        <f t="shared" si="39"/>
        <v/>
      </c>
    </row>
    <row r="43">
      <c r="A43" s="150"/>
      <c r="B43" s="148">
        <f>'Общий список'!A41</f>
        <v>176</v>
      </c>
      <c r="C43" s="148" t="str">
        <f>IF(B43="","",VLOOKUP(B43,'Общий список'!$A:$R,2,FALSE))</f>
        <v>Овчинникова Дарья</v>
      </c>
      <c r="D43" s="148" t="str">
        <f>IF(B43="","",VLOOKUP(B43,'Общий список'!$A:$R,3,FALSE))</f>
        <v>Ж</v>
      </c>
      <c r="E43" s="148" t="str">
        <f>IF(B43="","",VLOOKUP(B43,'Общий список'!$A:$R,8,FALSE))</f>
        <v>60 м</v>
      </c>
      <c r="F43" s="149" t="str">
        <f>IF(B43="","",VLOOKUP(B43,'Общий список'!$A:$R,10,FALSE))</f>
        <v>200 м</v>
      </c>
      <c r="G43" s="149" t="str">
        <f>IF(B43="","",VLOOKUP(B43,'Общий список'!$A:$R,12,FALSE))</f>
        <v/>
      </c>
      <c r="H43" s="149">
        <f t="shared" ref="H43:W43" si="40">IF(AND($D43=H$3,OR($E43=H$4,$F43=H$4,$G43=H$4)),1,"")</f>
        <v>1</v>
      </c>
      <c r="I43" s="149" t="str">
        <f t="shared" si="40"/>
        <v/>
      </c>
      <c r="J43" s="149" t="str">
        <f t="shared" si="40"/>
        <v/>
      </c>
      <c r="K43" s="149" t="str">
        <f t="shared" si="40"/>
        <v/>
      </c>
      <c r="L43" s="149" t="str">
        <f t="shared" si="40"/>
        <v/>
      </c>
      <c r="M43" s="149" t="str">
        <f t="shared" si="40"/>
        <v/>
      </c>
      <c r="N43" s="149" t="str">
        <f t="shared" si="40"/>
        <v/>
      </c>
      <c r="O43" s="149" t="str">
        <f t="shared" si="40"/>
        <v/>
      </c>
      <c r="P43" s="149" t="str">
        <f t="shared" si="40"/>
        <v/>
      </c>
      <c r="Q43" s="149" t="str">
        <f t="shared" si="40"/>
        <v/>
      </c>
      <c r="R43" s="149" t="str">
        <f t="shared" si="40"/>
        <v/>
      </c>
      <c r="S43" s="149" t="str">
        <f t="shared" si="40"/>
        <v/>
      </c>
      <c r="T43" s="149" t="str">
        <f t="shared" si="40"/>
        <v/>
      </c>
      <c r="U43" s="149" t="str">
        <f t="shared" si="40"/>
        <v/>
      </c>
      <c r="V43" s="149" t="str">
        <f t="shared" si="40"/>
        <v/>
      </c>
      <c r="W43" s="149" t="str">
        <f t="shared" si="40"/>
        <v/>
      </c>
    </row>
    <row r="44">
      <c r="A44" s="150"/>
      <c r="B44" s="148">
        <f>'Общий список'!A42</f>
        <v>181</v>
      </c>
      <c r="C44" s="148" t="str">
        <f>IF(B44="","",VLOOKUP(B44,'Общий список'!$A:$R,2,FALSE))</f>
        <v>Корсуков Роман</v>
      </c>
      <c r="D44" s="148" t="str">
        <f>IF(B44="","",VLOOKUP(B44,'Общий список'!$A:$R,3,FALSE))</f>
        <v>М</v>
      </c>
      <c r="E44" s="148" t="str">
        <f>IF(B44="","",VLOOKUP(B44,'Общий список'!$A:$R,8,FALSE))</f>
        <v>1500 м</v>
      </c>
      <c r="F44" s="149" t="str">
        <f>IF(B44="","",VLOOKUP(B44,'Общий список'!$A:$R,10,FALSE))</f>
        <v>800 м</v>
      </c>
      <c r="G44" s="149" t="str">
        <f>IF(B44="","",VLOOKUP(B44,'Общий список'!$A:$R,12,FALSE))</f>
        <v/>
      </c>
      <c r="H44" s="149" t="str">
        <f t="shared" ref="H44:W44" si="41">IF(AND($D44=H$3,OR($E44=H$4,$F44=H$4,$G44=H$4)),1,"")</f>
        <v/>
      </c>
      <c r="I44" s="149" t="str">
        <f t="shared" si="41"/>
        <v/>
      </c>
      <c r="J44" s="149" t="str">
        <f t="shared" si="41"/>
        <v/>
      </c>
      <c r="K44" s="149" t="str">
        <f t="shared" si="41"/>
        <v/>
      </c>
      <c r="L44" s="149" t="str">
        <f t="shared" si="41"/>
        <v/>
      </c>
      <c r="M44" s="149" t="str">
        <f t="shared" si="41"/>
        <v/>
      </c>
      <c r="N44" s="149" t="str">
        <f t="shared" si="41"/>
        <v/>
      </c>
      <c r="O44" s="149" t="str">
        <f t="shared" si="41"/>
        <v/>
      </c>
      <c r="P44" s="149" t="str">
        <f t="shared" si="41"/>
        <v/>
      </c>
      <c r="Q44" s="149" t="str">
        <f t="shared" si="41"/>
        <v/>
      </c>
      <c r="R44" s="149">
        <f t="shared" si="41"/>
        <v>1</v>
      </c>
      <c r="S44" s="149" t="str">
        <f t="shared" si="41"/>
        <v/>
      </c>
      <c r="T44" s="149" t="str">
        <f t="shared" si="41"/>
        <v/>
      </c>
      <c r="U44" s="149" t="str">
        <f t="shared" si="41"/>
        <v/>
      </c>
      <c r="V44" s="149" t="str">
        <f t="shared" si="41"/>
        <v/>
      </c>
      <c r="W44" s="149" t="str">
        <f t="shared" si="41"/>
        <v/>
      </c>
    </row>
    <row r="45">
      <c r="A45" s="150"/>
      <c r="B45" s="148">
        <f>'Общий список'!A43</f>
        <v>184</v>
      </c>
      <c r="C45" s="148" t="str">
        <f>IF(B45="","",VLOOKUP(B45,'Общий список'!$A:$R,2,FALSE))</f>
        <v>Борисова Ангелина</v>
      </c>
      <c r="D45" s="148" t="str">
        <f>IF(B45="","",VLOOKUP(B45,'Общий список'!$A:$R,3,FALSE))</f>
        <v>Ж</v>
      </c>
      <c r="E45" s="148" t="str">
        <f>IF(B45="","",VLOOKUP(B45,'Общий список'!$A:$R,8,FALSE))</f>
        <v>60 м</v>
      </c>
      <c r="F45" s="149" t="str">
        <f>IF(B45="","",VLOOKUP(B45,'Общий список'!$A:$R,10,FALSE))</f>
        <v>200 м</v>
      </c>
      <c r="G45" s="149" t="str">
        <f>IF(B45="","",VLOOKUP(B45,'Общий список'!$A:$R,12,FALSE))</f>
        <v/>
      </c>
      <c r="H45" s="149">
        <f t="shared" ref="H45:W45" si="42">IF(AND($D45=H$3,OR($E45=H$4,$F45=H$4,$G45=H$4)),1,"")</f>
        <v>1</v>
      </c>
      <c r="I45" s="149" t="str">
        <f t="shared" si="42"/>
        <v/>
      </c>
      <c r="J45" s="149" t="str">
        <f t="shared" si="42"/>
        <v/>
      </c>
      <c r="K45" s="149" t="str">
        <f t="shared" si="42"/>
        <v/>
      </c>
      <c r="L45" s="149" t="str">
        <f t="shared" si="42"/>
        <v/>
      </c>
      <c r="M45" s="149" t="str">
        <f t="shared" si="42"/>
        <v/>
      </c>
      <c r="N45" s="149" t="str">
        <f t="shared" si="42"/>
        <v/>
      </c>
      <c r="O45" s="149" t="str">
        <f t="shared" si="42"/>
        <v/>
      </c>
      <c r="P45" s="149" t="str">
        <f t="shared" si="42"/>
        <v/>
      </c>
      <c r="Q45" s="149" t="str">
        <f t="shared" si="42"/>
        <v/>
      </c>
      <c r="R45" s="149" t="str">
        <f t="shared" si="42"/>
        <v/>
      </c>
      <c r="S45" s="149" t="str">
        <f t="shared" si="42"/>
        <v/>
      </c>
      <c r="T45" s="149" t="str">
        <f t="shared" si="42"/>
        <v/>
      </c>
      <c r="U45" s="149" t="str">
        <f t="shared" si="42"/>
        <v/>
      </c>
      <c r="V45" s="149" t="str">
        <f t="shared" si="42"/>
        <v/>
      </c>
      <c r="W45" s="149" t="str">
        <f t="shared" si="42"/>
        <v/>
      </c>
    </row>
    <row r="46">
      <c r="A46" s="150"/>
      <c r="B46" s="148">
        <f>'Общий список'!A44</f>
        <v>188</v>
      </c>
      <c r="C46" s="148" t="str">
        <f>IF(B46="","",VLOOKUP(B46,'Общий список'!$A:$R,2,FALSE))</f>
        <v>Палехов Иван</v>
      </c>
      <c r="D46" s="148" t="str">
        <f>IF(B46="","",VLOOKUP(B46,'Общий список'!$A:$R,3,FALSE))</f>
        <v>М</v>
      </c>
      <c r="E46" s="148" t="str">
        <f>IF(B46="","",VLOOKUP(B46,'Общий список'!$A:$R,8,FALSE))</f>
        <v>400 м</v>
      </c>
      <c r="F46" s="149" t="str">
        <f>IF(B46="","",VLOOKUP(B46,'Общий список'!$A:$R,10,FALSE))</f>
        <v>800 м</v>
      </c>
      <c r="G46" s="149" t="str">
        <f>IF(B46="","",VLOOKUP(B46,'Общий список'!$A:$R,12,FALSE))</f>
        <v/>
      </c>
      <c r="H46" s="149" t="str">
        <f t="shared" ref="H46:W46" si="43">IF(AND($D46=H$3,OR($E46=H$4,$F46=H$4,$G46=H$4)),1,"")</f>
        <v/>
      </c>
      <c r="I46" s="149" t="str">
        <f t="shared" si="43"/>
        <v/>
      </c>
      <c r="J46" s="149" t="str">
        <f t="shared" si="43"/>
        <v/>
      </c>
      <c r="K46" s="149" t="str">
        <f t="shared" si="43"/>
        <v/>
      </c>
      <c r="L46" s="149" t="str">
        <f t="shared" si="43"/>
        <v/>
      </c>
      <c r="M46" s="149" t="str">
        <f t="shared" si="43"/>
        <v/>
      </c>
      <c r="N46" s="149" t="str">
        <f t="shared" si="43"/>
        <v/>
      </c>
      <c r="O46" s="149" t="str">
        <f t="shared" si="43"/>
        <v/>
      </c>
      <c r="P46" s="149" t="str">
        <f t="shared" si="43"/>
        <v/>
      </c>
      <c r="Q46" s="149">
        <f t="shared" si="43"/>
        <v>1</v>
      </c>
      <c r="R46" s="149">
        <f t="shared" si="43"/>
        <v>1</v>
      </c>
      <c r="S46" s="149" t="str">
        <f t="shared" si="43"/>
        <v/>
      </c>
      <c r="T46" s="149" t="str">
        <f t="shared" si="43"/>
        <v/>
      </c>
      <c r="U46" s="149" t="str">
        <f t="shared" si="43"/>
        <v/>
      </c>
      <c r="V46" s="149" t="str">
        <f t="shared" si="43"/>
        <v/>
      </c>
      <c r="W46" s="149" t="str">
        <f t="shared" si="43"/>
        <v/>
      </c>
    </row>
    <row r="47">
      <c r="A47" s="150"/>
      <c r="B47" s="148">
        <f>'Общий список'!A45</f>
        <v>189</v>
      </c>
      <c r="C47" s="148" t="str">
        <f>IF(B47="","",VLOOKUP(B47,'Общий список'!$A:$R,2,FALSE))</f>
        <v>Шестаков Александр</v>
      </c>
      <c r="D47" s="148" t="str">
        <f>IF(B47="","",VLOOKUP(B47,'Общий список'!$A:$R,3,FALSE))</f>
        <v>М</v>
      </c>
      <c r="E47" s="148" t="str">
        <f>IF(B47="","",VLOOKUP(B47,'Общий список'!$A:$R,8,FALSE))</f>
        <v>400 м</v>
      </c>
      <c r="F47" s="149" t="str">
        <f>IF(B47="","",VLOOKUP(B47,'Общий список'!$A:$R,10,FALSE))</f>
        <v>200 м</v>
      </c>
      <c r="G47" s="149" t="str">
        <f>IF(B47="","",VLOOKUP(B47,'Общий список'!$A:$R,12,FALSE))</f>
        <v/>
      </c>
      <c r="H47" s="149" t="str">
        <f t="shared" ref="H47:W47" si="44">IF(AND($D47=H$3,OR($E47=H$4,$F47=H$4,$G47=H$4)),1,"")</f>
        <v/>
      </c>
      <c r="I47" s="149" t="str">
        <f t="shared" si="44"/>
        <v/>
      </c>
      <c r="J47" s="149" t="str">
        <f t="shared" si="44"/>
        <v/>
      </c>
      <c r="K47" s="149" t="str">
        <f t="shared" si="44"/>
        <v/>
      </c>
      <c r="L47" s="149" t="str">
        <f t="shared" si="44"/>
        <v/>
      </c>
      <c r="M47" s="149" t="str">
        <f t="shared" si="44"/>
        <v/>
      </c>
      <c r="N47" s="149" t="str">
        <f t="shared" si="44"/>
        <v/>
      </c>
      <c r="O47" s="149" t="str">
        <f t="shared" si="44"/>
        <v/>
      </c>
      <c r="P47" s="149" t="str">
        <f t="shared" si="44"/>
        <v/>
      </c>
      <c r="Q47" s="149">
        <f t="shared" si="44"/>
        <v>1</v>
      </c>
      <c r="R47" s="149" t="str">
        <f t="shared" si="44"/>
        <v/>
      </c>
      <c r="S47" s="149" t="str">
        <f t="shared" si="44"/>
        <v/>
      </c>
      <c r="T47" s="149" t="str">
        <f t="shared" si="44"/>
        <v/>
      </c>
      <c r="U47" s="149" t="str">
        <f t="shared" si="44"/>
        <v/>
      </c>
      <c r="V47" s="149" t="str">
        <f t="shared" si="44"/>
        <v/>
      </c>
      <c r="W47" s="149" t="str">
        <f t="shared" si="44"/>
        <v/>
      </c>
    </row>
    <row r="48">
      <c r="A48" s="150"/>
      <c r="B48" s="148">
        <f>'Общий список'!A46</f>
        <v>197</v>
      </c>
      <c r="C48" s="148" t="str">
        <f>IF(B48="","",VLOOKUP(B48,'Общий список'!$A:$R,2,FALSE))</f>
        <v>Гаврилова Валентина</v>
      </c>
      <c r="D48" s="148" t="str">
        <f>IF(B48="","",VLOOKUP(B48,'Общий список'!$A:$R,3,FALSE))</f>
        <v>Ж</v>
      </c>
      <c r="E48" s="148" t="str">
        <f>IF(B48="","",VLOOKUP(B48,'Общий список'!$A:$R,8,FALSE))</f>
        <v>60 м</v>
      </c>
      <c r="F48" s="149" t="str">
        <f>IF(B48="","",VLOOKUP(B48,'Общий список'!$A:$R,10,FALSE))</f>
        <v>200 м</v>
      </c>
      <c r="G48" s="149" t="str">
        <f>IF(B48="","",VLOOKUP(B48,'Общий список'!$A:$R,12,FALSE))</f>
        <v/>
      </c>
      <c r="H48" s="149">
        <f t="shared" ref="H48:W48" si="45">IF(AND($D48=H$3,OR($E48=H$4,$F48=H$4,$G48=H$4)),1,"")</f>
        <v>1</v>
      </c>
      <c r="I48" s="149" t="str">
        <f t="shared" si="45"/>
        <v/>
      </c>
      <c r="J48" s="149" t="str">
        <f t="shared" si="45"/>
        <v/>
      </c>
      <c r="K48" s="149" t="str">
        <f t="shared" si="45"/>
        <v/>
      </c>
      <c r="L48" s="149" t="str">
        <f t="shared" si="45"/>
        <v/>
      </c>
      <c r="M48" s="149" t="str">
        <f t="shared" si="45"/>
        <v/>
      </c>
      <c r="N48" s="149" t="str">
        <f t="shared" si="45"/>
        <v/>
      </c>
      <c r="O48" s="149" t="str">
        <f t="shared" si="45"/>
        <v/>
      </c>
      <c r="P48" s="149" t="str">
        <f t="shared" si="45"/>
        <v/>
      </c>
      <c r="Q48" s="149" t="str">
        <f t="shared" si="45"/>
        <v/>
      </c>
      <c r="R48" s="149" t="str">
        <f t="shared" si="45"/>
        <v/>
      </c>
      <c r="S48" s="149" t="str">
        <f t="shared" si="45"/>
        <v/>
      </c>
      <c r="T48" s="149" t="str">
        <f t="shared" si="45"/>
        <v/>
      </c>
      <c r="U48" s="149" t="str">
        <f t="shared" si="45"/>
        <v/>
      </c>
      <c r="V48" s="149" t="str">
        <f t="shared" si="45"/>
        <v/>
      </c>
      <c r="W48" s="149" t="str">
        <f t="shared" si="45"/>
        <v/>
      </c>
    </row>
    <row r="49">
      <c r="A49" s="150"/>
      <c r="B49" s="148">
        <f>'Общий список'!A47</f>
        <v>200</v>
      </c>
      <c r="C49" s="148" t="str">
        <f>IF(B49="","",VLOOKUP(B49,'Общий список'!$A:$R,2,FALSE))</f>
        <v>Кашина Ульяна</v>
      </c>
      <c r="D49" s="148" t="str">
        <f>IF(B49="","",VLOOKUP(B49,'Общий список'!$A:$R,3,FALSE))</f>
        <v>Ж</v>
      </c>
      <c r="E49" s="148" t="str">
        <f>IF(B49="","",VLOOKUP(B49,'Общий список'!$A:$R,8,FALSE))</f>
        <v>60 м</v>
      </c>
      <c r="F49" s="149" t="str">
        <f>IF(B49="","",VLOOKUP(B49,'Общий список'!$A:$R,10,FALSE))</f>
        <v>200 м</v>
      </c>
      <c r="G49" s="149" t="str">
        <f>IF(B49="","",VLOOKUP(B49,'Общий список'!$A:$R,12,FALSE))</f>
        <v/>
      </c>
      <c r="H49" s="149">
        <f t="shared" ref="H49:W49" si="46">IF(AND($D49=H$3,OR($E49=H$4,$F49=H$4,$G49=H$4)),1,"")</f>
        <v>1</v>
      </c>
      <c r="I49" s="149" t="str">
        <f t="shared" si="46"/>
        <v/>
      </c>
      <c r="J49" s="149" t="str">
        <f t="shared" si="46"/>
        <v/>
      </c>
      <c r="K49" s="149" t="str">
        <f t="shared" si="46"/>
        <v/>
      </c>
      <c r="L49" s="149" t="str">
        <f t="shared" si="46"/>
        <v/>
      </c>
      <c r="M49" s="149" t="str">
        <f t="shared" si="46"/>
        <v/>
      </c>
      <c r="N49" s="149" t="str">
        <f t="shared" si="46"/>
        <v/>
      </c>
      <c r="O49" s="149" t="str">
        <f t="shared" si="46"/>
        <v/>
      </c>
      <c r="P49" s="149" t="str">
        <f t="shared" si="46"/>
        <v/>
      </c>
      <c r="Q49" s="149" t="str">
        <f t="shared" si="46"/>
        <v/>
      </c>
      <c r="R49" s="149" t="str">
        <f t="shared" si="46"/>
        <v/>
      </c>
      <c r="S49" s="149" t="str">
        <f t="shared" si="46"/>
        <v/>
      </c>
      <c r="T49" s="149" t="str">
        <f t="shared" si="46"/>
        <v/>
      </c>
      <c r="U49" s="149" t="str">
        <f t="shared" si="46"/>
        <v/>
      </c>
      <c r="V49" s="149" t="str">
        <f t="shared" si="46"/>
        <v/>
      </c>
      <c r="W49" s="149" t="str">
        <f t="shared" si="46"/>
        <v/>
      </c>
    </row>
    <row r="50">
      <c r="A50" s="150"/>
      <c r="B50" s="148">
        <f>'Общий список'!A48</f>
        <v>211</v>
      </c>
      <c r="C50" s="148" t="str">
        <f>IF(B50="","",VLOOKUP(B50,'Общий список'!$A:$R,2,FALSE))</f>
        <v>Ракитова Яна</v>
      </c>
      <c r="D50" s="148" t="str">
        <f>IF(B50="","",VLOOKUP(B50,'Общий список'!$A:$R,3,FALSE))</f>
        <v>Ж</v>
      </c>
      <c r="E50" s="148" t="str">
        <f>IF(B50="","",VLOOKUP(B50,'Общий список'!$A:$R,8,FALSE))</f>
        <v>1500 м</v>
      </c>
      <c r="F50" s="149" t="str">
        <f>IF(B50="","",VLOOKUP(B50,'Общий список'!$A:$R,10,FALSE))</f>
        <v>800 м</v>
      </c>
      <c r="G50" s="149" t="str">
        <f>IF(B50="","",VLOOKUP(B50,'Общий список'!$A:$R,12,FALSE))</f>
        <v/>
      </c>
      <c r="H50" s="149" t="str">
        <f t="shared" ref="H50:W50" si="47">IF(AND($D50=H$3,OR($E50=H$4,$F50=H$4,$G50=H$4)),1,"")</f>
        <v/>
      </c>
      <c r="I50" s="149" t="str">
        <f t="shared" si="47"/>
        <v/>
      </c>
      <c r="J50" s="149">
        <f t="shared" si="47"/>
        <v>1</v>
      </c>
      <c r="K50" s="149" t="str">
        <f t="shared" si="47"/>
        <v/>
      </c>
      <c r="L50" s="149" t="str">
        <f t="shared" si="47"/>
        <v/>
      </c>
      <c r="M50" s="149" t="str">
        <f t="shared" si="47"/>
        <v/>
      </c>
      <c r="N50" s="149" t="str">
        <f t="shared" si="47"/>
        <v/>
      </c>
      <c r="O50" s="149" t="str">
        <f t="shared" si="47"/>
        <v/>
      </c>
      <c r="P50" s="149" t="str">
        <f t="shared" si="47"/>
        <v/>
      </c>
      <c r="Q50" s="149" t="str">
        <f t="shared" si="47"/>
        <v/>
      </c>
      <c r="R50" s="149" t="str">
        <f t="shared" si="47"/>
        <v/>
      </c>
      <c r="S50" s="149" t="str">
        <f t="shared" si="47"/>
        <v/>
      </c>
      <c r="T50" s="149" t="str">
        <f t="shared" si="47"/>
        <v/>
      </c>
      <c r="U50" s="149" t="str">
        <f t="shared" si="47"/>
        <v/>
      </c>
      <c r="V50" s="149" t="str">
        <f t="shared" si="47"/>
        <v/>
      </c>
      <c r="W50" s="149" t="str">
        <f t="shared" si="47"/>
        <v/>
      </c>
    </row>
    <row r="51">
      <c r="A51" s="150"/>
      <c r="B51" s="148">
        <f>'Общий список'!A49</f>
        <v>215</v>
      </c>
      <c r="C51" s="148" t="str">
        <f>IF(B51="","",VLOOKUP(B51,'Общий список'!$A:$R,2,FALSE))</f>
        <v>Петрова Алина</v>
      </c>
      <c r="D51" s="148" t="str">
        <f>IF(B51="","",VLOOKUP(B51,'Общий список'!$A:$R,3,FALSE))</f>
        <v>Ж</v>
      </c>
      <c r="E51" s="148" t="str">
        <f>IF(B51="","",VLOOKUP(B51,'Общий список'!$A:$R,8,FALSE))</f>
        <v>60 м</v>
      </c>
      <c r="F51" s="149" t="str">
        <f>IF(B51="","",VLOOKUP(B51,'Общий список'!$A:$R,10,FALSE))</f>
        <v>200 м</v>
      </c>
      <c r="G51" s="149" t="str">
        <f>IF(B51="","",VLOOKUP(B51,'Общий список'!$A:$R,12,FALSE))</f>
        <v/>
      </c>
      <c r="H51" s="149">
        <f t="shared" ref="H51:W51" si="48">IF(AND($D51=H$3,OR($E51=H$4,$F51=H$4,$G51=H$4)),1,"")</f>
        <v>1</v>
      </c>
      <c r="I51" s="149" t="str">
        <f t="shared" si="48"/>
        <v/>
      </c>
      <c r="J51" s="149" t="str">
        <f t="shared" si="48"/>
        <v/>
      </c>
      <c r="K51" s="149" t="str">
        <f t="shared" si="48"/>
        <v/>
      </c>
      <c r="L51" s="149" t="str">
        <f t="shared" si="48"/>
        <v/>
      </c>
      <c r="M51" s="149" t="str">
        <f t="shared" si="48"/>
        <v/>
      </c>
      <c r="N51" s="149" t="str">
        <f t="shared" si="48"/>
        <v/>
      </c>
      <c r="O51" s="149" t="str">
        <f t="shared" si="48"/>
        <v/>
      </c>
      <c r="P51" s="149" t="str">
        <f t="shared" si="48"/>
        <v/>
      </c>
      <c r="Q51" s="149" t="str">
        <f t="shared" si="48"/>
        <v/>
      </c>
      <c r="R51" s="149" t="str">
        <f t="shared" si="48"/>
        <v/>
      </c>
      <c r="S51" s="149" t="str">
        <f t="shared" si="48"/>
        <v/>
      </c>
      <c r="T51" s="149" t="str">
        <f t="shared" si="48"/>
        <v/>
      </c>
      <c r="U51" s="149" t="str">
        <f t="shared" si="48"/>
        <v/>
      </c>
      <c r="V51" s="149" t="str">
        <f t="shared" si="48"/>
        <v/>
      </c>
      <c r="W51" s="149" t="str">
        <f t="shared" si="48"/>
        <v/>
      </c>
    </row>
    <row r="52">
      <c r="A52" s="150"/>
      <c r="B52" s="148">
        <f>'Общий список'!A50</f>
        <v>216</v>
      </c>
      <c r="C52" s="148" t="str">
        <f>IF(B52="","",VLOOKUP(B52,'Общий список'!$A:$R,2,FALSE))</f>
        <v>Ибрагимова Кристина </v>
      </c>
      <c r="D52" s="148" t="str">
        <f>IF(B52="","",VLOOKUP(B52,'Общий список'!$A:$R,3,FALSE))</f>
        <v>Ж</v>
      </c>
      <c r="E52" s="148" t="str">
        <f>IF(B52="","",VLOOKUP(B52,'Общий список'!$A:$R,8,FALSE))</f>
        <v>60 м</v>
      </c>
      <c r="F52" s="149" t="str">
        <f>IF(B52="","",VLOOKUP(B52,'Общий список'!$A:$R,10,FALSE))</f>
        <v>60 м с барьерами</v>
      </c>
      <c r="G52" s="149" t="str">
        <f>IF(B52="","",VLOOKUP(B52,'Общий список'!$A:$R,12,FALSE))</f>
        <v/>
      </c>
      <c r="H52" s="149">
        <f t="shared" ref="H52:W52" si="49">IF(AND($D52=H$3,OR($E52=H$4,$F52=H$4,$G52=H$4)),1,"")</f>
        <v>1</v>
      </c>
      <c r="I52" s="149" t="str">
        <f t="shared" si="49"/>
        <v/>
      </c>
      <c r="J52" s="149" t="str">
        <f t="shared" si="49"/>
        <v/>
      </c>
      <c r="K52" s="149" t="str">
        <f t="shared" si="49"/>
        <v/>
      </c>
      <c r="L52" s="149">
        <f t="shared" si="49"/>
        <v>1</v>
      </c>
      <c r="M52" s="149" t="str">
        <f t="shared" si="49"/>
        <v/>
      </c>
      <c r="N52" s="149" t="str">
        <f t="shared" si="49"/>
        <v/>
      </c>
      <c r="O52" s="149">
        <f t="shared" si="49"/>
        <v>1</v>
      </c>
      <c r="P52" s="149" t="str">
        <f t="shared" si="49"/>
        <v/>
      </c>
      <c r="Q52" s="149" t="str">
        <f t="shared" si="49"/>
        <v/>
      </c>
      <c r="R52" s="149" t="str">
        <f t="shared" si="49"/>
        <v/>
      </c>
      <c r="S52" s="149" t="str">
        <f t="shared" si="49"/>
        <v/>
      </c>
      <c r="T52" s="149" t="str">
        <f t="shared" si="49"/>
        <v/>
      </c>
      <c r="U52" s="149" t="str">
        <f t="shared" si="49"/>
        <v/>
      </c>
      <c r="V52" s="149" t="str">
        <f t="shared" si="49"/>
        <v/>
      </c>
      <c r="W52" s="149" t="str">
        <f t="shared" si="49"/>
        <v/>
      </c>
    </row>
    <row r="53">
      <c r="A53" s="150"/>
      <c r="B53" s="148">
        <f>'Общий список'!A51</f>
        <v>223</v>
      </c>
      <c r="C53" s="148" t="str">
        <f>IF(B53="","",VLOOKUP(B53,'Общий список'!$A:$R,2,FALSE))</f>
        <v>Клячин Максим</v>
      </c>
      <c r="D53" s="148" t="str">
        <f>IF(B53="","",VLOOKUP(B53,'Общий список'!$A:$R,3,FALSE))</f>
        <v>М</v>
      </c>
      <c r="E53" s="148" t="str">
        <f>IF(B53="","",VLOOKUP(B53,'Общий список'!$A:$R,8,FALSE))</f>
        <v>60 м</v>
      </c>
      <c r="F53" s="149" t="str">
        <f>IF(B53="","",VLOOKUP(B53,'Общий список'!$A:$R,10,FALSE))</f>
        <v>200 м</v>
      </c>
      <c r="G53" s="149" t="str">
        <f>IF(B53="","",VLOOKUP(B53,'Общий список'!$A:$R,12,FALSE))</f>
        <v/>
      </c>
      <c r="H53" s="149" t="str">
        <f t="shared" ref="H53:W53" si="50">IF(AND($D53=H$3,OR($E53=H$4,$F53=H$4,$G53=H$4)),1,"")</f>
        <v/>
      </c>
      <c r="I53" s="149" t="str">
        <f t="shared" si="50"/>
        <v/>
      </c>
      <c r="J53" s="149" t="str">
        <f t="shared" si="50"/>
        <v/>
      </c>
      <c r="K53" s="149" t="str">
        <f t="shared" si="50"/>
        <v/>
      </c>
      <c r="L53" s="149" t="str">
        <f t="shared" si="50"/>
        <v/>
      </c>
      <c r="M53" s="149" t="str">
        <f t="shared" si="50"/>
        <v/>
      </c>
      <c r="N53" s="149" t="str">
        <f t="shared" si="50"/>
        <v/>
      </c>
      <c r="O53" s="149" t="str">
        <f t="shared" si="50"/>
        <v/>
      </c>
      <c r="P53" s="149">
        <f t="shared" si="50"/>
        <v>1</v>
      </c>
      <c r="Q53" s="149" t="str">
        <f t="shared" si="50"/>
        <v/>
      </c>
      <c r="R53" s="149" t="str">
        <f t="shared" si="50"/>
        <v/>
      </c>
      <c r="S53" s="149" t="str">
        <f t="shared" si="50"/>
        <v/>
      </c>
      <c r="T53" s="149" t="str">
        <f t="shared" si="50"/>
        <v/>
      </c>
      <c r="U53" s="149" t="str">
        <f t="shared" si="50"/>
        <v/>
      </c>
      <c r="V53" s="149" t="str">
        <f t="shared" si="50"/>
        <v/>
      </c>
      <c r="W53" s="149" t="str">
        <f t="shared" si="50"/>
        <v/>
      </c>
    </row>
    <row r="54">
      <c r="A54" s="150"/>
      <c r="B54" s="148">
        <f>'Общий список'!A52</f>
        <v>229</v>
      </c>
      <c r="C54" s="148" t="str">
        <f>IF(B54="","",VLOOKUP(B54,'Общий список'!$A:$R,2,FALSE))</f>
        <v>Панченко Глеб</v>
      </c>
      <c r="D54" s="148" t="str">
        <f>IF(B54="","",VLOOKUP(B54,'Общий список'!$A:$R,3,FALSE))</f>
        <v>М</v>
      </c>
      <c r="E54" s="148" t="str">
        <f>IF(B54="","",VLOOKUP(B54,'Общий список'!$A:$R,8,FALSE))</f>
        <v>60 м</v>
      </c>
      <c r="F54" s="149" t="str">
        <f>IF(B54="","",VLOOKUP(B54,'Общий список'!$A:$R,10,FALSE))</f>
        <v>200 м</v>
      </c>
      <c r="G54" s="149" t="str">
        <f>IF(B54="","",VLOOKUP(B54,'Общий список'!$A:$R,12,FALSE))</f>
        <v/>
      </c>
      <c r="H54" s="149" t="str">
        <f t="shared" ref="H54:W54" si="51">IF(AND($D54=H$3,OR($E54=H$4,$F54=H$4,$G54=H$4)),1,"")</f>
        <v/>
      </c>
      <c r="I54" s="149" t="str">
        <f t="shared" si="51"/>
        <v/>
      </c>
      <c r="J54" s="149" t="str">
        <f t="shared" si="51"/>
        <v/>
      </c>
      <c r="K54" s="149" t="str">
        <f t="shared" si="51"/>
        <v/>
      </c>
      <c r="L54" s="149" t="str">
        <f t="shared" si="51"/>
        <v/>
      </c>
      <c r="M54" s="149" t="str">
        <f t="shared" si="51"/>
        <v/>
      </c>
      <c r="N54" s="149" t="str">
        <f t="shared" si="51"/>
        <v/>
      </c>
      <c r="O54" s="149" t="str">
        <f t="shared" si="51"/>
        <v/>
      </c>
      <c r="P54" s="149">
        <f t="shared" si="51"/>
        <v>1</v>
      </c>
      <c r="Q54" s="149" t="str">
        <f t="shared" si="51"/>
        <v/>
      </c>
      <c r="R54" s="149" t="str">
        <f t="shared" si="51"/>
        <v/>
      </c>
      <c r="S54" s="149" t="str">
        <f t="shared" si="51"/>
        <v/>
      </c>
      <c r="T54" s="149" t="str">
        <f t="shared" si="51"/>
        <v/>
      </c>
      <c r="U54" s="149" t="str">
        <f t="shared" si="51"/>
        <v/>
      </c>
      <c r="V54" s="149" t="str">
        <f t="shared" si="51"/>
        <v/>
      </c>
      <c r="W54" s="149" t="str">
        <f t="shared" si="51"/>
        <v/>
      </c>
    </row>
    <row r="55">
      <c r="A55" s="150"/>
      <c r="B55" s="148">
        <f>'Общий список'!A53</f>
        <v>234</v>
      </c>
      <c r="C55" s="148" t="str">
        <f>IF(B55="","",VLOOKUP(B55,'Общий список'!$A:$R,2,FALSE))</f>
        <v>Хохрякова Ксения </v>
      </c>
      <c r="D55" s="148" t="str">
        <f>IF(B55="","",VLOOKUP(B55,'Общий список'!$A:$R,3,FALSE))</f>
        <v>Ж</v>
      </c>
      <c r="E55" s="148" t="str">
        <f>IF(B55="","",VLOOKUP(B55,'Общий список'!$A:$R,8,FALSE))</f>
        <v>60 м</v>
      </c>
      <c r="F55" s="149" t="str">
        <f>IF(B55="","",VLOOKUP(B55,'Общий список'!$A:$R,10,FALSE))</f>
        <v>200 м</v>
      </c>
      <c r="G55" s="149" t="str">
        <f>IF(B55="","",VLOOKUP(B55,'Общий список'!$A:$R,12,FALSE))</f>
        <v/>
      </c>
      <c r="H55" s="149">
        <f t="shared" ref="H55:W55" si="52">IF(AND($D55=H$3,OR($E55=H$4,$F55=H$4,$G55=H$4)),1,"")</f>
        <v>1</v>
      </c>
      <c r="I55" s="149" t="str">
        <f t="shared" si="52"/>
        <v/>
      </c>
      <c r="J55" s="149" t="str">
        <f t="shared" si="52"/>
        <v/>
      </c>
      <c r="K55" s="149" t="str">
        <f t="shared" si="52"/>
        <v/>
      </c>
      <c r="L55" s="149" t="str">
        <f t="shared" si="52"/>
        <v/>
      </c>
      <c r="M55" s="149" t="str">
        <f t="shared" si="52"/>
        <v/>
      </c>
      <c r="N55" s="149" t="str">
        <f t="shared" si="52"/>
        <v/>
      </c>
      <c r="O55" s="149" t="str">
        <f t="shared" si="52"/>
        <v/>
      </c>
      <c r="P55" s="149" t="str">
        <f t="shared" si="52"/>
        <v/>
      </c>
      <c r="Q55" s="149" t="str">
        <f t="shared" si="52"/>
        <v/>
      </c>
      <c r="R55" s="149" t="str">
        <f t="shared" si="52"/>
        <v/>
      </c>
      <c r="S55" s="149" t="str">
        <f t="shared" si="52"/>
        <v/>
      </c>
      <c r="T55" s="149" t="str">
        <f t="shared" si="52"/>
        <v/>
      </c>
      <c r="U55" s="149" t="str">
        <f t="shared" si="52"/>
        <v/>
      </c>
      <c r="V55" s="149" t="str">
        <f t="shared" si="52"/>
        <v/>
      </c>
      <c r="W55" s="149" t="str">
        <f t="shared" si="52"/>
        <v/>
      </c>
    </row>
    <row r="56">
      <c r="A56" s="150"/>
      <c r="B56" s="148">
        <f>'Общий список'!A54</f>
        <v>235</v>
      </c>
      <c r="C56" s="148" t="str">
        <f>IF(B56="","",VLOOKUP(B56,'Общий список'!$A:$R,2,FALSE))</f>
        <v>Иванов Евгений</v>
      </c>
      <c r="D56" s="148" t="str">
        <f>IF(B56="","",VLOOKUP(B56,'Общий список'!$A:$R,3,FALSE))</f>
        <v>М</v>
      </c>
      <c r="E56" s="148" t="str">
        <f>IF(B56="","",VLOOKUP(B56,'Общий список'!$A:$R,8,FALSE))</f>
        <v>400 м</v>
      </c>
      <c r="F56" s="149" t="str">
        <f>IF(B56="","",VLOOKUP(B56,'Общий список'!$A:$R,10,FALSE))</f>
        <v>200 м</v>
      </c>
      <c r="G56" s="149" t="str">
        <f>IF(B56="","",VLOOKUP(B56,'Общий список'!$A:$R,12,FALSE))</f>
        <v/>
      </c>
      <c r="H56" s="149" t="str">
        <f t="shared" ref="H56:W56" si="53">IF(AND($D56=H$3,OR($E56=H$4,$F56=H$4,$G56=H$4)),1,"")</f>
        <v/>
      </c>
      <c r="I56" s="149" t="str">
        <f t="shared" si="53"/>
        <v/>
      </c>
      <c r="J56" s="149" t="str">
        <f t="shared" si="53"/>
        <v/>
      </c>
      <c r="K56" s="149" t="str">
        <f t="shared" si="53"/>
        <v/>
      </c>
      <c r="L56" s="149" t="str">
        <f t="shared" si="53"/>
        <v/>
      </c>
      <c r="M56" s="149" t="str">
        <f t="shared" si="53"/>
        <v/>
      </c>
      <c r="N56" s="149" t="str">
        <f t="shared" si="53"/>
        <v/>
      </c>
      <c r="O56" s="149" t="str">
        <f t="shared" si="53"/>
        <v/>
      </c>
      <c r="P56" s="149" t="str">
        <f t="shared" si="53"/>
        <v/>
      </c>
      <c r="Q56" s="149">
        <f t="shared" si="53"/>
        <v>1</v>
      </c>
      <c r="R56" s="149" t="str">
        <f t="shared" si="53"/>
        <v/>
      </c>
      <c r="S56" s="149" t="str">
        <f t="shared" si="53"/>
        <v/>
      </c>
      <c r="T56" s="149" t="str">
        <f t="shared" si="53"/>
        <v/>
      </c>
      <c r="U56" s="149" t="str">
        <f t="shared" si="53"/>
        <v/>
      </c>
      <c r="V56" s="149" t="str">
        <f t="shared" si="53"/>
        <v/>
      </c>
      <c r="W56" s="149" t="str">
        <f t="shared" si="53"/>
        <v/>
      </c>
    </row>
    <row r="57">
      <c r="A57" s="150"/>
      <c r="B57" s="148">
        <f>'Общий список'!A55</f>
        <v>237</v>
      </c>
      <c r="C57" s="148" t="str">
        <f>IF(B57="","",VLOOKUP(B57,'Общий список'!$A:$R,2,FALSE))</f>
        <v>Новоселова Анна</v>
      </c>
      <c r="D57" s="148" t="str">
        <f>IF(B57="","",VLOOKUP(B57,'Общий список'!$A:$R,3,FALSE))</f>
        <v>Ж</v>
      </c>
      <c r="E57" s="148" t="str">
        <f>IF(B57="","",VLOOKUP(B57,'Общий список'!$A:$R,8,FALSE))</f>
        <v>60 м</v>
      </c>
      <c r="F57" s="149" t="str">
        <f>IF(B57="","",VLOOKUP(B57,'Общий список'!$A:$R,10,FALSE))</f>
        <v>200 м</v>
      </c>
      <c r="G57" s="149" t="str">
        <f>IF(B57="","",VLOOKUP(B57,'Общий список'!$A:$R,12,FALSE))</f>
        <v/>
      </c>
      <c r="H57" s="149">
        <f t="shared" ref="H57:W57" si="54">IF(AND($D57=H$3,OR($E57=H$4,$F57=H$4,$G57=H$4)),1,"")</f>
        <v>1</v>
      </c>
      <c r="I57" s="149" t="str">
        <f t="shared" si="54"/>
        <v/>
      </c>
      <c r="J57" s="149" t="str">
        <f t="shared" si="54"/>
        <v/>
      </c>
      <c r="K57" s="149" t="str">
        <f t="shared" si="54"/>
        <v/>
      </c>
      <c r="L57" s="149" t="str">
        <f t="shared" si="54"/>
        <v/>
      </c>
      <c r="M57" s="149" t="str">
        <f t="shared" si="54"/>
        <v/>
      </c>
      <c r="N57" s="149" t="str">
        <f t="shared" si="54"/>
        <v/>
      </c>
      <c r="O57" s="149" t="str">
        <f t="shared" si="54"/>
        <v/>
      </c>
      <c r="P57" s="149" t="str">
        <f t="shared" si="54"/>
        <v/>
      </c>
      <c r="Q57" s="149" t="str">
        <f t="shared" si="54"/>
        <v/>
      </c>
      <c r="R57" s="149" t="str">
        <f t="shared" si="54"/>
        <v/>
      </c>
      <c r="S57" s="149" t="str">
        <f t="shared" si="54"/>
        <v/>
      </c>
      <c r="T57" s="149" t="str">
        <f t="shared" si="54"/>
        <v/>
      </c>
      <c r="U57" s="149" t="str">
        <f t="shared" si="54"/>
        <v/>
      </c>
      <c r="V57" s="149" t="str">
        <f t="shared" si="54"/>
        <v/>
      </c>
      <c r="W57" s="149" t="str">
        <f t="shared" si="54"/>
        <v/>
      </c>
    </row>
    <row r="58">
      <c r="A58" s="150"/>
      <c r="B58" s="148">
        <f>'Общий список'!A56</f>
        <v>239</v>
      </c>
      <c r="C58" s="148" t="str">
        <f>IF(B58="","",VLOOKUP(B58,'Общий список'!$A:$R,2,FALSE))</f>
        <v>Латышева Виктория</v>
      </c>
      <c r="D58" s="148" t="str">
        <f>IF(B58="","",VLOOKUP(B58,'Общий список'!$A:$R,3,FALSE))</f>
        <v>Ж</v>
      </c>
      <c r="E58" s="148" t="str">
        <f>IF(B58="","",VLOOKUP(B58,'Общий список'!$A:$R,8,FALSE))</f>
        <v/>
      </c>
      <c r="F58" s="149" t="str">
        <f>IF(B58="","",VLOOKUP(B58,'Общий список'!$A:$R,10,FALSE))</f>
        <v>200 м</v>
      </c>
      <c r="G58" s="149" t="str">
        <f>IF(B58="","",VLOOKUP(B58,'Общий список'!$A:$R,12,FALSE))</f>
        <v/>
      </c>
      <c r="H58" s="149" t="str">
        <f t="shared" ref="H58:W58" si="55">IF(AND($D58=H$3,OR($E58=H$4,$F58=H$4,$G58=H$4)),1,"")</f>
        <v/>
      </c>
      <c r="I58" s="149" t="str">
        <f t="shared" si="55"/>
        <v/>
      </c>
      <c r="J58" s="149" t="str">
        <f t="shared" si="55"/>
        <v/>
      </c>
      <c r="K58" s="149" t="str">
        <f t="shared" si="55"/>
        <v/>
      </c>
      <c r="L58" s="149" t="str">
        <f t="shared" si="55"/>
        <v/>
      </c>
      <c r="M58" s="149" t="str">
        <f t="shared" si="55"/>
        <v/>
      </c>
      <c r="N58" s="149" t="str">
        <f t="shared" si="55"/>
        <v/>
      </c>
      <c r="O58" s="149" t="str">
        <f t="shared" si="55"/>
        <v/>
      </c>
      <c r="P58" s="149" t="str">
        <f t="shared" si="55"/>
        <v/>
      </c>
      <c r="Q58" s="149" t="str">
        <f t="shared" si="55"/>
        <v/>
      </c>
      <c r="R58" s="149" t="str">
        <f t="shared" si="55"/>
        <v/>
      </c>
      <c r="S58" s="149" t="str">
        <f t="shared" si="55"/>
        <v/>
      </c>
      <c r="T58" s="149" t="str">
        <f t="shared" si="55"/>
        <v/>
      </c>
      <c r="U58" s="149" t="str">
        <f t="shared" si="55"/>
        <v/>
      </c>
      <c r="V58" s="149" t="str">
        <f t="shared" si="55"/>
        <v/>
      </c>
      <c r="W58" s="149" t="str">
        <f t="shared" si="55"/>
        <v/>
      </c>
    </row>
    <row r="59">
      <c r="A59" s="150"/>
      <c r="B59" s="148">
        <f>'Общий список'!A57</f>
        <v>241</v>
      </c>
      <c r="C59" s="148" t="str">
        <f>IF(B59="","",VLOOKUP(B59,'Общий список'!$A:$R,2,FALSE))</f>
        <v>Карманов Максим</v>
      </c>
      <c r="D59" s="148" t="str">
        <f>IF(B59="","",VLOOKUP(B59,'Общий список'!$A:$R,3,FALSE))</f>
        <v>М</v>
      </c>
      <c r="E59" s="148" t="str">
        <f>IF(B59="","",VLOOKUP(B59,'Общий список'!$A:$R,8,FALSE))</f>
        <v>60 м</v>
      </c>
      <c r="F59" s="149" t="str">
        <f>IF(B59="","",VLOOKUP(B59,'Общий список'!$A:$R,10,FALSE))</f>
        <v/>
      </c>
      <c r="G59" s="149" t="str">
        <f>IF(B59="","",VLOOKUP(B59,'Общий список'!$A:$R,12,FALSE))</f>
        <v/>
      </c>
      <c r="H59" s="149" t="str">
        <f t="shared" ref="H59:W59" si="56">IF(AND($D59=H$3,OR($E59=H$4,$F59=H$4,$G59=H$4)),1,"")</f>
        <v/>
      </c>
      <c r="I59" s="149" t="str">
        <f t="shared" si="56"/>
        <v/>
      </c>
      <c r="J59" s="149" t="str">
        <f t="shared" si="56"/>
        <v/>
      </c>
      <c r="K59" s="149" t="str">
        <f t="shared" si="56"/>
        <v/>
      </c>
      <c r="L59" s="149" t="str">
        <f t="shared" si="56"/>
        <v/>
      </c>
      <c r="M59" s="149" t="str">
        <f t="shared" si="56"/>
        <v/>
      </c>
      <c r="N59" s="149" t="str">
        <f t="shared" si="56"/>
        <v/>
      </c>
      <c r="O59" s="149" t="str">
        <f t="shared" si="56"/>
        <v/>
      </c>
      <c r="P59" s="149">
        <f t="shared" si="56"/>
        <v>1</v>
      </c>
      <c r="Q59" s="149" t="str">
        <f t="shared" si="56"/>
        <v/>
      </c>
      <c r="R59" s="149" t="str">
        <f t="shared" si="56"/>
        <v/>
      </c>
      <c r="S59" s="149" t="str">
        <f t="shared" si="56"/>
        <v/>
      </c>
      <c r="T59" s="149" t="str">
        <f t="shared" si="56"/>
        <v/>
      </c>
      <c r="U59" s="149" t="str">
        <f t="shared" si="56"/>
        <v/>
      </c>
      <c r="V59" s="149" t="str">
        <f t="shared" si="56"/>
        <v/>
      </c>
      <c r="W59" s="149" t="str">
        <f t="shared" si="56"/>
        <v/>
      </c>
    </row>
    <row r="60">
      <c r="A60" s="150"/>
      <c r="B60" s="148">
        <f>'Общий список'!A58</f>
        <v>242</v>
      </c>
      <c r="C60" s="148" t="str">
        <f>IF(B60="","",VLOOKUP(B60,'Общий список'!$A:$R,2,FALSE))</f>
        <v>Пирогов Арсений</v>
      </c>
      <c r="D60" s="148" t="str">
        <f>IF(B60="","",VLOOKUP(B60,'Общий список'!$A:$R,3,FALSE))</f>
        <v>М</v>
      </c>
      <c r="E60" s="148" t="str">
        <f>IF(B60="","",VLOOKUP(B60,'Общий список'!$A:$R,8,FALSE))</f>
        <v>60 м</v>
      </c>
      <c r="F60" s="149" t="str">
        <f>IF(B60="","",VLOOKUP(B60,'Общий список'!$A:$R,10,FALSE))</f>
        <v>200 м</v>
      </c>
      <c r="G60" s="149" t="str">
        <f>IF(B60="","",VLOOKUP(B60,'Общий список'!$A:$R,12,FALSE))</f>
        <v/>
      </c>
      <c r="H60" s="149" t="str">
        <f t="shared" ref="H60:W60" si="57">IF(AND($D60=H$3,OR($E60=H$4,$F60=H$4,$G60=H$4)),1,"")</f>
        <v/>
      </c>
      <c r="I60" s="149" t="str">
        <f t="shared" si="57"/>
        <v/>
      </c>
      <c r="J60" s="149" t="str">
        <f t="shared" si="57"/>
        <v/>
      </c>
      <c r="K60" s="149" t="str">
        <f t="shared" si="57"/>
        <v/>
      </c>
      <c r="L60" s="149" t="str">
        <f t="shared" si="57"/>
        <v/>
      </c>
      <c r="M60" s="149" t="str">
        <f t="shared" si="57"/>
        <v/>
      </c>
      <c r="N60" s="149" t="str">
        <f t="shared" si="57"/>
        <v/>
      </c>
      <c r="O60" s="149" t="str">
        <f t="shared" si="57"/>
        <v/>
      </c>
      <c r="P60" s="149">
        <f t="shared" si="57"/>
        <v>1</v>
      </c>
      <c r="Q60" s="149" t="str">
        <f t="shared" si="57"/>
        <v/>
      </c>
      <c r="R60" s="149" t="str">
        <f t="shared" si="57"/>
        <v/>
      </c>
      <c r="S60" s="149" t="str">
        <f t="shared" si="57"/>
        <v/>
      </c>
      <c r="T60" s="149" t="str">
        <f t="shared" si="57"/>
        <v/>
      </c>
      <c r="U60" s="149" t="str">
        <f t="shared" si="57"/>
        <v/>
      </c>
      <c r="V60" s="149" t="str">
        <f t="shared" si="57"/>
        <v/>
      </c>
      <c r="W60" s="149" t="str">
        <f t="shared" si="57"/>
        <v/>
      </c>
    </row>
    <row r="61">
      <c r="A61" s="150"/>
      <c r="B61" s="148">
        <f>'Общий список'!A59</f>
        <v>243</v>
      </c>
      <c r="C61" s="148" t="str">
        <f>IF(B61="","",VLOOKUP(B61,'Общий список'!$A:$R,2,FALSE))</f>
        <v>Климовских Софья</v>
      </c>
      <c r="D61" s="148" t="str">
        <f>IF(B61="","",VLOOKUP(B61,'Общий список'!$A:$R,3,FALSE))</f>
        <v>Ж</v>
      </c>
      <c r="E61" s="148" t="str">
        <f>IF(B61="","",VLOOKUP(B61,'Общий список'!$A:$R,8,FALSE))</f>
        <v>400 м</v>
      </c>
      <c r="F61" s="149" t="str">
        <f>IF(B61="","",VLOOKUP(B61,'Общий список'!$A:$R,10,FALSE))</f>
        <v>200 м</v>
      </c>
      <c r="G61" s="149" t="str">
        <f>IF(B61="","",VLOOKUP(B61,'Общий список'!$A:$R,12,FALSE))</f>
        <v/>
      </c>
      <c r="H61" s="149" t="str">
        <f t="shared" ref="H61:W61" si="58">IF(AND($D61=H$3,OR($E61=H$4,$F61=H$4,$G61=H$4)),1,"")</f>
        <v/>
      </c>
      <c r="I61" s="149">
        <f t="shared" si="58"/>
        <v>1</v>
      </c>
      <c r="J61" s="149" t="str">
        <f t="shared" si="58"/>
        <v/>
      </c>
      <c r="K61" s="149" t="str">
        <f t="shared" si="58"/>
        <v/>
      </c>
      <c r="L61" s="149" t="str">
        <f t="shared" si="58"/>
        <v/>
      </c>
      <c r="M61" s="149" t="str">
        <f t="shared" si="58"/>
        <v/>
      </c>
      <c r="N61" s="149" t="str">
        <f t="shared" si="58"/>
        <v/>
      </c>
      <c r="O61" s="149" t="str">
        <f t="shared" si="58"/>
        <v/>
      </c>
      <c r="P61" s="149" t="str">
        <f t="shared" si="58"/>
        <v/>
      </c>
      <c r="Q61" s="149" t="str">
        <f t="shared" si="58"/>
        <v/>
      </c>
      <c r="R61" s="149" t="str">
        <f t="shared" si="58"/>
        <v/>
      </c>
      <c r="S61" s="149" t="str">
        <f t="shared" si="58"/>
        <v/>
      </c>
      <c r="T61" s="149" t="str">
        <f t="shared" si="58"/>
        <v/>
      </c>
      <c r="U61" s="149" t="str">
        <f t="shared" si="58"/>
        <v/>
      </c>
      <c r="V61" s="149" t="str">
        <f t="shared" si="58"/>
        <v/>
      </c>
      <c r="W61" s="149" t="str">
        <f t="shared" si="58"/>
        <v/>
      </c>
    </row>
    <row r="62">
      <c r="A62" s="150"/>
      <c r="B62" s="148">
        <f>'Общий список'!A60</f>
        <v>250</v>
      </c>
      <c r="C62" s="148" t="str">
        <f>IF(B62="","",VLOOKUP(B62,'Общий список'!$A:$R,2,FALSE))</f>
        <v>Симонова Анастасия</v>
      </c>
      <c r="D62" s="148" t="str">
        <f>IF(B62="","",VLOOKUP(B62,'Общий список'!$A:$R,3,FALSE))</f>
        <v>Ж</v>
      </c>
      <c r="E62" s="148" t="str">
        <f>IF(B62="","",VLOOKUP(B62,'Общий список'!$A:$R,8,FALSE))</f>
        <v>1500 м</v>
      </c>
      <c r="F62" s="149" t="str">
        <f>IF(B62="","",VLOOKUP(B62,'Общий список'!$A:$R,10,FALSE))</f>
        <v>3000 м</v>
      </c>
      <c r="G62" s="149" t="str">
        <f>IF(B62="","",VLOOKUP(B62,'Общий список'!$A:$R,12,FALSE))</f>
        <v/>
      </c>
      <c r="H62" s="149" t="str">
        <f t="shared" ref="H62:W62" si="59">IF(AND($D62=H$3,OR($E62=H$4,$F62=H$4,$G62=H$4)),1,"")</f>
        <v/>
      </c>
      <c r="I62" s="149" t="str">
        <f t="shared" si="59"/>
        <v/>
      </c>
      <c r="J62" s="149" t="str">
        <f t="shared" si="59"/>
        <v/>
      </c>
      <c r="K62" s="149">
        <f t="shared" si="59"/>
        <v>1</v>
      </c>
      <c r="L62" s="149" t="str">
        <f t="shared" si="59"/>
        <v/>
      </c>
      <c r="M62" s="149" t="str">
        <f t="shared" si="59"/>
        <v/>
      </c>
      <c r="N62" s="149" t="str">
        <f t="shared" si="59"/>
        <v/>
      </c>
      <c r="O62" s="149" t="str">
        <f t="shared" si="59"/>
        <v/>
      </c>
      <c r="P62" s="149" t="str">
        <f t="shared" si="59"/>
        <v/>
      </c>
      <c r="Q62" s="149" t="str">
        <f t="shared" si="59"/>
        <v/>
      </c>
      <c r="R62" s="149" t="str">
        <f t="shared" si="59"/>
        <v/>
      </c>
      <c r="S62" s="149" t="str">
        <f t="shared" si="59"/>
        <v/>
      </c>
      <c r="T62" s="149" t="str">
        <f t="shared" si="59"/>
        <v/>
      </c>
      <c r="U62" s="149" t="str">
        <f t="shared" si="59"/>
        <v/>
      </c>
      <c r="V62" s="149" t="str">
        <f t="shared" si="59"/>
        <v/>
      </c>
      <c r="W62" s="149" t="str">
        <f t="shared" si="59"/>
        <v/>
      </c>
    </row>
    <row r="63">
      <c r="A63" s="150"/>
      <c r="B63" s="148">
        <f>'Общий список'!A61</f>
        <v>271</v>
      </c>
      <c r="C63" s="148" t="str">
        <f>IF(B63="","",VLOOKUP(B63,'Общий список'!$A:$R,2,FALSE))</f>
        <v>Максимова Валерия</v>
      </c>
      <c r="D63" s="148" t="str">
        <f>IF(B63="","",VLOOKUP(B63,'Общий список'!$A:$R,3,FALSE))</f>
        <v>Ж</v>
      </c>
      <c r="E63" s="148" t="str">
        <f>IF(B63="","",VLOOKUP(B63,'Общий список'!$A:$R,8,FALSE))</f>
        <v>400 м</v>
      </c>
      <c r="F63" s="149" t="str">
        <f>IF(B63="","",VLOOKUP(B63,'Общий список'!$A:$R,10,FALSE))</f>
        <v>200 м</v>
      </c>
      <c r="G63" s="149" t="str">
        <f>IF(B63="","",VLOOKUP(B63,'Общий список'!$A:$R,12,FALSE))</f>
        <v/>
      </c>
      <c r="H63" s="149" t="str">
        <f t="shared" ref="H63:W63" si="60">IF(AND($D63=H$3,OR($E63=H$4,$F63=H$4,$G63=H$4)),1,"")</f>
        <v/>
      </c>
      <c r="I63" s="149">
        <f t="shared" si="60"/>
        <v>1</v>
      </c>
      <c r="J63" s="149" t="str">
        <f t="shared" si="60"/>
        <v/>
      </c>
      <c r="K63" s="149" t="str">
        <f t="shared" si="60"/>
        <v/>
      </c>
      <c r="L63" s="149" t="str">
        <f t="shared" si="60"/>
        <v/>
      </c>
      <c r="M63" s="149" t="str">
        <f t="shared" si="60"/>
        <v/>
      </c>
      <c r="N63" s="149" t="str">
        <f t="shared" si="60"/>
        <v/>
      </c>
      <c r="O63" s="149" t="str">
        <f t="shared" si="60"/>
        <v/>
      </c>
      <c r="P63" s="149" t="str">
        <f t="shared" si="60"/>
        <v/>
      </c>
      <c r="Q63" s="149" t="str">
        <f t="shared" si="60"/>
        <v/>
      </c>
      <c r="R63" s="149" t="str">
        <f t="shared" si="60"/>
        <v/>
      </c>
      <c r="S63" s="149" t="str">
        <f t="shared" si="60"/>
        <v/>
      </c>
      <c r="T63" s="149" t="str">
        <f t="shared" si="60"/>
        <v/>
      </c>
      <c r="U63" s="149" t="str">
        <f t="shared" si="60"/>
        <v/>
      </c>
      <c r="V63" s="149" t="str">
        <f t="shared" si="60"/>
        <v/>
      </c>
      <c r="W63" s="149" t="str">
        <f t="shared" si="60"/>
        <v/>
      </c>
    </row>
    <row r="64">
      <c r="A64" s="150"/>
      <c r="B64" s="148">
        <f>'Общий список'!A62</f>
        <v>272</v>
      </c>
      <c r="C64" s="148" t="str">
        <f>IF(B64="","",VLOOKUP(B64,'Общий список'!$A:$R,2,FALSE))</f>
        <v>Полежаева Юлиана</v>
      </c>
      <c r="D64" s="148" t="str">
        <f>IF(B64="","",VLOOKUP(B64,'Общий список'!$A:$R,3,FALSE))</f>
        <v>Ж</v>
      </c>
      <c r="E64" s="148" t="str">
        <f>IF(B64="","",VLOOKUP(B64,'Общий список'!$A:$R,8,FALSE))</f>
        <v>60 м</v>
      </c>
      <c r="F64" s="149" t="str">
        <f>IF(B64="","",VLOOKUP(B64,'Общий список'!$A:$R,10,FALSE))</f>
        <v>200 м</v>
      </c>
      <c r="G64" s="149" t="str">
        <f>IF(B64="","",VLOOKUP(B64,'Общий список'!$A:$R,12,FALSE))</f>
        <v/>
      </c>
      <c r="H64" s="149">
        <f t="shared" ref="H64:W64" si="61">IF(AND($D64=H$3,OR($E64=H$4,$F64=H$4,$G64=H$4)),1,"")</f>
        <v>1</v>
      </c>
      <c r="I64" s="149" t="str">
        <f t="shared" si="61"/>
        <v/>
      </c>
      <c r="J64" s="149" t="str">
        <f t="shared" si="61"/>
        <v/>
      </c>
      <c r="K64" s="149" t="str">
        <f t="shared" si="61"/>
        <v/>
      </c>
      <c r="L64" s="149" t="str">
        <f t="shared" si="61"/>
        <v/>
      </c>
      <c r="M64" s="149" t="str">
        <f t="shared" si="61"/>
        <v/>
      </c>
      <c r="N64" s="149" t="str">
        <f t="shared" si="61"/>
        <v/>
      </c>
      <c r="O64" s="149" t="str">
        <f t="shared" si="61"/>
        <v/>
      </c>
      <c r="P64" s="149" t="str">
        <f t="shared" si="61"/>
        <v/>
      </c>
      <c r="Q64" s="149" t="str">
        <f t="shared" si="61"/>
        <v/>
      </c>
      <c r="R64" s="149" t="str">
        <f t="shared" si="61"/>
        <v/>
      </c>
      <c r="S64" s="149" t="str">
        <f t="shared" si="61"/>
        <v/>
      </c>
      <c r="T64" s="149" t="str">
        <f t="shared" si="61"/>
        <v/>
      </c>
      <c r="U64" s="149" t="str">
        <f t="shared" si="61"/>
        <v/>
      </c>
      <c r="V64" s="149" t="str">
        <f t="shared" si="61"/>
        <v/>
      </c>
      <c r="W64" s="149" t="str">
        <f t="shared" si="61"/>
        <v/>
      </c>
    </row>
    <row r="65">
      <c r="A65" s="150"/>
      <c r="B65" s="148">
        <f>'Общий список'!A63</f>
        <v>273</v>
      </c>
      <c r="C65" s="148" t="str">
        <f>IF(B65="","",VLOOKUP(B65,'Общий список'!$A:$R,2,FALSE))</f>
        <v>Максимова Полина</v>
      </c>
      <c r="D65" s="148" t="str">
        <f>IF(B65="","",VLOOKUP(B65,'Общий список'!$A:$R,3,FALSE))</f>
        <v>Ж</v>
      </c>
      <c r="E65" s="148" t="str">
        <f>IF(B65="","",VLOOKUP(B65,'Общий список'!$A:$R,8,FALSE))</f>
        <v>60 м</v>
      </c>
      <c r="F65" s="149" t="str">
        <f>IF(B65="","",VLOOKUP(B65,'Общий список'!$A:$R,10,FALSE))</f>
        <v>200 м</v>
      </c>
      <c r="G65" s="149" t="str">
        <f>IF(B65="","",VLOOKUP(B65,'Общий список'!$A:$R,12,FALSE))</f>
        <v/>
      </c>
      <c r="H65" s="149">
        <f t="shared" ref="H65:W65" si="62">IF(AND($D65=H$3,OR($E65=H$4,$F65=H$4,$G65=H$4)),1,"")</f>
        <v>1</v>
      </c>
      <c r="I65" s="149" t="str">
        <f t="shared" si="62"/>
        <v/>
      </c>
      <c r="J65" s="149" t="str">
        <f t="shared" si="62"/>
        <v/>
      </c>
      <c r="K65" s="149" t="str">
        <f t="shared" si="62"/>
        <v/>
      </c>
      <c r="L65" s="149" t="str">
        <f t="shared" si="62"/>
        <v/>
      </c>
      <c r="M65" s="149" t="str">
        <f t="shared" si="62"/>
        <v/>
      </c>
      <c r="N65" s="149" t="str">
        <f t="shared" si="62"/>
        <v/>
      </c>
      <c r="O65" s="149" t="str">
        <f t="shared" si="62"/>
        <v/>
      </c>
      <c r="P65" s="149" t="str">
        <f t="shared" si="62"/>
        <v/>
      </c>
      <c r="Q65" s="149" t="str">
        <f t="shared" si="62"/>
        <v/>
      </c>
      <c r="R65" s="149" t="str">
        <f t="shared" si="62"/>
        <v/>
      </c>
      <c r="S65" s="149" t="str">
        <f t="shared" si="62"/>
        <v/>
      </c>
      <c r="T65" s="149" t="str">
        <f t="shared" si="62"/>
        <v/>
      </c>
      <c r="U65" s="149" t="str">
        <f t="shared" si="62"/>
        <v/>
      </c>
      <c r="V65" s="149" t="str">
        <f t="shared" si="62"/>
        <v/>
      </c>
      <c r="W65" s="149" t="str">
        <f t="shared" si="62"/>
        <v/>
      </c>
    </row>
    <row r="66">
      <c r="A66" s="150"/>
      <c r="B66" s="148">
        <f>'Общий список'!A64</f>
        <v>274</v>
      </c>
      <c r="C66" s="148" t="str">
        <f>IF(B66="","",VLOOKUP(B66,'Общий список'!$A:$R,2,FALSE))</f>
        <v>Карпов Вячеслав</v>
      </c>
      <c r="D66" s="148" t="str">
        <f>IF(B66="","",VLOOKUP(B66,'Общий список'!$A:$R,3,FALSE))</f>
        <v>М</v>
      </c>
      <c r="E66" s="148" t="str">
        <f>IF(B66="","",VLOOKUP(B66,'Общий список'!$A:$R,8,FALSE))</f>
        <v>60 м</v>
      </c>
      <c r="F66" s="149" t="str">
        <f>IF(B66="","",VLOOKUP(B66,'Общий список'!$A:$R,10,FALSE))</f>
        <v>200 м</v>
      </c>
      <c r="G66" s="149" t="str">
        <f>IF(B66="","",VLOOKUP(B66,'Общий список'!$A:$R,12,FALSE))</f>
        <v/>
      </c>
      <c r="H66" s="149" t="str">
        <f t="shared" ref="H66:W66" si="63">IF(AND($D66=H$3,OR($E66=H$4,$F66=H$4,$G66=H$4)),1,"")</f>
        <v/>
      </c>
      <c r="I66" s="149" t="str">
        <f t="shared" si="63"/>
        <v/>
      </c>
      <c r="J66" s="149" t="str">
        <f t="shared" si="63"/>
        <v/>
      </c>
      <c r="K66" s="149" t="str">
        <f t="shared" si="63"/>
        <v/>
      </c>
      <c r="L66" s="149" t="str">
        <f t="shared" si="63"/>
        <v/>
      </c>
      <c r="M66" s="149" t="str">
        <f t="shared" si="63"/>
        <v/>
      </c>
      <c r="N66" s="149" t="str">
        <f t="shared" si="63"/>
        <v/>
      </c>
      <c r="O66" s="149" t="str">
        <f t="shared" si="63"/>
        <v/>
      </c>
      <c r="P66" s="149">
        <f t="shared" si="63"/>
        <v>1</v>
      </c>
      <c r="Q66" s="149" t="str">
        <f t="shared" si="63"/>
        <v/>
      </c>
      <c r="R66" s="149" t="str">
        <f t="shared" si="63"/>
        <v/>
      </c>
      <c r="S66" s="149" t="str">
        <f t="shared" si="63"/>
        <v/>
      </c>
      <c r="T66" s="149" t="str">
        <f t="shared" si="63"/>
        <v/>
      </c>
      <c r="U66" s="149" t="str">
        <f t="shared" si="63"/>
        <v/>
      </c>
      <c r="V66" s="149" t="str">
        <f t="shared" si="63"/>
        <v/>
      </c>
      <c r="W66" s="149" t="str">
        <f t="shared" si="63"/>
        <v/>
      </c>
    </row>
    <row r="67">
      <c r="A67" s="150"/>
      <c r="B67" s="148">
        <f>'Общий список'!A65</f>
        <v>275</v>
      </c>
      <c r="C67" s="148" t="str">
        <f>IF(B67="","",VLOOKUP(B67,'Общий список'!$A:$R,2,FALSE))</f>
        <v>Кобелева Светлана</v>
      </c>
      <c r="D67" s="148" t="str">
        <f>IF(B67="","",VLOOKUP(B67,'Общий список'!$A:$R,3,FALSE))</f>
        <v>Ж</v>
      </c>
      <c r="E67" s="148" t="str">
        <f>IF(B67="","",VLOOKUP(B67,'Общий список'!$A:$R,8,FALSE))</f>
        <v>400 м</v>
      </c>
      <c r="F67" s="149" t="str">
        <f>IF(B67="","",VLOOKUP(B67,'Общий список'!$A:$R,10,FALSE))</f>
        <v>800 м</v>
      </c>
      <c r="G67" s="149" t="str">
        <f>IF(B67="","",VLOOKUP(B67,'Общий список'!$A:$R,12,FALSE))</f>
        <v/>
      </c>
      <c r="H67" s="149" t="str">
        <f t="shared" ref="H67:W67" si="64">IF(AND($D67=H$3,OR($E67=H$4,$F67=H$4,$G67=H$4)),1,"")</f>
        <v/>
      </c>
      <c r="I67" s="149">
        <f t="shared" si="64"/>
        <v>1</v>
      </c>
      <c r="J67" s="149">
        <f t="shared" si="64"/>
        <v>1</v>
      </c>
      <c r="K67" s="149" t="str">
        <f t="shared" si="64"/>
        <v/>
      </c>
      <c r="L67" s="149" t="str">
        <f t="shared" si="64"/>
        <v/>
      </c>
      <c r="M67" s="149" t="str">
        <f t="shared" si="64"/>
        <v/>
      </c>
      <c r="N67" s="149" t="str">
        <f t="shared" si="64"/>
        <v/>
      </c>
      <c r="O67" s="149" t="str">
        <f t="shared" si="64"/>
        <v/>
      </c>
      <c r="P67" s="149" t="str">
        <f t="shared" si="64"/>
        <v/>
      </c>
      <c r="Q67" s="149" t="str">
        <f t="shared" si="64"/>
        <v/>
      </c>
      <c r="R67" s="149" t="str">
        <f t="shared" si="64"/>
        <v/>
      </c>
      <c r="S67" s="149" t="str">
        <f t="shared" si="64"/>
        <v/>
      </c>
      <c r="T67" s="149" t="str">
        <f t="shared" si="64"/>
        <v/>
      </c>
      <c r="U67" s="149" t="str">
        <f t="shared" si="64"/>
        <v/>
      </c>
      <c r="V67" s="149" t="str">
        <f t="shared" si="64"/>
        <v/>
      </c>
      <c r="W67" s="149" t="str">
        <f t="shared" si="64"/>
        <v/>
      </c>
    </row>
    <row r="68">
      <c r="A68" s="150"/>
      <c r="B68" s="148">
        <f>'Общий список'!A66</f>
        <v>276</v>
      </c>
      <c r="C68" s="148" t="str">
        <f>IF(B68="","",VLOOKUP(B68,'Общий список'!$A:$R,2,FALSE))</f>
        <v>Зайцев Егор</v>
      </c>
      <c r="D68" s="148" t="str">
        <f>IF(B68="","",VLOOKUP(B68,'Общий список'!$A:$R,3,FALSE))</f>
        <v>М</v>
      </c>
      <c r="E68" s="148" t="str">
        <f>IF(B68="","",VLOOKUP(B68,'Общий список'!$A:$R,8,FALSE))</f>
        <v>толкание ядра</v>
      </c>
      <c r="F68" s="149" t="str">
        <f>IF(B68="","",VLOOKUP(B68,'Общий список'!$A:$R,10,FALSE))</f>
        <v>200 м</v>
      </c>
      <c r="G68" s="149" t="str">
        <f>IF(B68="","",VLOOKUP(B68,'Общий список'!$A:$R,12,FALSE))</f>
        <v/>
      </c>
      <c r="H68" s="149" t="str">
        <f t="shared" ref="H68:W68" si="65">IF(AND($D68=H$3,OR($E68=H$4,$F68=H$4,$G68=H$4)),1,"")</f>
        <v/>
      </c>
      <c r="I68" s="149" t="str">
        <f t="shared" si="65"/>
        <v/>
      </c>
      <c r="J68" s="149" t="str">
        <f t="shared" si="65"/>
        <v/>
      </c>
      <c r="K68" s="149" t="str">
        <f t="shared" si="65"/>
        <v/>
      </c>
      <c r="L68" s="149" t="str">
        <f t="shared" si="65"/>
        <v/>
      </c>
      <c r="M68" s="149" t="str">
        <f t="shared" si="65"/>
        <v/>
      </c>
      <c r="N68" s="149" t="str">
        <f t="shared" si="65"/>
        <v/>
      </c>
      <c r="O68" s="149" t="str">
        <f t="shared" si="65"/>
        <v/>
      </c>
      <c r="P68" s="149" t="str">
        <f t="shared" si="65"/>
        <v/>
      </c>
      <c r="Q68" s="149" t="str">
        <f t="shared" si="65"/>
        <v/>
      </c>
      <c r="R68" s="149" t="str">
        <f t="shared" si="65"/>
        <v/>
      </c>
      <c r="S68" s="149" t="str">
        <f t="shared" si="65"/>
        <v/>
      </c>
      <c r="T68" s="149" t="str">
        <f t="shared" si="65"/>
        <v/>
      </c>
      <c r="U68" s="149" t="str">
        <f t="shared" si="65"/>
        <v/>
      </c>
      <c r="V68" s="149">
        <f t="shared" si="65"/>
        <v>1</v>
      </c>
      <c r="W68" s="149" t="str">
        <f t="shared" si="65"/>
        <v/>
      </c>
    </row>
    <row r="69">
      <c r="A69" s="150"/>
      <c r="B69" s="148">
        <f>'Общий список'!A67</f>
        <v>277</v>
      </c>
      <c r="C69" s="148" t="str">
        <f>IF(B69="","",VLOOKUP(B69,'Общий список'!$A:$R,2,FALSE))</f>
        <v>Субботина Ольга</v>
      </c>
      <c r="D69" s="148" t="str">
        <f>IF(B69="","",VLOOKUP(B69,'Общий список'!$A:$R,3,FALSE))</f>
        <v>Ж</v>
      </c>
      <c r="E69" s="148" t="str">
        <f>IF(B69="","",VLOOKUP(B69,'Общий список'!$A:$R,8,FALSE))</f>
        <v>60 м</v>
      </c>
      <c r="F69" s="149" t="str">
        <f>IF(B69="","",VLOOKUP(B69,'Общий список'!$A:$R,10,FALSE))</f>
        <v>200 м</v>
      </c>
      <c r="G69" s="149" t="str">
        <f>IF(B69="","",VLOOKUP(B69,'Общий список'!$A:$R,12,FALSE))</f>
        <v/>
      </c>
      <c r="H69" s="149">
        <f t="shared" ref="H69:W69" si="66">IF(AND($D69=H$3,OR($E69=H$4,$F69=H$4,$G69=H$4)),1,"")</f>
        <v>1</v>
      </c>
      <c r="I69" s="149" t="str">
        <f t="shared" si="66"/>
        <v/>
      </c>
      <c r="J69" s="149" t="str">
        <f t="shared" si="66"/>
        <v/>
      </c>
      <c r="K69" s="149" t="str">
        <f t="shared" si="66"/>
        <v/>
      </c>
      <c r="L69" s="149" t="str">
        <f t="shared" si="66"/>
        <v/>
      </c>
      <c r="M69" s="149" t="str">
        <f t="shared" si="66"/>
        <v/>
      </c>
      <c r="N69" s="149" t="str">
        <f t="shared" si="66"/>
        <v/>
      </c>
      <c r="O69" s="149" t="str">
        <f t="shared" si="66"/>
        <v/>
      </c>
      <c r="P69" s="149" t="str">
        <f t="shared" si="66"/>
        <v/>
      </c>
      <c r="Q69" s="149" t="str">
        <f t="shared" si="66"/>
        <v/>
      </c>
      <c r="R69" s="149" t="str">
        <f t="shared" si="66"/>
        <v/>
      </c>
      <c r="S69" s="149" t="str">
        <f t="shared" si="66"/>
        <v/>
      </c>
      <c r="T69" s="149" t="str">
        <f t="shared" si="66"/>
        <v/>
      </c>
      <c r="U69" s="149" t="str">
        <f t="shared" si="66"/>
        <v/>
      </c>
      <c r="V69" s="149" t="str">
        <f t="shared" si="66"/>
        <v/>
      </c>
      <c r="W69" s="149" t="str">
        <f t="shared" si="66"/>
        <v/>
      </c>
    </row>
    <row r="70">
      <c r="A70" s="150"/>
      <c r="B70" s="148">
        <f>'Общий список'!A68</f>
        <v>278</v>
      </c>
      <c r="C70" s="148" t="str">
        <f>IF(B70="","",VLOOKUP(B70,'Общий список'!$A:$R,2,FALSE))</f>
        <v>Подьяпольский Сергей</v>
      </c>
      <c r="D70" s="148" t="str">
        <f>IF(B70="","",VLOOKUP(B70,'Общий список'!$A:$R,3,FALSE))</f>
        <v>М</v>
      </c>
      <c r="E70" s="148" t="str">
        <f>IF(B70="","",VLOOKUP(B70,'Общий список'!$A:$R,8,FALSE))</f>
        <v>60 м</v>
      </c>
      <c r="F70" s="149" t="str">
        <f>IF(B70="","",VLOOKUP(B70,'Общий список'!$A:$R,10,FALSE))</f>
        <v>200 м</v>
      </c>
      <c r="G70" s="149" t="str">
        <f>IF(B70="","",VLOOKUP(B70,'Общий список'!$A:$R,12,FALSE))</f>
        <v/>
      </c>
      <c r="H70" s="149" t="str">
        <f t="shared" ref="H70:W70" si="67">IF(AND($D70=H$3,OR($E70=H$4,$F70=H$4,$G70=H$4)),1,"")</f>
        <v/>
      </c>
      <c r="I70" s="149" t="str">
        <f t="shared" si="67"/>
        <v/>
      </c>
      <c r="J70" s="149" t="str">
        <f t="shared" si="67"/>
        <v/>
      </c>
      <c r="K70" s="149" t="str">
        <f t="shared" si="67"/>
        <v/>
      </c>
      <c r="L70" s="149" t="str">
        <f t="shared" si="67"/>
        <v/>
      </c>
      <c r="M70" s="149" t="str">
        <f t="shared" si="67"/>
        <v/>
      </c>
      <c r="N70" s="149" t="str">
        <f t="shared" si="67"/>
        <v/>
      </c>
      <c r="O70" s="149" t="str">
        <f t="shared" si="67"/>
        <v/>
      </c>
      <c r="P70" s="149">
        <f t="shared" si="67"/>
        <v>1</v>
      </c>
      <c r="Q70" s="149" t="str">
        <f t="shared" si="67"/>
        <v/>
      </c>
      <c r="R70" s="149" t="str">
        <f t="shared" si="67"/>
        <v/>
      </c>
      <c r="S70" s="149" t="str">
        <f t="shared" si="67"/>
        <v/>
      </c>
      <c r="T70" s="149" t="str">
        <f t="shared" si="67"/>
        <v/>
      </c>
      <c r="U70" s="149" t="str">
        <f t="shared" si="67"/>
        <v/>
      </c>
      <c r="V70" s="149" t="str">
        <f t="shared" si="67"/>
        <v/>
      </c>
      <c r="W70" s="149" t="str">
        <f t="shared" si="67"/>
        <v/>
      </c>
    </row>
    <row r="71">
      <c r="A71" s="150"/>
      <c r="B71" s="148">
        <f>'Общий список'!A69</f>
        <v>279</v>
      </c>
      <c r="C71" s="148" t="str">
        <f>IF(B71="","",VLOOKUP(B71,'Общий список'!$A:$R,2,FALSE))</f>
        <v>Смолин Никита</v>
      </c>
      <c r="D71" s="148" t="str">
        <f>IF(B71="","",VLOOKUP(B71,'Общий список'!$A:$R,3,FALSE))</f>
        <v>М</v>
      </c>
      <c r="E71" s="148" t="str">
        <f>IF(B71="","",VLOOKUP(B71,'Общий список'!$A:$R,8,FALSE))</f>
        <v>60 м</v>
      </c>
      <c r="F71" s="149" t="str">
        <f>IF(B71="","",VLOOKUP(B71,'Общий список'!$A:$R,10,FALSE))</f>
        <v>200 м</v>
      </c>
      <c r="G71" s="149" t="str">
        <f>IF(B71="","",VLOOKUP(B71,'Общий список'!$A:$R,12,FALSE))</f>
        <v/>
      </c>
      <c r="H71" s="149" t="str">
        <f t="shared" ref="H71:W71" si="68">IF(AND($D71=H$3,OR($E71=H$4,$F71=H$4,$G71=H$4)),1,"")</f>
        <v/>
      </c>
      <c r="I71" s="149" t="str">
        <f t="shared" si="68"/>
        <v/>
      </c>
      <c r="J71" s="149" t="str">
        <f t="shared" si="68"/>
        <v/>
      </c>
      <c r="K71" s="149" t="str">
        <f t="shared" si="68"/>
        <v/>
      </c>
      <c r="L71" s="149" t="str">
        <f t="shared" si="68"/>
        <v/>
      </c>
      <c r="M71" s="149" t="str">
        <f t="shared" si="68"/>
        <v/>
      </c>
      <c r="N71" s="149" t="str">
        <f t="shared" si="68"/>
        <v/>
      </c>
      <c r="O71" s="149" t="str">
        <f t="shared" si="68"/>
        <v/>
      </c>
      <c r="P71" s="149">
        <f t="shared" si="68"/>
        <v>1</v>
      </c>
      <c r="Q71" s="149" t="str">
        <f t="shared" si="68"/>
        <v/>
      </c>
      <c r="R71" s="149" t="str">
        <f t="shared" si="68"/>
        <v/>
      </c>
      <c r="S71" s="149" t="str">
        <f t="shared" si="68"/>
        <v/>
      </c>
      <c r="T71" s="149" t="str">
        <f t="shared" si="68"/>
        <v/>
      </c>
      <c r="U71" s="149" t="str">
        <f t="shared" si="68"/>
        <v/>
      </c>
      <c r="V71" s="149" t="str">
        <f t="shared" si="68"/>
        <v/>
      </c>
      <c r="W71" s="149" t="str">
        <f t="shared" si="68"/>
        <v/>
      </c>
    </row>
    <row r="72">
      <c r="A72" s="150"/>
      <c r="B72" s="148">
        <f>'Общий список'!A70</f>
        <v>282</v>
      </c>
      <c r="C72" s="148" t="str">
        <f>IF(B72="","",VLOOKUP(B72,'Общий список'!$A:$R,2,FALSE))</f>
        <v>Байдин Дмитрий</v>
      </c>
      <c r="D72" s="148" t="str">
        <f>IF(B72="","",VLOOKUP(B72,'Общий список'!$A:$R,3,FALSE))</f>
        <v>М</v>
      </c>
      <c r="E72" s="148" t="str">
        <f>IF(B72="","",VLOOKUP(B72,'Общий список'!$A:$R,8,FALSE))</f>
        <v>60 м</v>
      </c>
      <c r="F72" s="149" t="str">
        <f>IF(B72="","",VLOOKUP(B72,'Общий список'!$A:$R,10,FALSE))</f>
        <v>200 м</v>
      </c>
      <c r="G72" s="149" t="str">
        <f>IF(B72="","",VLOOKUP(B72,'Общий список'!$A:$R,12,FALSE))</f>
        <v/>
      </c>
      <c r="H72" s="149" t="str">
        <f t="shared" ref="H72:W72" si="69">IF(AND($D72=H$3,OR($E72=H$4,$F72=H$4,$G72=H$4)),1,"")</f>
        <v/>
      </c>
      <c r="I72" s="149" t="str">
        <f t="shared" si="69"/>
        <v/>
      </c>
      <c r="J72" s="149" t="str">
        <f t="shared" si="69"/>
        <v/>
      </c>
      <c r="K72" s="149" t="str">
        <f t="shared" si="69"/>
        <v/>
      </c>
      <c r="L72" s="149" t="str">
        <f t="shared" si="69"/>
        <v/>
      </c>
      <c r="M72" s="149" t="str">
        <f t="shared" si="69"/>
        <v/>
      </c>
      <c r="N72" s="149" t="str">
        <f t="shared" si="69"/>
        <v/>
      </c>
      <c r="O72" s="149" t="str">
        <f t="shared" si="69"/>
        <v/>
      </c>
      <c r="P72" s="149">
        <f t="shared" si="69"/>
        <v>1</v>
      </c>
      <c r="Q72" s="149" t="str">
        <f t="shared" si="69"/>
        <v/>
      </c>
      <c r="R72" s="149" t="str">
        <f t="shared" si="69"/>
        <v/>
      </c>
      <c r="S72" s="149" t="str">
        <f t="shared" si="69"/>
        <v/>
      </c>
      <c r="T72" s="149" t="str">
        <f t="shared" si="69"/>
        <v/>
      </c>
      <c r="U72" s="149" t="str">
        <f t="shared" si="69"/>
        <v/>
      </c>
      <c r="V72" s="149" t="str">
        <f t="shared" si="69"/>
        <v/>
      </c>
      <c r="W72" s="149" t="str">
        <f t="shared" si="69"/>
        <v/>
      </c>
    </row>
    <row r="73">
      <c r="A73" s="150"/>
      <c r="B73" s="148">
        <f>'Общий список'!A71</f>
        <v>283</v>
      </c>
      <c r="C73" s="148" t="str">
        <f>IF(B73="","",VLOOKUP(B73,'Общий список'!$A:$R,2,FALSE))</f>
        <v>Гурьева Дарья</v>
      </c>
      <c r="D73" s="148" t="str">
        <f>IF(B73="","",VLOOKUP(B73,'Общий список'!$A:$R,3,FALSE))</f>
        <v>Ж</v>
      </c>
      <c r="E73" s="148" t="str">
        <f>IF(B73="","",VLOOKUP(B73,'Общий список'!$A:$R,8,FALSE))</f>
        <v>60 м</v>
      </c>
      <c r="F73" s="149" t="str">
        <f>IF(B73="","",VLOOKUP(B73,'Общий список'!$A:$R,10,FALSE))</f>
        <v>60 м с барьерами</v>
      </c>
      <c r="G73" s="149" t="str">
        <f>IF(B73="","",VLOOKUP(B73,'Общий список'!$A:$R,12,FALSE))</f>
        <v/>
      </c>
      <c r="H73" s="149">
        <f t="shared" ref="H73:W73" si="70">IF(AND($D73=H$3,OR($E73=H$4,$F73=H$4,$G73=H$4)),1,"")</f>
        <v>1</v>
      </c>
      <c r="I73" s="149" t="str">
        <f t="shared" si="70"/>
        <v/>
      </c>
      <c r="J73" s="149" t="str">
        <f t="shared" si="70"/>
        <v/>
      </c>
      <c r="K73" s="149" t="str">
        <f t="shared" si="70"/>
        <v/>
      </c>
      <c r="L73" s="149">
        <f t="shared" si="70"/>
        <v>1</v>
      </c>
      <c r="M73" s="149" t="str">
        <f t="shared" si="70"/>
        <v/>
      </c>
      <c r="N73" s="149" t="str">
        <f t="shared" si="70"/>
        <v/>
      </c>
      <c r="O73" s="149">
        <f t="shared" si="70"/>
        <v>1</v>
      </c>
      <c r="P73" s="149" t="str">
        <f t="shared" si="70"/>
        <v/>
      </c>
      <c r="Q73" s="149" t="str">
        <f t="shared" si="70"/>
        <v/>
      </c>
      <c r="R73" s="149" t="str">
        <f t="shared" si="70"/>
        <v/>
      </c>
      <c r="S73" s="149" t="str">
        <f t="shared" si="70"/>
        <v/>
      </c>
      <c r="T73" s="149" t="str">
        <f t="shared" si="70"/>
        <v/>
      </c>
      <c r="U73" s="149" t="str">
        <f t="shared" si="70"/>
        <v/>
      </c>
      <c r="V73" s="149" t="str">
        <f t="shared" si="70"/>
        <v/>
      </c>
      <c r="W73" s="149" t="str">
        <f t="shared" si="70"/>
        <v/>
      </c>
    </row>
    <row r="74">
      <c r="A74" s="150"/>
      <c r="B74" s="148">
        <f>'Общий список'!A72</f>
        <v>301</v>
      </c>
      <c r="C74" s="148" t="str">
        <f>IF(B74="","",VLOOKUP(B74,'Общий список'!$A:$R,2,FALSE))</f>
        <v>Погонин Марк</v>
      </c>
      <c r="D74" s="148" t="str">
        <f>IF(B74="","",VLOOKUP(B74,'Общий список'!$A:$R,3,FALSE))</f>
        <v>М</v>
      </c>
      <c r="E74" s="148" t="str">
        <f>IF(B74="","",VLOOKUP(B74,'Общий список'!$A:$R,8,FALSE))</f>
        <v/>
      </c>
      <c r="F74" s="149" t="str">
        <f>IF(B74="","",VLOOKUP(B74,'Общий список'!$A:$R,10,FALSE))</f>
        <v>3000 м</v>
      </c>
      <c r="G74" s="149" t="str">
        <f>IF(B74="","",VLOOKUP(B74,'Общий список'!$A:$R,12,FALSE))</f>
        <v/>
      </c>
      <c r="H74" s="149" t="str">
        <f t="shared" ref="H74:W74" si="71">IF(AND($D74=H$3,OR($E74=H$4,$F74=H$4,$G74=H$4)),1,"")</f>
        <v/>
      </c>
      <c r="I74" s="149" t="str">
        <f t="shared" si="71"/>
        <v/>
      </c>
      <c r="J74" s="149" t="str">
        <f t="shared" si="71"/>
        <v/>
      </c>
      <c r="K74" s="149" t="str">
        <f t="shared" si="71"/>
        <v/>
      </c>
      <c r="L74" s="149" t="str">
        <f t="shared" si="71"/>
        <v/>
      </c>
      <c r="M74" s="149" t="str">
        <f t="shared" si="71"/>
        <v/>
      </c>
      <c r="N74" s="149" t="str">
        <f t="shared" si="71"/>
        <v/>
      </c>
      <c r="O74" s="149" t="str">
        <f t="shared" si="71"/>
        <v/>
      </c>
      <c r="P74" s="149" t="str">
        <f t="shared" si="71"/>
        <v/>
      </c>
      <c r="Q74" s="149" t="str">
        <f t="shared" si="71"/>
        <v/>
      </c>
      <c r="R74" s="149" t="str">
        <f t="shared" si="71"/>
        <v/>
      </c>
      <c r="S74" s="149">
        <f t="shared" si="71"/>
        <v>1</v>
      </c>
      <c r="T74" s="149" t="str">
        <f t="shared" si="71"/>
        <v/>
      </c>
      <c r="U74" s="149" t="str">
        <f t="shared" si="71"/>
        <v/>
      </c>
      <c r="V74" s="149" t="str">
        <f t="shared" si="71"/>
        <v/>
      </c>
      <c r="W74" s="149" t="str">
        <f t="shared" si="71"/>
        <v/>
      </c>
    </row>
    <row r="75">
      <c r="A75" s="150"/>
      <c r="B75" s="148">
        <f>'Общий список'!A73</f>
        <v>302</v>
      </c>
      <c r="C75" s="148" t="str">
        <f>IF(B75="","",VLOOKUP(B75,'Общий список'!$A:$R,2,FALSE))</f>
        <v>Кусакин Глеб</v>
      </c>
      <c r="D75" s="148" t="str">
        <f>IF(B75="","",VLOOKUP(B75,'Общий список'!$A:$R,3,FALSE))</f>
        <v>М</v>
      </c>
      <c r="E75" s="148" t="str">
        <f>IF(B75="","",VLOOKUP(B75,'Общий список'!$A:$R,8,FALSE))</f>
        <v/>
      </c>
      <c r="F75" s="149" t="str">
        <f>IF(B75="","",VLOOKUP(B75,'Общий список'!$A:$R,10,FALSE))</f>
        <v>3000 м</v>
      </c>
      <c r="G75" s="149" t="str">
        <f>IF(B75="","",VLOOKUP(B75,'Общий список'!$A:$R,12,FALSE))</f>
        <v/>
      </c>
      <c r="H75" s="149" t="str">
        <f t="shared" ref="H75:W75" si="72">IF(AND($D75=H$3,OR($E75=H$4,$F75=H$4,$G75=H$4)),1,"")</f>
        <v/>
      </c>
      <c r="I75" s="149" t="str">
        <f t="shared" si="72"/>
        <v/>
      </c>
      <c r="J75" s="149" t="str">
        <f t="shared" si="72"/>
        <v/>
      </c>
      <c r="K75" s="149" t="str">
        <f t="shared" si="72"/>
        <v/>
      </c>
      <c r="L75" s="149" t="str">
        <f t="shared" si="72"/>
        <v/>
      </c>
      <c r="M75" s="149" t="str">
        <f t="shared" si="72"/>
        <v/>
      </c>
      <c r="N75" s="149" t="str">
        <f t="shared" si="72"/>
        <v/>
      </c>
      <c r="O75" s="149" t="str">
        <f t="shared" si="72"/>
        <v/>
      </c>
      <c r="P75" s="149" t="str">
        <f t="shared" si="72"/>
        <v/>
      </c>
      <c r="Q75" s="149" t="str">
        <f t="shared" si="72"/>
        <v/>
      </c>
      <c r="R75" s="149" t="str">
        <f t="shared" si="72"/>
        <v/>
      </c>
      <c r="S75" s="149">
        <f t="shared" si="72"/>
        <v>1</v>
      </c>
      <c r="T75" s="149" t="str">
        <f t="shared" si="72"/>
        <v/>
      </c>
      <c r="U75" s="149" t="str">
        <f t="shared" si="72"/>
        <v/>
      </c>
      <c r="V75" s="149" t="str">
        <f t="shared" si="72"/>
        <v/>
      </c>
      <c r="W75" s="149" t="str">
        <f t="shared" si="72"/>
        <v/>
      </c>
    </row>
    <row r="76">
      <c r="A76" s="150"/>
      <c r="B76" s="148">
        <f>'Общий список'!A74</f>
        <v>303</v>
      </c>
      <c r="C76" s="148" t="str">
        <f>IF(B76="","",VLOOKUP(B76,'Общий список'!$A:$R,2,FALSE))</f>
        <v>Мазеин Александр</v>
      </c>
      <c r="D76" s="148" t="str">
        <f>IF(B76="","",VLOOKUP(B76,'Общий список'!$A:$R,3,FALSE))</f>
        <v>М</v>
      </c>
      <c r="E76" s="148" t="str">
        <f>IF(B76="","",VLOOKUP(B76,'Общий список'!$A:$R,8,FALSE))</f>
        <v>60 м</v>
      </c>
      <c r="F76" s="149" t="str">
        <f>IF(B76="","",VLOOKUP(B76,'Общий список'!$A:$R,10,FALSE))</f>
        <v/>
      </c>
      <c r="G76" s="149" t="str">
        <f>IF(B76="","",VLOOKUP(B76,'Общий список'!$A:$R,12,FALSE))</f>
        <v/>
      </c>
      <c r="H76" s="149" t="str">
        <f t="shared" ref="H76:W76" si="73">IF(AND($D76=H$3,OR($E76=H$4,$F76=H$4,$G76=H$4)),1,"")</f>
        <v/>
      </c>
      <c r="I76" s="149" t="str">
        <f t="shared" si="73"/>
        <v/>
      </c>
      <c r="J76" s="149" t="str">
        <f t="shared" si="73"/>
        <v/>
      </c>
      <c r="K76" s="149" t="str">
        <f t="shared" si="73"/>
        <v/>
      </c>
      <c r="L76" s="149" t="str">
        <f t="shared" si="73"/>
        <v/>
      </c>
      <c r="M76" s="149" t="str">
        <f t="shared" si="73"/>
        <v/>
      </c>
      <c r="N76" s="149" t="str">
        <f t="shared" si="73"/>
        <v/>
      </c>
      <c r="O76" s="149" t="str">
        <f t="shared" si="73"/>
        <v/>
      </c>
      <c r="P76" s="149">
        <f t="shared" si="73"/>
        <v>1</v>
      </c>
      <c r="Q76" s="149" t="str">
        <f t="shared" si="73"/>
        <v/>
      </c>
      <c r="R76" s="149" t="str">
        <f t="shared" si="73"/>
        <v/>
      </c>
      <c r="S76" s="149" t="str">
        <f t="shared" si="73"/>
        <v/>
      </c>
      <c r="T76" s="149" t="str">
        <f t="shared" si="73"/>
        <v/>
      </c>
      <c r="U76" s="149" t="str">
        <f t="shared" si="73"/>
        <v/>
      </c>
      <c r="V76" s="149" t="str">
        <f t="shared" si="73"/>
        <v/>
      </c>
      <c r="W76" s="149" t="str">
        <f t="shared" si="73"/>
        <v/>
      </c>
    </row>
    <row r="77">
      <c r="A77" s="150"/>
      <c r="B77" s="148">
        <f>'Общий список'!A75</f>
        <v>304</v>
      </c>
      <c r="C77" s="148" t="str">
        <f>IF(B77="","",VLOOKUP(B77,'Общий список'!$A:$R,2,FALSE))</f>
        <v>Турбин Владислав</v>
      </c>
      <c r="D77" s="148" t="str">
        <f>IF(B77="","",VLOOKUP(B77,'Общий список'!$A:$R,3,FALSE))</f>
        <v>М</v>
      </c>
      <c r="E77" s="148" t="str">
        <f>IF(B77="","",VLOOKUP(B77,'Общий список'!$A:$R,8,FALSE))</f>
        <v>60 м</v>
      </c>
      <c r="F77" s="149" t="str">
        <f>IF(B77="","",VLOOKUP(B77,'Общий список'!$A:$R,10,FALSE))</f>
        <v/>
      </c>
      <c r="G77" s="149" t="str">
        <f>IF(B77="","",VLOOKUP(B77,'Общий список'!$A:$R,12,FALSE))</f>
        <v>прыжок в длину</v>
      </c>
      <c r="H77" s="149" t="str">
        <f t="shared" ref="H77:W77" si="74">IF(AND($D77=H$3,OR($E77=H$4,$F77=H$4,$G77=H$4)),1,"")</f>
        <v/>
      </c>
      <c r="I77" s="149" t="str">
        <f t="shared" si="74"/>
        <v/>
      </c>
      <c r="J77" s="149" t="str">
        <f t="shared" si="74"/>
        <v/>
      </c>
      <c r="K77" s="149" t="str">
        <f t="shared" si="74"/>
        <v/>
      </c>
      <c r="L77" s="149" t="str">
        <f t="shared" si="74"/>
        <v/>
      </c>
      <c r="M77" s="149" t="str">
        <f t="shared" si="74"/>
        <v/>
      </c>
      <c r="N77" s="149" t="str">
        <f t="shared" si="74"/>
        <v/>
      </c>
      <c r="O77" s="149" t="str">
        <f t="shared" si="74"/>
        <v/>
      </c>
      <c r="P77" s="149">
        <f t="shared" si="74"/>
        <v>1</v>
      </c>
      <c r="Q77" s="149" t="str">
        <f t="shared" si="74"/>
        <v/>
      </c>
      <c r="R77" s="149" t="str">
        <f t="shared" si="74"/>
        <v/>
      </c>
      <c r="S77" s="149" t="str">
        <f t="shared" si="74"/>
        <v/>
      </c>
      <c r="T77" s="149" t="str">
        <f t="shared" si="74"/>
        <v/>
      </c>
      <c r="U77" s="149">
        <f t="shared" si="74"/>
        <v>1</v>
      </c>
      <c r="V77" s="149" t="str">
        <f t="shared" si="74"/>
        <v/>
      </c>
      <c r="W77" s="149" t="str">
        <f t="shared" si="74"/>
        <v/>
      </c>
    </row>
    <row r="78">
      <c r="A78" s="150"/>
      <c r="B78" s="148">
        <f>'Общий список'!A76</f>
        <v>305</v>
      </c>
      <c r="C78" s="148" t="str">
        <f>IF(B78="","",VLOOKUP(B78,'Общий список'!$A:$R,2,FALSE))</f>
        <v>Мелехов Арсений</v>
      </c>
      <c r="D78" s="148" t="str">
        <f>IF(B78="","",VLOOKUP(B78,'Общий список'!$A:$R,3,FALSE))</f>
        <v>М</v>
      </c>
      <c r="E78" s="148" t="str">
        <f>IF(B78="","",VLOOKUP(B78,'Общий список'!$A:$R,8,FALSE))</f>
        <v>60 м</v>
      </c>
      <c r="F78" s="149" t="str">
        <f>IF(B78="","",VLOOKUP(B78,'Общий список'!$A:$R,10,FALSE))</f>
        <v>200 м</v>
      </c>
      <c r="G78" s="149" t="str">
        <f>IF(B78="","",VLOOKUP(B78,'Общий список'!$A:$R,12,FALSE))</f>
        <v/>
      </c>
      <c r="H78" s="149" t="str">
        <f t="shared" ref="H78:W78" si="75">IF(AND($D78=H$3,OR($E78=H$4,$F78=H$4,$G78=H$4)),1,"")</f>
        <v/>
      </c>
      <c r="I78" s="149" t="str">
        <f t="shared" si="75"/>
        <v/>
      </c>
      <c r="J78" s="149" t="str">
        <f t="shared" si="75"/>
        <v/>
      </c>
      <c r="K78" s="149" t="str">
        <f t="shared" si="75"/>
        <v/>
      </c>
      <c r="L78" s="149" t="str">
        <f t="shared" si="75"/>
        <v/>
      </c>
      <c r="M78" s="149" t="str">
        <f t="shared" si="75"/>
        <v/>
      </c>
      <c r="N78" s="149" t="str">
        <f t="shared" si="75"/>
        <v/>
      </c>
      <c r="O78" s="149" t="str">
        <f t="shared" si="75"/>
        <v/>
      </c>
      <c r="P78" s="149">
        <f t="shared" si="75"/>
        <v>1</v>
      </c>
      <c r="Q78" s="149" t="str">
        <f t="shared" si="75"/>
        <v/>
      </c>
      <c r="R78" s="149" t="str">
        <f t="shared" si="75"/>
        <v/>
      </c>
      <c r="S78" s="149" t="str">
        <f t="shared" si="75"/>
        <v/>
      </c>
      <c r="T78" s="149" t="str">
        <f t="shared" si="75"/>
        <v/>
      </c>
      <c r="U78" s="149" t="str">
        <f t="shared" si="75"/>
        <v/>
      </c>
      <c r="V78" s="149" t="str">
        <f t="shared" si="75"/>
        <v/>
      </c>
      <c r="W78" s="149" t="str">
        <f t="shared" si="75"/>
        <v/>
      </c>
    </row>
    <row r="79">
      <c r="A79" s="150"/>
      <c r="B79" s="148">
        <f>'Общий список'!A77</f>
        <v>306</v>
      </c>
      <c r="C79" s="148" t="str">
        <f>IF(B79="","",VLOOKUP(B79,'Общий список'!$A:$R,2,FALSE))</f>
        <v>Сорокина Ксения</v>
      </c>
      <c r="D79" s="148" t="str">
        <f>IF(B79="","",VLOOKUP(B79,'Общий список'!$A:$R,3,FALSE))</f>
        <v>Ж</v>
      </c>
      <c r="E79" s="148" t="str">
        <f>IF(B79="","",VLOOKUP(B79,'Общий список'!$A:$R,8,FALSE))</f>
        <v>прыжок в длину</v>
      </c>
      <c r="F79" s="149" t="str">
        <f>IF(B79="","",VLOOKUP(B79,'Общий список'!$A:$R,10,FALSE))</f>
        <v/>
      </c>
      <c r="G79" s="149" t="str">
        <f>IF(B79="","",VLOOKUP(B79,'Общий список'!$A:$R,12,FALSE))</f>
        <v/>
      </c>
      <c r="H79" s="149" t="str">
        <f t="shared" ref="H79:W79" si="76">IF(AND($D79=H$3,OR($E79=H$4,$F79=H$4,$G79=H$4)),1,"")</f>
        <v/>
      </c>
      <c r="I79" s="149" t="str">
        <f t="shared" si="76"/>
        <v/>
      </c>
      <c r="J79" s="149" t="str">
        <f t="shared" si="76"/>
        <v/>
      </c>
      <c r="K79" s="149" t="str">
        <f t="shared" si="76"/>
        <v/>
      </c>
      <c r="L79" s="149" t="str">
        <f t="shared" si="76"/>
        <v/>
      </c>
      <c r="M79" s="149">
        <f t="shared" si="76"/>
        <v>1</v>
      </c>
      <c r="N79" s="149" t="str">
        <f t="shared" si="76"/>
        <v/>
      </c>
      <c r="O79" s="149" t="str">
        <f t="shared" si="76"/>
        <v/>
      </c>
      <c r="P79" s="149" t="str">
        <f t="shared" si="76"/>
        <v/>
      </c>
      <c r="Q79" s="149" t="str">
        <f t="shared" si="76"/>
        <v/>
      </c>
      <c r="R79" s="149" t="str">
        <f t="shared" si="76"/>
        <v/>
      </c>
      <c r="S79" s="149" t="str">
        <f t="shared" si="76"/>
        <v/>
      </c>
      <c r="T79" s="149" t="str">
        <f t="shared" si="76"/>
        <v/>
      </c>
      <c r="U79" s="149" t="str">
        <f t="shared" si="76"/>
        <v/>
      </c>
      <c r="V79" s="149" t="str">
        <f t="shared" si="76"/>
        <v/>
      </c>
      <c r="W79" s="149" t="str">
        <f t="shared" si="76"/>
        <v/>
      </c>
    </row>
    <row r="80">
      <c r="A80" s="150"/>
      <c r="B80" s="148">
        <f>'Общий список'!A78</f>
        <v>307</v>
      </c>
      <c r="C80" s="148" t="str">
        <f>IF(B80="","",VLOOKUP(B80,'Общий список'!$A:$R,2,FALSE))</f>
        <v>Оборин Павел</v>
      </c>
      <c r="D80" s="148" t="str">
        <f>IF(B80="","",VLOOKUP(B80,'Общий список'!$A:$R,3,FALSE))</f>
        <v>М</v>
      </c>
      <c r="E80" s="148" t="str">
        <f>IF(B80="","",VLOOKUP(B80,'Общий список'!$A:$R,8,FALSE))</f>
        <v>60 м</v>
      </c>
      <c r="F80" s="149" t="str">
        <f>IF(B80="","",VLOOKUP(B80,'Общий список'!$A:$R,10,FALSE))</f>
        <v>200 м</v>
      </c>
      <c r="G80" s="149" t="str">
        <f>IF(B80="","",VLOOKUP(B80,'Общий список'!$A:$R,12,FALSE))</f>
        <v/>
      </c>
      <c r="H80" s="149" t="str">
        <f t="shared" ref="H80:W80" si="77">IF(AND($D80=H$3,OR($E80=H$4,$F80=H$4,$G80=H$4)),1,"")</f>
        <v/>
      </c>
      <c r="I80" s="149" t="str">
        <f t="shared" si="77"/>
        <v/>
      </c>
      <c r="J80" s="149" t="str">
        <f t="shared" si="77"/>
        <v/>
      </c>
      <c r="K80" s="149" t="str">
        <f t="shared" si="77"/>
        <v/>
      </c>
      <c r="L80" s="149" t="str">
        <f t="shared" si="77"/>
        <v/>
      </c>
      <c r="M80" s="149" t="str">
        <f t="shared" si="77"/>
        <v/>
      </c>
      <c r="N80" s="149" t="str">
        <f t="shared" si="77"/>
        <v/>
      </c>
      <c r="O80" s="149" t="str">
        <f t="shared" si="77"/>
        <v/>
      </c>
      <c r="P80" s="149">
        <f t="shared" si="77"/>
        <v>1</v>
      </c>
      <c r="Q80" s="149" t="str">
        <f t="shared" si="77"/>
        <v/>
      </c>
      <c r="R80" s="149" t="str">
        <f t="shared" si="77"/>
        <v/>
      </c>
      <c r="S80" s="149" t="str">
        <f t="shared" si="77"/>
        <v/>
      </c>
      <c r="T80" s="149" t="str">
        <f t="shared" si="77"/>
        <v/>
      </c>
      <c r="U80" s="149" t="str">
        <f t="shared" si="77"/>
        <v/>
      </c>
      <c r="V80" s="149" t="str">
        <f t="shared" si="77"/>
        <v/>
      </c>
      <c r="W80" s="149" t="str">
        <f t="shared" si="77"/>
        <v/>
      </c>
    </row>
    <row r="81">
      <c r="A81" s="150"/>
      <c r="B81" s="148">
        <f>'Общий список'!A79</f>
        <v>309</v>
      </c>
      <c r="C81" s="148" t="str">
        <f>IF(B81="","",VLOOKUP(B81,'Общий список'!$A:$R,2,FALSE))</f>
        <v>Иванова Анастасия</v>
      </c>
      <c r="D81" s="148" t="str">
        <f>IF(B81="","",VLOOKUP(B81,'Общий список'!$A:$R,3,FALSE))</f>
        <v>Ж</v>
      </c>
      <c r="E81" s="148" t="str">
        <f>IF(B81="","",VLOOKUP(B81,'Общий список'!$A:$R,8,FALSE))</f>
        <v>прыжок в длину</v>
      </c>
      <c r="F81" s="149" t="str">
        <f>IF(B81="","",VLOOKUP(B81,'Общий список'!$A:$R,10,FALSE))</f>
        <v/>
      </c>
      <c r="G81" s="149" t="str">
        <f>IF(B81="","",VLOOKUP(B81,'Общий список'!$A:$R,12,FALSE))</f>
        <v/>
      </c>
      <c r="H81" s="149" t="str">
        <f t="shared" ref="H81:W81" si="78">IF(AND($D81=H$3,OR($E81=H$4,$F81=H$4,$G81=H$4)),1,"")</f>
        <v/>
      </c>
      <c r="I81" s="149" t="str">
        <f t="shared" si="78"/>
        <v/>
      </c>
      <c r="J81" s="149" t="str">
        <f t="shared" si="78"/>
        <v/>
      </c>
      <c r="K81" s="149" t="str">
        <f t="shared" si="78"/>
        <v/>
      </c>
      <c r="L81" s="149" t="str">
        <f t="shared" si="78"/>
        <v/>
      </c>
      <c r="M81" s="149">
        <f t="shared" si="78"/>
        <v>1</v>
      </c>
      <c r="N81" s="149" t="str">
        <f t="shared" si="78"/>
        <v/>
      </c>
      <c r="O81" s="149" t="str">
        <f t="shared" si="78"/>
        <v/>
      </c>
      <c r="P81" s="149" t="str">
        <f t="shared" si="78"/>
        <v/>
      </c>
      <c r="Q81" s="149" t="str">
        <f t="shared" si="78"/>
        <v/>
      </c>
      <c r="R81" s="149" t="str">
        <f t="shared" si="78"/>
        <v/>
      </c>
      <c r="S81" s="149" t="str">
        <f t="shared" si="78"/>
        <v/>
      </c>
      <c r="T81" s="149" t="str">
        <f t="shared" si="78"/>
        <v/>
      </c>
      <c r="U81" s="149" t="str">
        <f t="shared" si="78"/>
        <v/>
      </c>
      <c r="V81" s="149" t="str">
        <f t="shared" si="78"/>
        <v/>
      </c>
      <c r="W81" s="149" t="str">
        <f t="shared" si="78"/>
        <v/>
      </c>
    </row>
    <row r="82">
      <c r="A82" s="150"/>
      <c r="B82" s="148">
        <f>'Общий список'!A80</f>
        <v>310</v>
      </c>
      <c r="C82" s="148" t="str">
        <f>IF(B82="","",VLOOKUP(B82,'Общий список'!$A:$R,2,FALSE))</f>
        <v>Бушуева Валерия</v>
      </c>
      <c r="D82" s="148" t="str">
        <f>IF(B82="","",VLOOKUP(B82,'Общий список'!$A:$R,3,FALSE))</f>
        <v>Ж</v>
      </c>
      <c r="E82" s="148" t="str">
        <f>IF(B82="","",VLOOKUP(B82,'Общий список'!$A:$R,8,FALSE))</f>
        <v>прыжок в длину</v>
      </c>
      <c r="F82" s="149" t="str">
        <f>IF(B82="","",VLOOKUP(B82,'Общий список'!$A:$R,10,FALSE))</f>
        <v/>
      </c>
      <c r="G82" s="149" t="str">
        <f>IF(B82="","",VLOOKUP(B82,'Общий список'!$A:$R,12,FALSE))</f>
        <v/>
      </c>
      <c r="H82" s="149" t="str">
        <f t="shared" ref="H82:W82" si="79">IF(AND($D82=H$3,OR($E82=H$4,$F82=H$4,$G82=H$4)),1,"")</f>
        <v/>
      </c>
      <c r="I82" s="149" t="str">
        <f t="shared" si="79"/>
        <v/>
      </c>
      <c r="J82" s="149" t="str">
        <f t="shared" si="79"/>
        <v/>
      </c>
      <c r="K82" s="149" t="str">
        <f t="shared" si="79"/>
        <v/>
      </c>
      <c r="L82" s="149" t="str">
        <f t="shared" si="79"/>
        <v/>
      </c>
      <c r="M82" s="149">
        <f t="shared" si="79"/>
        <v>1</v>
      </c>
      <c r="N82" s="149" t="str">
        <f t="shared" si="79"/>
        <v/>
      </c>
      <c r="O82" s="149" t="str">
        <f t="shared" si="79"/>
        <v/>
      </c>
      <c r="P82" s="149" t="str">
        <f t="shared" si="79"/>
        <v/>
      </c>
      <c r="Q82" s="149" t="str">
        <f t="shared" si="79"/>
        <v/>
      </c>
      <c r="R82" s="149" t="str">
        <f t="shared" si="79"/>
        <v/>
      </c>
      <c r="S82" s="149" t="str">
        <f t="shared" si="79"/>
        <v/>
      </c>
      <c r="T82" s="149" t="str">
        <f t="shared" si="79"/>
        <v/>
      </c>
      <c r="U82" s="149" t="str">
        <f t="shared" si="79"/>
        <v/>
      </c>
      <c r="V82" s="149" t="str">
        <f t="shared" si="79"/>
        <v/>
      </c>
      <c r="W82" s="149" t="str">
        <f t="shared" si="79"/>
        <v/>
      </c>
    </row>
    <row r="83">
      <c r="A83" s="150"/>
      <c r="B83" s="148">
        <f>'Общий список'!A81</f>
        <v>341</v>
      </c>
      <c r="C83" s="148" t="str">
        <f>IF(B83="","",VLOOKUP(B83,'Общий список'!$A:$R,2,FALSE))</f>
        <v>Чугайнов Дэниел</v>
      </c>
      <c r="D83" s="148" t="str">
        <f>IF(B83="","",VLOOKUP(B83,'Общий список'!$A:$R,3,FALSE))</f>
        <v>М</v>
      </c>
      <c r="E83" s="148" t="str">
        <f>IF(B83="","",VLOOKUP(B83,'Общий список'!$A:$R,8,FALSE))</f>
        <v>1500 м</v>
      </c>
      <c r="F83" s="149" t="str">
        <f>IF(B83="","",VLOOKUP(B83,'Общий список'!$A:$R,10,FALSE))</f>
        <v>800 м</v>
      </c>
      <c r="G83" s="149" t="str">
        <f>IF(B83="","",VLOOKUP(B83,'Общий список'!$A:$R,12,FALSE))</f>
        <v/>
      </c>
      <c r="H83" s="149" t="str">
        <f t="shared" ref="H83:W83" si="80">IF(AND($D83=H$3,OR($E83=H$4,$F83=H$4,$G83=H$4)),1,"")</f>
        <v/>
      </c>
      <c r="I83" s="149" t="str">
        <f t="shared" si="80"/>
        <v/>
      </c>
      <c r="J83" s="149" t="str">
        <f t="shared" si="80"/>
        <v/>
      </c>
      <c r="K83" s="149" t="str">
        <f t="shared" si="80"/>
        <v/>
      </c>
      <c r="L83" s="149" t="str">
        <f t="shared" si="80"/>
        <v/>
      </c>
      <c r="M83" s="149" t="str">
        <f t="shared" si="80"/>
        <v/>
      </c>
      <c r="N83" s="149" t="str">
        <f t="shared" si="80"/>
        <v/>
      </c>
      <c r="O83" s="149" t="str">
        <f t="shared" si="80"/>
        <v/>
      </c>
      <c r="P83" s="149" t="str">
        <f t="shared" si="80"/>
        <v/>
      </c>
      <c r="Q83" s="149" t="str">
        <f t="shared" si="80"/>
        <v/>
      </c>
      <c r="R83" s="149">
        <f t="shared" si="80"/>
        <v>1</v>
      </c>
      <c r="S83" s="149" t="str">
        <f t="shared" si="80"/>
        <v/>
      </c>
      <c r="T83" s="149" t="str">
        <f t="shared" si="80"/>
        <v/>
      </c>
      <c r="U83" s="149" t="str">
        <f t="shared" si="80"/>
        <v/>
      </c>
      <c r="V83" s="149" t="str">
        <f t="shared" si="80"/>
        <v/>
      </c>
      <c r="W83" s="149" t="str">
        <f t="shared" si="80"/>
        <v/>
      </c>
    </row>
    <row r="84">
      <c r="A84" s="150"/>
      <c r="B84" s="148">
        <f>'Общий список'!A82</f>
        <v>344</v>
      </c>
      <c r="C84" s="148" t="str">
        <f>IF(B84="","",VLOOKUP(B84,'Общий список'!$A:$R,2,FALSE))</f>
        <v>Мартюшев Денис</v>
      </c>
      <c r="D84" s="148" t="str">
        <f>IF(B84="","",VLOOKUP(B84,'Общий список'!$A:$R,3,FALSE))</f>
        <v>М</v>
      </c>
      <c r="E84" s="148" t="str">
        <f>IF(B84="","",VLOOKUP(B84,'Общий список'!$A:$R,8,FALSE))</f>
        <v>1500 м</v>
      </c>
      <c r="F84" s="149" t="str">
        <f>IF(B84="","",VLOOKUP(B84,'Общий список'!$A:$R,10,FALSE))</f>
        <v>800 м</v>
      </c>
      <c r="G84" s="149" t="str">
        <f>IF(B84="","",VLOOKUP(B84,'Общий список'!$A:$R,12,FALSE))</f>
        <v/>
      </c>
      <c r="H84" s="149" t="str">
        <f t="shared" ref="H84:W84" si="81">IF(AND($D84=H$3,OR($E84=H$4,$F84=H$4,$G84=H$4)),1,"")</f>
        <v/>
      </c>
      <c r="I84" s="149" t="str">
        <f t="shared" si="81"/>
        <v/>
      </c>
      <c r="J84" s="149" t="str">
        <f t="shared" si="81"/>
        <v/>
      </c>
      <c r="K84" s="149" t="str">
        <f t="shared" si="81"/>
        <v/>
      </c>
      <c r="L84" s="149" t="str">
        <f t="shared" si="81"/>
        <v/>
      </c>
      <c r="M84" s="149" t="str">
        <f t="shared" si="81"/>
        <v/>
      </c>
      <c r="N84" s="149" t="str">
        <f t="shared" si="81"/>
        <v/>
      </c>
      <c r="O84" s="149" t="str">
        <f t="shared" si="81"/>
        <v/>
      </c>
      <c r="P84" s="149" t="str">
        <f t="shared" si="81"/>
        <v/>
      </c>
      <c r="Q84" s="149" t="str">
        <f t="shared" si="81"/>
        <v/>
      </c>
      <c r="R84" s="149">
        <f t="shared" si="81"/>
        <v>1</v>
      </c>
      <c r="S84" s="149" t="str">
        <f t="shared" si="81"/>
        <v/>
      </c>
      <c r="T84" s="149" t="str">
        <f t="shared" si="81"/>
        <v/>
      </c>
      <c r="U84" s="149" t="str">
        <f t="shared" si="81"/>
        <v/>
      </c>
      <c r="V84" s="149" t="str">
        <f t="shared" si="81"/>
        <v/>
      </c>
      <c r="W84" s="149" t="str">
        <f t="shared" si="81"/>
        <v/>
      </c>
    </row>
    <row r="85">
      <c r="A85" s="150"/>
      <c r="B85" s="148">
        <f>'Общий список'!A83</f>
        <v>358</v>
      </c>
      <c r="C85" s="148" t="str">
        <f>IF(B85="","",VLOOKUP(B85,'Общий список'!$A:$R,2,FALSE))</f>
        <v>Лобанов Андрей</v>
      </c>
      <c r="D85" s="148" t="str">
        <f>IF(B85="","",VLOOKUP(B85,'Общий список'!$A:$R,3,FALSE))</f>
        <v>М</v>
      </c>
      <c r="E85" s="148" t="str">
        <f>IF(B85="","",VLOOKUP(B85,'Общий список'!$A:$R,8,FALSE))</f>
        <v>60 м</v>
      </c>
      <c r="F85" s="149" t="str">
        <f>IF(B85="","",VLOOKUP(B85,'Общий список'!$A:$R,10,FALSE))</f>
        <v>200 м</v>
      </c>
      <c r="G85" s="149" t="str">
        <f>IF(B85="","",VLOOKUP(B85,'Общий список'!$A:$R,12,FALSE))</f>
        <v/>
      </c>
      <c r="H85" s="149" t="str">
        <f t="shared" ref="H85:W85" si="82">IF(AND($D85=H$3,OR($E85=H$4,$F85=H$4,$G85=H$4)),1,"")</f>
        <v/>
      </c>
      <c r="I85" s="149" t="str">
        <f t="shared" si="82"/>
        <v/>
      </c>
      <c r="J85" s="149" t="str">
        <f t="shared" si="82"/>
        <v/>
      </c>
      <c r="K85" s="149" t="str">
        <f t="shared" si="82"/>
        <v/>
      </c>
      <c r="L85" s="149" t="str">
        <f t="shared" si="82"/>
        <v/>
      </c>
      <c r="M85" s="149" t="str">
        <f t="shared" si="82"/>
        <v/>
      </c>
      <c r="N85" s="149" t="str">
        <f t="shared" si="82"/>
        <v/>
      </c>
      <c r="O85" s="149" t="str">
        <f t="shared" si="82"/>
        <v/>
      </c>
      <c r="P85" s="149">
        <f t="shared" si="82"/>
        <v>1</v>
      </c>
      <c r="Q85" s="149" t="str">
        <f t="shared" si="82"/>
        <v/>
      </c>
      <c r="R85" s="149" t="str">
        <f t="shared" si="82"/>
        <v/>
      </c>
      <c r="S85" s="149" t="str">
        <f t="shared" si="82"/>
        <v/>
      </c>
      <c r="T85" s="149" t="str">
        <f t="shared" si="82"/>
        <v/>
      </c>
      <c r="U85" s="149" t="str">
        <f t="shared" si="82"/>
        <v/>
      </c>
      <c r="V85" s="149" t="str">
        <f t="shared" si="82"/>
        <v/>
      </c>
      <c r="W85" s="149" t="str">
        <f t="shared" si="82"/>
        <v/>
      </c>
    </row>
    <row r="86">
      <c r="A86" s="150"/>
      <c r="B86" s="148">
        <f>'Общий список'!A84</f>
        <v>359</v>
      </c>
      <c r="C86" s="148" t="str">
        <f>IF(B86="","",VLOOKUP(B86,'Общий список'!$A:$R,2,FALSE))</f>
        <v>Трубин Арсений</v>
      </c>
      <c r="D86" s="148" t="str">
        <f>IF(B86="","",VLOOKUP(B86,'Общий список'!$A:$R,3,FALSE))</f>
        <v>М</v>
      </c>
      <c r="E86" s="148" t="str">
        <f>IF(B86="","",VLOOKUP(B86,'Общий список'!$A:$R,8,FALSE))</f>
        <v>60 м</v>
      </c>
      <c r="F86" s="149" t="str">
        <f>IF(B86="","",VLOOKUP(B86,'Общий список'!$A:$R,10,FALSE))</f>
        <v>200 м</v>
      </c>
      <c r="G86" s="149" t="str">
        <f>IF(B86="","",VLOOKUP(B86,'Общий список'!$A:$R,12,FALSE))</f>
        <v/>
      </c>
      <c r="H86" s="149" t="str">
        <f t="shared" ref="H86:W86" si="83">IF(AND($D86=H$3,OR($E86=H$4,$F86=H$4,$G86=H$4)),1,"")</f>
        <v/>
      </c>
      <c r="I86" s="149" t="str">
        <f t="shared" si="83"/>
        <v/>
      </c>
      <c r="J86" s="149" t="str">
        <f t="shared" si="83"/>
        <v/>
      </c>
      <c r="K86" s="149" t="str">
        <f t="shared" si="83"/>
        <v/>
      </c>
      <c r="L86" s="149" t="str">
        <f t="shared" si="83"/>
        <v/>
      </c>
      <c r="M86" s="149" t="str">
        <f t="shared" si="83"/>
        <v/>
      </c>
      <c r="N86" s="149" t="str">
        <f t="shared" si="83"/>
        <v/>
      </c>
      <c r="O86" s="149" t="str">
        <f t="shared" si="83"/>
        <v/>
      </c>
      <c r="P86" s="149">
        <f t="shared" si="83"/>
        <v>1</v>
      </c>
      <c r="Q86" s="149" t="str">
        <f t="shared" si="83"/>
        <v/>
      </c>
      <c r="R86" s="149" t="str">
        <f t="shared" si="83"/>
        <v/>
      </c>
      <c r="S86" s="149" t="str">
        <f t="shared" si="83"/>
        <v/>
      </c>
      <c r="T86" s="149" t="str">
        <f t="shared" si="83"/>
        <v/>
      </c>
      <c r="U86" s="149" t="str">
        <f t="shared" si="83"/>
        <v/>
      </c>
      <c r="V86" s="149" t="str">
        <f t="shared" si="83"/>
        <v/>
      </c>
      <c r="W86" s="149" t="str">
        <f t="shared" si="83"/>
        <v/>
      </c>
    </row>
    <row r="87">
      <c r="A87" s="150"/>
      <c r="B87" s="148">
        <f>'Общий список'!A85</f>
        <v>362</v>
      </c>
      <c r="C87" s="148" t="str">
        <f>IF(B87="","",VLOOKUP(B87,'Общий список'!$A:$R,2,FALSE))</f>
        <v>Подгайный Захар</v>
      </c>
      <c r="D87" s="148" t="str">
        <f>IF(B87="","",VLOOKUP(B87,'Общий список'!$A:$R,3,FALSE))</f>
        <v>М</v>
      </c>
      <c r="E87" s="148" t="str">
        <f>IF(B87="","",VLOOKUP(B87,'Общий список'!$A:$R,8,FALSE))</f>
        <v>60 м</v>
      </c>
      <c r="F87" s="149" t="str">
        <f>IF(B87="","",VLOOKUP(B87,'Общий список'!$A:$R,10,FALSE))</f>
        <v>200 м</v>
      </c>
      <c r="G87" s="149" t="str">
        <f>IF(B87="","",VLOOKUP(B87,'Общий список'!$A:$R,12,FALSE))</f>
        <v/>
      </c>
      <c r="H87" s="149" t="str">
        <f t="shared" ref="H87:W87" si="84">IF(AND($D87=H$3,OR($E87=H$4,$F87=H$4,$G87=H$4)),1,"")</f>
        <v/>
      </c>
      <c r="I87" s="149" t="str">
        <f t="shared" si="84"/>
        <v/>
      </c>
      <c r="J87" s="149" t="str">
        <f t="shared" si="84"/>
        <v/>
      </c>
      <c r="K87" s="149" t="str">
        <f t="shared" si="84"/>
        <v/>
      </c>
      <c r="L87" s="149" t="str">
        <f t="shared" si="84"/>
        <v/>
      </c>
      <c r="M87" s="149" t="str">
        <f t="shared" si="84"/>
        <v/>
      </c>
      <c r="N87" s="149" t="str">
        <f t="shared" si="84"/>
        <v/>
      </c>
      <c r="O87" s="149" t="str">
        <f t="shared" si="84"/>
        <v/>
      </c>
      <c r="P87" s="149">
        <f t="shared" si="84"/>
        <v>1</v>
      </c>
      <c r="Q87" s="149" t="str">
        <f t="shared" si="84"/>
        <v/>
      </c>
      <c r="R87" s="149" t="str">
        <f t="shared" si="84"/>
        <v/>
      </c>
      <c r="S87" s="149" t="str">
        <f t="shared" si="84"/>
        <v/>
      </c>
      <c r="T87" s="149" t="str">
        <f t="shared" si="84"/>
        <v/>
      </c>
      <c r="U87" s="149" t="str">
        <f t="shared" si="84"/>
        <v/>
      </c>
      <c r="V87" s="149" t="str">
        <f t="shared" si="84"/>
        <v/>
      </c>
      <c r="W87" s="149" t="str">
        <f t="shared" si="84"/>
        <v/>
      </c>
    </row>
    <row r="88">
      <c r="A88" s="150"/>
      <c r="B88" s="148">
        <f>'Общий список'!A86</f>
        <v>367</v>
      </c>
      <c r="C88" s="148" t="str">
        <f>IF(B88="","",VLOOKUP(B88,'Общий список'!$A:$R,2,FALSE))</f>
        <v>Батыркаева Ильмира</v>
      </c>
      <c r="D88" s="148" t="str">
        <f>IF(B88="","",VLOOKUP(B88,'Общий список'!$A:$R,3,FALSE))</f>
        <v>Ж</v>
      </c>
      <c r="E88" s="148" t="str">
        <f>IF(B88="","",VLOOKUP(B88,'Общий список'!$A:$R,8,FALSE))</f>
        <v>60 м</v>
      </c>
      <c r="F88" s="149" t="str">
        <f>IF(B88="","",VLOOKUP(B88,'Общий список'!$A:$R,10,FALSE))</f>
        <v>200 м</v>
      </c>
      <c r="G88" s="149" t="str">
        <f>IF(B88="","",VLOOKUP(B88,'Общий список'!$A:$R,12,FALSE))</f>
        <v/>
      </c>
      <c r="H88" s="149">
        <f t="shared" ref="H88:W88" si="85">IF(AND($D88=H$3,OR($E88=H$4,$F88=H$4,$G88=H$4)),1,"")</f>
        <v>1</v>
      </c>
      <c r="I88" s="149" t="str">
        <f t="shared" si="85"/>
        <v/>
      </c>
      <c r="J88" s="149" t="str">
        <f t="shared" si="85"/>
        <v/>
      </c>
      <c r="K88" s="149" t="str">
        <f t="shared" si="85"/>
        <v/>
      </c>
      <c r="L88" s="149" t="str">
        <f t="shared" si="85"/>
        <v/>
      </c>
      <c r="M88" s="149" t="str">
        <f t="shared" si="85"/>
        <v/>
      </c>
      <c r="N88" s="149" t="str">
        <f t="shared" si="85"/>
        <v/>
      </c>
      <c r="O88" s="149" t="str">
        <f t="shared" si="85"/>
        <v/>
      </c>
      <c r="P88" s="149" t="str">
        <f t="shared" si="85"/>
        <v/>
      </c>
      <c r="Q88" s="149" t="str">
        <f t="shared" si="85"/>
        <v/>
      </c>
      <c r="R88" s="149" t="str">
        <f t="shared" si="85"/>
        <v/>
      </c>
      <c r="S88" s="149" t="str">
        <f t="shared" si="85"/>
        <v/>
      </c>
      <c r="T88" s="149" t="str">
        <f t="shared" si="85"/>
        <v/>
      </c>
      <c r="U88" s="149" t="str">
        <f t="shared" si="85"/>
        <v/>
      </c>
      <c r="V88" s="149" t="str">
        <f t="shared" si="85"/>
        <v/>
      </c>
      <c r="W88" s="149" t="str">
        <f t="shared" si="85"/>
        <v/>
      </c>
    </row>
    <row r="89">
      <c r="A89" s="150"/>
      <c r="B89" s="148">
        <f>'Общий список'!A87</f>
        <v>369</v>
      </c>
      <c r="C89" s="148" t="str">
        <f>IF(B89="","",VLOOKUP(B89,'Общий список'!$A:$R,2,FALSE))</f>
        <v>Воронцов Савелий</v>
      </c>
      <c r="D89" s="148" t="str">
        <f>IF(B89="","",VLOOKUP(B89,'Общий список'!$A:$R,3,FALSE))</f>
        <v>М</v>
      </c>
      <c r="E89" s="148" t="str">
        <f>IF(B89="","",VLOOKUP(B89,'Общий список'!$A:$R,8,FALSE))</f>
        <v>400 м</v>
      </c>
      <c r="F89" s="149" t="str">
        <f>IF(B89="","",VLOOKUP(B89,'Общий список'!$A:$R,10,FALSE))</f>
        <v>200 м</v>
      </c>
      <c r="G89" s="149" t="str">
        <f>IF(B89="","",VLOOKUP(B89,'Общий список'!$A:$R,12,FALSE))</f>
        <v/>
      </c>
      <c r="H89" s="149" t="str">
        <f t="shared" ref="H89:W89" si="86">IF(AND($D89=H$3,OR($E89=H$4,$F89=H$4,$G89=H$4)),1,"")</f>
        <v/>
      </c>
      <c r="I89" s="149" t="str">
        <f t="shared" si="86"/>
        <v/>
      </c>
      <c r="J89" s="149" t="str">
        <f t="shared" si="86"/>
        <v/>
      </c>
      <c r="K89" s="149" t="str">
        <f t="shared" si="86"/>
        <v/>
      </c>
      <c r="L89" s="149" t="str">
        <f t="shared" si="86"/>
        <v/>
      </c>
      <c r="M89" s="149" t="str">
        <f t="shared" si="86"/>
        <v/>
      </c>
      <c r="N89" s="149" t="str">
        <f t="shared" si="86"/>
        <v/>
      </c>
      <c r="O89" s="149" t="str">
        <f t="shared" si="86"/>
        <v/>
      </c>
      <c r="P89" s="149" t="str">
        <f t="shared" si="86"/>
        <v/>
      </c>
      <c r="Q89" s="149">
        <f t="shared" si="86"/>
        <v>1</v>
      </c>
      <c r="R89" s="149" t="str">
        <f t="shared" si="86"/>
        <v/>
      </c>
      <c r="S89" s="149" t="str">
        <f t="shared" si="86"/>
        <v/>
      </c>
      <c r="T89" s="149" t="str">
        <f t="shared" si="86"/>
        <v/>
      </c>
      <c r="U89" s="149" t="str">
        <f t="shared" si="86"/>
        <v/>
      </c>
      <c r="V89" s="149" t="str">
        <f t="shared" si="86"/>
        <v/>
      </c>
      <c r="W89" s="149" t="str">
        <f t="shared" si="86"/>
        <v/>
      </c>
    </row>
    <row r="90">
      <c r="A90" s="150"/>
      <c r="B90" s="148">
        <f>'Общий список'!A88</f>
        <v>370</v>
      </c>
      <c r="C90" s="148" t="str">
        <f>IF(B90="","",VLOOKUP(B90,'Общий список'!$A:$R,2,FALSE))</f>
        <v>Кусакина Елизавета </v>
      </c>
      <c r="D90" s="148" t="str">
        <f>IF(B90="","",VLOOKUP(B90,'Общий список'!$A:$R,3,FALSE))</f>
        <v>Ж</v>
      </c>
      <c r="E90" s="148" t="str">
        <f>IF(B90="","",VLOOKUP(B90,'Общий список'!$A:$R,8,FALSE))</f>
        <v>400 м</v>
      </c>
      <c r="F90" s="149" t="str">
        <f>IF(B90="","",VLOOKUP(B90,'Общий список'!$A:$R,10,FALSE))</f>
        <v>800 м</v>
      </c>
      <c r="G90" s="149" t="str">
        <f>IF(B90="","",VLOOKUP(B90,'Общий список'!$A:$R,12,FALSE))</f>
        <v/>
      </c>
      <c r="H90" s="149" t="str">
        <f t="shared" ref="H90:W90" si="87">IF(AND($D90=H$3,OR($E90=H$4,$F90=H$4,$G90=H$4)),1,"")</f>
        <v/>
      </c>
      <c r="I90" s="149">
        <f t="shared" si="87"/>
        <v>1</v>
      </c>
      <c r="J90" s="149">
        <f t="shared" si="87"/>
        <v>1</v>
      </c>
      <c r="K90" s="149" t="str">
        <f t="shared" si="87"/>
        <v/>
      </c>
      <c r="L90" s="149" t="str">
        <f t="shared" si="87"/>
        <v/>
      </c>
      <c r="M90" s="149" t="str">
        <f t="shared" si="87"/>
        <v/>
      </c>
      <c r="N90" s="149" t="str">
        <f t="shared" si="87"/>
        <v/>
      </c>
      <c r="O90" s="149" t="str">
        <f t="shared" si="87"/>
        <v/>
      </c>
      <c r="P90" s="149" t="str">
        <f t="shared" si="87"/>
        <v/>
      </c>
      <c r="Q90" s="149" t="str">
        <f t="shared" si="87"/>
        <v/>
      </c>
      <c r="R90" s="149" t="str">
        <f t="shared" si="87"/>
        <v/>
      </c>
      <c r="S90" s="149" t="str">
        <f t="shared" si="87"/>
        <v/>
      </c>
      <c r="T90" s="149" t="str">
        <f t="shared" si="87"/>
        <v/>
      </c>
      <c r="U90" s="149" t="str">
        <f t="shared" si="87"/>
        <v/>
      </c>
      <c r="V90" s="149" t="str">
        <f t="shared" si="87"/>
        <v/>
      </c>
      <c r="W90" s="149" t="str">
        <f t="shared" si="87"/>
        <v/>
      </c>
    </row>
    <row r="91">
      <c r="A91" s="150"/>
      <c r="B91" s="148">
        <f>'Общий список'!A89</f>
        <v>371</v>
      </c>
      <c r="C91" s="148" t="str">
        <f>IF(B91="","",VLOOKUP(B91,'Общий список'!$A:$R,2,FALSE))</f>
        <v>Курагина Кира</v>
      </c>
      <c r="D91" s="148" t="str">
        <f>IF(B91="","",VLOOKUP(B91,'Общий список'!$A:$R,3,FALSE))</f>
        <v>Ж</v>
      </c>
      <c r="E91" s="148" t="str">
        <f>IF(B91="","",VLOOKUP(B91,'Общий список'!$A:$R,8,FALSE))</f>
        <v>60 м</v>
      </c>
      <c r="F91" s="149" t="str">
        <f>IF(B91="","",VLOOKUP(B91,'Общий список'!$A:$R,10,FALSE))</f>
        <v>200 м</v>
      </c>
      <c r="G91" s="149" t="str">
        <f>IF(B91="","",VLOOKUP(B91,'Общий список'!$A:$R,12,FALSE))</f>
        <v/>
      </c>
      <c r="H91" s="149">
        <f t="shared" ref="H91:W91" si="88">IF(AND($D91=H$3,OR($E91=H$4,$F91=H$4,$G91=H$4)),1,"")</f>
        <v>1</v>
      </c>
      <c r="I91" s="149" t="str">
        <f t="shared" si="88"/>
        <v/>
      </c>
      <c r="J91" s="149" t="str">
        <f t="shared" si="88"/>
        <v/>
      </c>
      <c r="K91" s="149" t="str">
        <f t="shared" si="88"/>
        <v/>
      </c>
      <c r="L91" s="149" t="str">
        <f t="shared" si="88"/>
        <v/>
      </c>
      <c r="M91" s="149" t="str">
        <f t="shared" si="88"/>
        <v/>
      </c>
      <c r="N91" s="149" t="str">
        <f t="shared" si="88"/>
        <v/>
      </c>
      <c r="O91" s="149" t="str">
        <f t="shared" si="88"/>
        <v/>
      </c>
      <c r="P91" s="149" t="str">
        <f t="shared" si="88"/>
        <v/>
      </c>
      <c r="Q91" s="149" t="str">
        <f t="shared" si="88"/>
        <v/>
      </c>
      <c r="R91" s="149" t="str">
        <f t="shared" si="88"/>
        <v/>
      </c>
      <c r="S91" s="149" t="str">
        <f t="shared" si="88"/>
        <v/>
      </c>
      <c r="T91" s="149" t="str">
        <f t="shared" si="88"/>
        <v/>
      </c>
      <c r="U91" s="149" t="str">
        <f t="shared" si="88"/>
        <v/>
      </c>
      <c r="V91" s="149" t="str">
        <f t="shared" si="88"/>
        <v/>
      </c>
      <c r="W91" s="149" t="str">
        <f t="shared" si="88"/>
        <v/>
      </c>
    </row>
    <row r="92">
      <c r="A92" s="150"/>
      <c r="B92" s="148">
        <f>'Общий список'!A90</f>
        <v>373</v>
      </c>
      <c r="C92" s="148" t="str">
        <f>IF(B92="","",VLOOKUP(B92,'Общий список'!$A:$R,2,FALSE))</f>
        <v>Александрова Ирина</v>
      </c>
      <c r="D92" s="148" t="str">
        <f>IF(B92="","",VLOOKUP(B92,'Общий список'!$A:$R,3,FALSE))</f>
        <v>Ж</v>
      </c>
      <c r="E92" s="148" t="str">
        <f>IF(B92="","",VLOOKUP(B92,'Общий список'!$A:$R,8,FALSE))</f>
        <v>400 м</v>
      </c>
      <c r="F92" s="149" t="str">
        <f>IF(B92="","",VLOOKUP(B92,'Общий список'!$A:$R,10,FALSE))</f>
        <v>200 м</v>
      </c>
      <c r="G92" s="149" t="str">
        <f>IF(B92="","",VLOOKUP(B92,'Общий список'!$A:$R,12,FALSE))</f>
        <v/>
      </c>
      <c r="H92" s="149" t="str">
        <f t="shared" ref="H92:W92" si="89">IF(AND($D92=H$3,OR($E92=H$4,$F92=H$4,$G92=H$4)),1,"")</f>
        <v/>
      </c>
      <c r="I92" s="149">
        <f t="shared" si="89"/>
        <v>1</v>
      </c>
      <c r="J92" s="149" t="str">
        <f t="shared" si="89"/>
        <v/>
      </c>
      <c r="K92" s="149" t="str">
        <f t="shared" si="89"/>
        <v/>
      </c>
      <c r="L92" s="149" t="str">
        <f t="shared" si="89"/>
        <v/>
      </c>
      <c r="M92" s="149" t="str">
        <f t="shared" si="89"/>
        <v/>
      </c>
      <c r="N92" s="149" t="str">
        <f t="shared" si="89"/>
        <v/>
      </c>
      <c r="O92" s="149" t="str">
        <f t="shared" si="89"/>
        <v/>
      </c>
      <c r="P92" s="149" t="str">
        <f t="shared" si="89"/>
        <v/>
      </c>
      <c r="Q92" s="149" t="str">
        <f t="shared" si="89"/>
        <v/>
      </c>
      <c r="R92" s="149" t="str">
        <f t="shared" si="89"/>
        <v/>
      </c>
      <c r="S92" s="149" t="str">
        <f t="shared" si="89"/>
        <v/>
      </c>
      <c r="T92" s="149" t="str">
        <f t="shared" si="89"/>
        <v/>
      </c>
      <c r="U92" s="149" t="str">
        <f t="shared" si="89"/>
        <v/>
      </c>
      <c r="V92" s="149" t="str">
        <f t="shared" si="89"/>
        <v/>
      </c>
      <c r="W92" s="149" t="str">
        <f t="shared" si="89"/>
        <v/>
      </c>
    </row>
    <row r="93">
      <c r="A93" s="150"/>
      <c r="B93" s="148">
        <f>'Общий список'!A91</f>
        <v>374</v>
      </c>
      <c r="C93" s="148" t="str">
        <f>IF(B93="","",VLOOKUP(B93,'Общий список'!$A:$R,2,FALSE))</f>
        <v>Котовских Анастасия</v>
      </c>
      <c r="D93" s="148" t="str">
        <f>IF(B93="","",VLOOKUP(B93,'Общий список'!$A:$R,3,FALSE))</f>
        <v>Ж</v>
      </c>
      <c r="E93" s="148" t="str">
        <f>IF(B93="","",VLOOKUP(B93,'Общий список'!$A:$R,8,FALSE))</f>
        <v>60 м</v>
      </c>
      <c r="F93" s="149" t="str">
        <f>IF(B93="","",VLOOKUP(B93,'Общий список'!$A:$R,10,FALSE))</f>
        <v>200 м</v>
      </c>
      <c r="G93" s="149" t="str">
        <f>IF(B93="","",VLOOKUP(B93,'Общий список'!$A:$R,12,FALSE))</f>
        <v/>
      </c>
      <c r="H93" s="149">
        <f t="shared" ref="H93:W93" si="90">IF(AND($D93=H$3,OR($E93=H$4,$F93=H$4,$G93=H$4)),1,"")</f>
        <v>1</v>
      </c>
      <c r="I93" s="149" t="str">
        <f t="shared" si="90"/>
        <v/>
      </c>
      <c r="J93" s="149" t="str">
        <f t="shared" si="90"/>
        <v/>
      </c>
      <c r="K93" s="149" t="str">
        <f t="shared" si="90"/>
        <v/>
      </c>
      <c r="L93" s="149" t="str">
        <f t="shared" si="90"/>
        <v/>
      </c>
      <c r="M93" s="149" t="str">
        <f t="shared" si="90"/>
        <v/>
      </c>
      <c r="N93" s="149" t="str">
        <f t="shared" si="90"/>
        <v/>
      </c>
      <c r="O93" s="149" t="str">
        <f t="shared" si="90"/>
        <v/>
      </c>
      <c r="P93" s="149" t="str">
        <f t="shared" si="90"/>
        <v/>
      </c>
      <c r="Q93" s="149" t="str">
        <f t="shared" si="90"/>
        <v/>
      </c>
      <c r="R93" s="149" t="str">
        <f t="shared" si="90"/>
        <v/>
      </c>
      <c r="S93" s="149" t="str">
        <f t="shared" si="90"/>
        <v/>
      </c>
      <c r="T93" s="149" t="str">
        <f t="shared" si="90"/>
        <v/>
      </c>
      <c r="U93" s="149" t="str">
        <f t="shared" si="90"/>
        <v/>
      </c>
      <c r="V93" s="149" t="str">
        <f t="shared" si="90"/>
        <v/>
      </c>
      <c r="W93" s="149" t="str">
        <f t="shared" si="90"/>
        <v/>
      </c>
    </row>
    <row r="94">
      <c r="A94" s="150"/>
      <c r="B94" s="148">
        <f>'Общий список'!A92</f>
        <v>376</v>
      </c>
      <c r="C94" s="148" t="str">
        <f>IF(B94="","",VLOOKUP(B94,'Общий список'!$A:$R,2,FALSE))</f>
        <v>Абатурова Елизавета</v>
      </c>
      <c r="D94" s="148" t="str">
        <f>IF(B94="","",VLOOKUP(B94,'Общий список'!$A:$R,3,FALSE))</f>
        <v>Ж</v>
      </c>
      <c r="E94" s="148" t="str">
        <f>IF(B94="","",VLOOKUP(B94,'Общий список'!$A:$R,8,FALSE))</f>
        <v>400 м</v>
      </c>
      <c r="F94" s="149" t="str">
        <f>IF(B94="","",VLOOKUP(B94,'Общий список'!$A:$R,10,FALSE))</f>
        <v>200 м</v>
      </c>
      <c r="G94" s="149" t="str">
        <f>IF(B94="","",VLOOKUP(B94,'Общий список'!$A:$R,12,FALSE))</f>
        <v/>
      </c>
      <c r="H94" s="149" t="str">
        <f t="shared" ref="H94:W94" si="91">IF(AND($D94=H$3,OR($E94=H$4,$F94=H$4,$G94=H$4)),1,"")</f>
        <v/>
      </c>
      <c r="I94" s="149">
        <f t="shared" si="91"/>
        <v>1</v>
      </c>
      <c r="J94" s="149" t="str">
        <f t="shared" si="91"/>
        <v/>
      </c>
      <c r="K94" s="149" t="str">
        <f t="shared" si="91"/>
        <v/>
      </c>
      <c r="L94" s="149" t="str">
        <f t="shared" si="91"/>
        <v/>
      </c>
      <c r="M94" s="149" t="str">
        <f t="shared" si="91"/>
        <v/>
      </c>
      <c r="N94" s="149" t="str">
        <f t="shared" si="91"/>
        <v/>
      </c>
      <c r="O94" s="149" t="str">
        <f t="shared" si="91"/>
        <v/>
      </c>
      <c r="P94" s="149" t="str">
        <f t="shared" si="91"/>
        <v/>
      </c>
      <c r="Q94" s="149" t="str">
        <f t="shared" si="91"/>
        <v/>
      </c>
      <c r="R94" s="149" t="str">
        <f t="shared" si="91"/>
        <v/>
      </c>
      <c r="S94" s="149" t="str">
        <f t="shared" si="91"/>
        <v/>
      </c>
      <c r="T94" s="149" t="str">
        <f t="shared" si="91"/>
        <v/>
      </c>
      <c r="U94" s="149" t="str">
        <f t="shared" si="91"/>
        <v/>
      </c>
      <c r="V94" s="149" t="str">
        <f t="shared" si="91"/>
        <v/>
      </c>
      <c r="W94" s="149" t="str">
        <f t="shared" si="91"/>
        <v/>
      </c>
    </row>
    <row r="95">
      <c r="A95" s="150"/>
      <c r="B95" s="148">
        <f>'Общий список'!A93</f>
        <v>378</v>
      </c>
      <c r="C95" s="148" t="str">
        <f>IF(B95="","",VLOOKUP(B95,'Общий список'!$A:$R,2,FALSE))</f>
        <v>Кармаенков Михаил</v>
      </c>
      <c r="D95" s="148" t="str">
        <f>IF(B95="","",VLOOKUP(B95,'Общий список'!$A:$R,3,FALSE))</f>
        <v>М</v>
      </c>
      <c r="E95" s="148" t="str">
        <f>IF(B95="","",VLOOKUP(B95,'Общий список'!$A:$R,8,FALSE))</f>
        <v>800 м</v>
      </c>
      <c r="F95" s="149" t="str">
        <f>IF(B95="","",VLOOKUP(B95,'Общий список'!$A:$R,10,FALSE))</f>
        <v/>
      </c>
      <c r="G95" s="149" t="str">
        <f>IF(B95="","",VLOOKUP(B95,'Общий список'!$A:$R,12,FALSE))</f>
        <v/>
      </c>
      <c r="H95" s="149" t="str">
        <f t="shared" ref="H95:W95" si="92">IF(AND($D95=H$3,OR($E95=H$4,$F95=H$4,$G95=H$4)),1,"")</f>
        <v/>
      </c>
      <c r="I95" s="149" t="str">
        <f t="shared" si="92"/>
        <v/>
      </c>
      <c r="J95" s="149" t="str">
        <f t="shared" si="92"/>
        <v/>
      </c>
      <c r="K95" s="149" t="str">
        <f t="shared" si="92"/>
        <v/>
      </c>
      <c r="L95" s="149" t="str">
        <f t="shared" si="92"/>
        <v/>
      </c>
      <c r="M95" s="149" t="str">
        <f t="shared" si="92"/>
        <v/>
      </c>
      <c r="N95" s="149" t="str">
        <f t="shared" si="92"/>
        <v/>
      </c>
      <c r="O95" s="149" t="str">
        <f t="shared" si="92"/>
        <v/>
      </c>
      <c r="P95" s="149" t="str">
        <f t="shared" si="92"/>
        <v/>
      </c>
      <c r="Q95" s="149" t="str">
        <f t="shared" si="92"/>
        <v/>
      </c>
      <c r="R95" s="149">
        <f t="shared" si="92"/>
        <v>1</v>
      </c>
      <c r="S95" s="149" t="str">
        <f t="shared" si="92"/>
        <v/>
      </c>
      <c r="T95" s="149" t="str">
        <f t="shared" si="92"/>
        <v/>
      </c>
      <c r="U95" s="149" t="str">
        <f t="shared" si="92"/>
        <v/>
      </c>
      <c r="V95" s="149" t="str">
        <f t="shared" si="92"/>
        <v/>
      </c>
      <c r="W95" s="149" t="str">
        <f t="shared" si="92"/>
        <v/>
      </c>
    </row>
    <row r="96">
      <c r="A96" s="150"/>
      <c r="B96" s="148">
        <f>'Общий список'!A94</f>
        <v>384</v>
      </c>
      <c r="C96" s="148" t="str">
        <f>IF(B96="","",VLOOKUP(B96,'Общий список'!$A:$R,2,FALSE))</f>
        <v>Орлова Полина</v>
      </c>
      <c r="D96" s="148" t="str">
        <f>IF(B96="","",VLOOKUP(B96,'Общий список'!$A:$R,3,FALSE))</f>
        <v>Ж</v>
      </c>
      <c r="E96" s="148" t="str">
        <f>IF(B96="","",VLOOKUP(B96,'Общий список'!$A:$R,8,FALSE))</f>
        <v/>
      </c>
      <c r="F96" s="149" t="str">
        <f>IF(B96="","",VLOOKUP(B96,'Общий список'!$A:$R,10,FALSE))</f>
        <v>800 м</v>
      </c>
      <c r="G96" s="149" t="str">
        <f>IF(B96="","",VLOOKUP(B96,'Общий список'!$A:$R,12,FALSE))</f>
        <v/>
      </c>
      <c r="H96" s="149" t="str">
        <f t="shared" ref="H96:W96" si="93">IF(AND($D96=H$3,OR($E96=H$4,$F96=H$4,$G96=H$4)),1,"")</f>
        <v/>
      </c>
      <c r="I96" s="149" t="str">
        <f t="shared" si="93"/>
        <v/>
      </c>
      <c r="J96" s="149">
        <f t="shared" si="93"/>
        <v>1</v>
      </c>
      <c r="K96" s="149" t="str">
        <f t="shared" si="93"/>
        <v/>
      </c>
      <c r="L96" s="149" t="str">
        <f t="shared" si="93"/>
        <v/>
      </c>
      <c r="M96" s="149" t="str">
        <f t="shared" si="93"/>
        <v/>
      </c>
      <c r="N96" s="149" t="str">
        <f t="shared" si="93"/>
        <v/>
      </c>
      <c r="O96" s="149" t="str">
        <f t="shared" si="93"/>
        <v/>
      </c>
      <c r="P96" s="149" t="str">
        <f t="shared" si="93"/>
        <v/>
      </c>
      <c r="Q96" s="149" t="str">
        <f t="shared" si="93"/>
        <v/>
      </c>
      <c r="R96" s="149" t="str">
        <f t="shared" si="93"/>
        <v/>
      </c>
      <c r="S96" s="149" t="str">
        <f t="shared" si="93"/>
        <v/>
      </c>
      <c r="T96" s="149" t="str">
        <f t="shared" si="93"/>
        <v/>
      </c>
      <c r="U96" s="149" t="str">
        <f t="shared" si="93"/>
        <v/>
      </c>
      <c r="V96" s="149" t="str">
        <f t="shared" si="93"/>
        <v/>
      </c>
      <c r="W96" s="149" t="str">
        <f t="shared" si="93"/>
        <v/>
      </c>
    </row>
    <row r="97">
      <c r="A97" s="150"/>
      <c r="B97" s="148">
        <f>'Общий список'!A95</f>
        <v>388</v>
      </c>
      <c r="C97" s="148" t="str">
        <f>IF(B97="","",VLOOKUP(B97,'Общий список'!$A:$R,2,FALSE))</f>
        <v>Кариев Тимур</v>
      </c>
      <c r="D97" s="148" t="str">
        <f>IF(B97="","",VLOOKUP(B97,'Общий список'!$A:$R,3,FALSE))</f>
        <v>М</v>
      </c>
      <c r="E97" s="148" t="str">
        <f>IF(B97="","",VLOOKUP(B97,'Общий список'!$A:$R,8,FALSE))</f>
        <v>400 м</v>
      </c>
      <c r="F97" s="149" t="str">
        <f>IF(B97="","",VLOOKUP(B97,'Общий список'!$A:$R,10,FALSE))</f>
        <v>200 м</v>
      </c>
      <c r="G97" s="149" t="str">
        <f>IF(B97="","",VLOOKUP(B97,'Общий список'!$A:$R,12,FALSE))</f>
        <v/>
      </c>
      <c r="H97" s="149" t="str">
        <f t="shared" ref="H97:W97" si="94">IF(AND($D97=H$3,OR($E97=H$4,$F97=H$4,$G97=H$4)),1,"")</f>
        <v/>
      </c>
      <c r="I97" s="149" t="str">
        <f t="shared" si="94"/>
        <v/>
      </c>
      <c r="J97" s="149" t="str">
        <f t="shared" si="94"/>
        <v/>
      </c>
      <c r="K97" s="149" t="str">
        <f t="shared" si="94"/>
        <v/>
      </c>
      <c r="L97" s="149" t="str">
        <f t="shared" si="94"/>
        <v/>
      </c>
      <c r="M97" s="149" t="str">
        <f t="shared" si="94"/>
        <v/>
      </c>
      <c r="N97" s="149" t="str">
        <f t="shared" si="94"/>
        <v/>
      </c>
      <c r="O97" s="149" t="str">
        <f t="shared" si="94"/>
        <v/>
      </c>
      <c r="P97" s="149" t="str">
        <f t="shared" si="94"/>
        <v/>
      </c>
      <c r="Q97" s="149">
        <f t="shared" si="94"/>
        <v>1</v>
      </c>
      <c r="R97" s="149" t="str">
        <f t="shared" si="94"/>
        <v/>
      </c>
      <c r="S97" s="149" t="str">
        <f t="shared" si="94"/>
        <v/>
      </c>
      <c r="T97" s="149" t="str">
        <f t="shared" si="94"/>
        <v/>
      </c>
      <c r="U97" s="149" t="str">
        <f t="shared" si="94"/>
        <v/>
      </c>
      <c r="V97" s="149" t="str">
        <f t="shared" si="94"/>
        <v/>
      </c>
      <c r="W97" s="149" t="str">
        <f t="shared" si="94"/>
        <v/>
      </c>
    </row>
    <row r="98">
      <c r="A98" s="150"/>
      <c r="B98" s="148">
        <f>'Общий список'!A96</f>
        <v>389</v>
      </c>
      <c r="C98" s="148" t="str">
        <f>IF(B98="","",VLOOKUP(B98,'Общий список'!$A:$R,2,FALSE))</f>
        <v>Володько Анастасия</v>
      </c>
      <c r="D98" s="148" t="str">
        <f>IF(B98="","",VLOOKUP(B98,'Общий список'!$A:$R,3,FALSE))</f>
        <v>Ж</v>
      </c>
      <c r="E98" s="148" t="str">
        <f>IF(B98="","",VLOOKUP(B98,'Общий список'!$A:$R,8,FALSE))</f>
        <v>1500 м</v>
      </c>
      <c r="F98" s="149" t="str">
        <f>IF(B98="","",VLOOKUP(B98,'Общий список'!$A:$R,10,FALSE))</f>
        <v>800 м</v>
      </c>
      <c r="G98" s="149" t="str">
        <f>IF(B98="","",VLOOKUP(B98,'Общий список'!$A:$R,12,FALSE))</f>
        <v/>
      </c>
      <c r="H98" s="149" t="str">
        <f t="shared" ref="H98:W98" si="95">IF(AND($D98=H$3,OR($E98=H$4,$F98=H$4,$G98=H$4)),1,"")</f>
        <v/>
      </c>
      <c r="I98" s="149" t="str">
        <f t="shared" si="95"/>
        <v/>
      </c>
      <c r="J98" s="149">
        <f t="shared" si="95"/>
        <v>1</v>
      </c>
      <c r="K98" s="149" t="str">
        <f t="shared" si="95"/>
        <v/>
      </c>
      <c r="L98" s="149" t="str">
        <f t="shared" si="95"/>
        <v/>
      </c>
      <c r="M98" s="149" t="str">
        <f t="shared" si="95"/>
        <v/>
      </c>
      <c r="N98" s="149" t="str">
        <f t="shared" si="95"/>
        <v/>
      </c>
      <c r="O98" s="149" t="str">
        <f t="shared" si="95"/>
        <v/>
      </c>
      <c r="P98" s="149" t="str">
        <f t="shared" si="95"/>
        <v/>
      </c>
      <c r="Q98" s="149" t="str">
        <f t="shared" si="95"/>
        <v/>
      </c>
      <c r="R98" s="149" t="str">
        <f t="shared" si="95"/>
        <v/>
      </c>
      <c r="S98" s="149" t="str">
        <f t="shared" si="95"/>
        <v/>
      </c>
      <c r="T98" s="149" t="str">
        <f t="shared" si="95"/>
        <v/>
      </c>
      <c r="U98" s="149" t="str">
        <f t="shared" si="95"/>
        <v/>
      </c>
      <c r="V98" s="149" t="str">
        <f t="shared" si="95"/>
        <v/>
      </c>
      <c r="W98" s="149" t="str">
        <f t="shared" si="95"/>
        <v/>
      </c>
    </row>
    <row r="99">
      <c r="A99" s="150"/>
      <c r="B99" s="148">
        <f>'Общий список'!A97</f>
        <v>395</v>
      </c>
      <c r="C99" s="148" t="str">
        <f>IF(B99="","",VLOOKUP(B99,'Общий список'!$A:$R,2,FALSE))</f>
        <v>Ощепков Анатолий</v>
      </c>
      <c r="D99" s="148" t="str">
        <f>IF(B99="","",VLOOKUP(B99,'Общий список'!$A:$R,3,FALSE))</f>
        <v>М</v>
      </c>
      <c r="E99" s="148" t="str">
        <f>IF(B99="","",VLOOKUP(B99,'Общий список'!$A:$R,8,FALSE))</f>
        <v>400 м</v>
      </c>
      <c r="F99" s="149" t="str">
        <f>IF(B99="","",VLOOKUP(B99,'Общий список'!$A:$R,10,FALSE))</f>
        <v>800 м</v>
      </c>
      <c r="G99" s="149" t="str">
        <f>IF(B99="","",VLOOKUP(B99,'Общий список'!$A:$R,12,FALSE))</f>
        <v/>
      </c>
      <c r="H99" s="149" t="str">
        <f t="shared" ref="H99:W99" si="96">IF(AND($D99=H$3,OR($E99=H$4,$F99=H$4,$G99=H$4)),1,"")</f>
        <v/>
      </c>
      <c r="I99" s="149" t="str">
        <f t="shared" si="96"/>
        <v/>
      </c>
      <c r="J99" s="149" t="str">
        <f t="shared" si="96"/>
        <v/>
      </c>
      <c r="K99" s="149" t="str">
        <f t="shared" si="96"/>
        <v/>
      </c>
      <c r="L99" s="149" t="str">
        <f t="shared" si="96"/>
        <v/>
      </c>
      <c r="M99" s="149" t="str">
        <f t="shared" si="96"/>
        <v/>
      </c>
      <c r="N99" s="149" t="str">
        <f t="shared" si="96"/>
        <v/>
      </c>
      <c r="O99" s="149" t="str">
        <f t="shared" si="96"/>
        <v/>
      </c>
      <c r="P99" s="149" t="str">
        <f t="shared" si="96"/>
        <v/>
      </c>
      <c r="Q99" s="149">
        <f t="shared" si="96"/>
        <v>1</v>
      </c>
      <c r="R99" s="149">
        <f t="shared" si="96"/>
        <v>1</v>
      </c>
      <c r="S99" s="149" t="str">
        <f t="shared" si="96"/>
        <v/>
      </c>
      <c r="T99" s="149" t="str">
        <f t="shared" si="96"/>
        <v/>
      </c>
      <c r="U99" s="149" t="str">
        <f t="shared" si="96"/>
        <v/>
      </c>
      <c r="V99" s="149" t="str">
        <f t="shared" si="96"/>
        <v/>
      </c>
      <c r="W99" s="149" t="str">
        <f t="shared" si="96"/>
        <v/>
      </c>
    </row>
    <row r="100">
      <c r="A100" s="150"/>
      <c r="B100" s="148">
        <f>'Общий список'!A98</f>
        <v>397</v>
      </c>
      <c r="C100" s="148" t="str">
        <f>IF(B100="","",VLOOKUP(B100,'Общий список'!$A:$R,2,FALSE))</f>
        <v>Старцева Дарья</v>
      </c>
      <c r="D100" s="148" t="str">
        <f>IF(B100="","",VLOOKUP(B100,'Общий список'!$A:$R,3,FALSE))</f>
        <v>Ж</v>
      </c>
      <c r="E100" s="148" t="str">
        <f>IF(B100="","",VLOOKUP(B100,'Общий список'!$A:$R,8,FALSE))</f>
        <v/>
      </c>
      <c r="F100" s="149" t="str">
        <f>IF(B100="","",VLOOKUP(B100,'Общий список'!$A:$R,10,FALSE))</f>
        <v>200 м</v>
      </c>
      <c r="G100" s="149" t="str">
        <f>IF(B100="","",VLOOKUP(B100,'Общий список'!$A:$R,12,FALSE))</f>
        <v/>
      </c>
      <c r="H100" s="149" t="str">
        <f t="shared" ref="H100:W100" si="97">IF(AND($D100=H$3,OR($E100=H$4,$F100=H$4,$G100=H$4)),1,"")</f>
        <v/>
      </c>
      <c r="I100" s="149" t="str">
        <f t="shared" si="97"/>
        <v/>
      </c>
      <c r="J100" s="149" t="str">
        <f t="shared" si="97"/>
        <v/>
      </c>
      <c r="K100" s="149" t="str">
        <f t="shared" si="97"/>
        <v/>
      </c>
      <c r="L100" s="149" t="str">
        <f t="shared" si="97"/>
        <v/>
      </c>
      <c r="M100" s="149" t="str">
        <f t="shared" si="97"/>
        <v/>
      </c>
      <c r="N100" s="149" t="str">
        <f t="shared" si="97"/>
        <v/>
      </c>
      <c r="O100" s="149" t="str">
        <f t="shared" si="97"/>
        <v/>
      </c>
      <c r="P100" s="149" t="str">
        <f t="shared" si="97"/>
        <v/>
      </c>
      <c r="Q100" s="149" t="str">
        <f t="shared" si="97"/>
        <v/>
      </c>
      <c r="R100" s="149" t="str">
        <f t="shared" si="97"/>
        <v/>
      </c>
      <c r="S100" s="149" t="str">
        <f t="shared" si="97"/>
        <v/>
      </c>
      <c r="T100" s="149" t="str">
        <f t="shared" si="97"/>
        <v/>
      </c>
      <c r="U100" s="149" t="str">
        <f t="shared" si="97"/>
        <v/>
      </c>
      <c r="V100" s="149" t="str">
        <f t="shared" si="97"/>
        <v/>
      </c>
      <c r="W100" s="149" t="str">
        <f t="shared" si="97"/>
        <v/>
      </c>
    </row>
    <row r="101">
      <c r="A101" s="150"/>
      <c r="B101" s="148">
        <f>'Общий список'!A99</f>
        <v>399</v>
      </c>
      <c r="C101" s="148" t="str">
        <f>IF(B101="","",VLOOKUP(B101,'Общий список'!$A:$R,2,FALSE))</f>
        <v>Синилов Иван</v>
      </c>
      <c r="D101" s="148" t="str">
        <f>IF(B101="","",VLOOKUP(B101,'Общий список'!$A:$R,3,FALSE))</f>
        <v>М</v>
      </c>
      <c r="E101" s="148" t="str">
        <f>IF(B101="","",VLOOKUP(B101,'Общий список'!$A:$R,8,FALSE))</f>
        <v>1500 м</v>
      </c>
      <c r="F101" s="149" t="str">
        <f>IF(B101="","",VLOOKUP(B101,'Общий список'!$A:$R,10,FALSE))</f>
        <v/>
      </c>
      <c r="G101" s="149" t="str">
        <f>IF(B101="","",VLOOKUP(B101,'Общий список'!$A:$R,12,FALSE))</f>
        <v/>
      </c>
      <c r="H101" s="149" t="str">
        <f t="shared" ref="H101:W101" si="98">IF(AND($D101=H$3,OR($E101=H$4,$F101=H$4,$G101=H$4)),1,"")</f>
        <v/>
      </c>
      <c r="I101" s="149" t="str">
        <f t="shared" si="98"/>
        <v/>
      </c>
      <c r="J101" s="149" t="str">
        <f t="shared" si="98"/>
        <v/>
      </c>
      <c r="K101" s="149" t="str">
        <f t="shared" si="98"/>
        <v/>
      </c>
      <c r="L101" s="149" t="str">
        <f t="shared" si="98"/>
        <v/>
      </c>
      <c r="M101" s="149" t="str">
        <f t="shared" si="98"/>
        <v/>
      </c>
      <c r="N101" s="149" t="str">
        <f t="shared" si="98"/>
        <v/>
      </c>
      <c r="O101" s="149" t="str">
        <f t="shared" si="98"/>
        <v/>
      </c>
      <c r="P101" s="149" t="str">
        <f t="shared" si="98"/>
        <v/>
      </c>
      <c r="Q101" s="149" t="str">
        <f t="shared" si="98"/>
        <v/>
      </c>
      <c r="R101" s="149" t="str">
        <f t="shared" si="98"/>
        <v/>
      </c>
      <c r="S101" s="149" t="str">
        <f t="shared" si="98"/>
        <v/>
      </c>
      <c r="T101" s="149" t="str">
        <f t="shared" si="98"/>
        <v/>
      </c>
      <c r="U101" s="149" t="str">
        <f t="shared" si="98"/>
        <v/>
      </c>
      <c r="V101" s="149" t="str">
        <f t="shared" si="98"/>
        <v/>
      </c>
      <c r="W101" s="149" t="str">
        <f t="shared" si="98"/>
        <v/>
      </c>
    </row>
    <row r="102">
      <c r="A102" s="150"/>
      <c r="B102" s="148">
        <f>'Общий список'!A100</f>
        <v>443</v>
      </c>
      <c r="C102" s="148" t="str">
        <f>IF(B102="","",VLOOKUP(B102,'Общий список'!$A:$R,2,FALSE))</f>
        <v>Сюртомов Евгений </v>
      </c>
      <c r="D102" s="148" t="str">
        <f>IF(B102="","",VLOOKUP(B102,'Общий список'!$A:$R,3,FALSE))</f>
        <v>М</v>
      </c>
      <c r="E102" s="148" t="str">
        <f>IF(B102="","",VLOOKUP(B102,'Общий список'!$A:$R,8,FALSE))</f>
        <v>1500 м</v>
      </c>
      <c r="F102" s="149" t="str">
        <f>IF(B102="","",VLOOKUP(B102,'Общий список'!$A:$R,10,FALSE))</f>
        <v/>
      </c>
      <c r="G102" s="149" t="str">
        <f>IF(B102="","",VLOOKUP(B102,'Общий список'!$A:$R,12,FALSE))</f>
        <v/>
      </c>
      <c r="H102" s="149" t="str">
        <f t="shared" ref="H102:W102" si="99">IF(AND($D102=H$3,OR($E102=H$4,$F102=H$4,$G102=H$4)),1,"")</f>
        <v/>
      </c>
      <c r="I102" s="149" t="str">
        <f t="shared" si="99"/>
        <v/>
      </c>
      <c r="J102" s="149" t="str">
        <f t="shared" si="99"/>
        <v/>
      </c>
      <c r="K102" s="149" t="str">
        <f t="shared" si="99"/>
        <v/>
      </c>
      <c r="L102" s="149" t="str">
        <f t="shared" si="99"/>
        <v/>
      </c>
      <c r="M102" s="149" t="str">
        <f t="shared" si="99"/>
        <v/>
      </c>
      <c r="N102" s="149" t="str">
        <f t="shared" si="99"/>
        <v/>
      </c>
      <c r="O102" s="149" t="str">
        <f t="shared" si="99"/>
        <v/>
      </c>
      <c r="P102" s="149" t="str">
        <f t="shared" si="99"/>
        <v/>
      </c>
      <c r="Q102" s="149" t="str">
        <f t="shared" si="99"/>
        <v/>
      </c>
      <c r="R102" s="149" t="str">
        <f t="shared" si="99"/>
        <v/>
      </c>
      <c r="S102" s="149" t="str">
        <f t="shared" si="99"/>
        <v/>
      </c>
      <c r="T102" s="149" t="str">
        <f t="shared" si="99"/>
        <v/>
      </c>
      <c r="U102" s="149" t="str">
        <f t="shared" si="99"/>
        <v/>
      </c>
      <c r="V102" s="149" t="str">
        <f t="shared" si="99"/>
        <v/>
      </c>
      <c r="W102" s="149" t="str">
        <f t="shared" si="99"/>
        <v/>
      </c>
    </row>
    <row r="103">
      <c r="A103" s="150"/>
      <c r="B103" s="148">
        <f>'Общий список'!A101</f>
        <v>456</v>
      </c>
      <c r="C103" s="148" t="str">
        <f>IF(B103="","",VLOOKUP(B103,'Общий список'!$A:$R,2,FALSE))</f>
        <v>Орос Роман</v>
      </c>
      <c r="D103" s="148" t="str">
        <f>IF(B103="","",VLOOKUP(B103,'Общий список'!$A:$R,3,FALSE))</f>
        <v>М</v>
      </c>
      <c r="E103" s="148" t="str">
        <f>IF(B103="","",VLOOKUP(B103,'Общий список'!$A:$R,8,FALSE))</f>
        <v>прыжок в длину</v>
      </c>
      <c r="F103" s="149" t="str">
        <f>IF(B103="","",VLOOKUP(B103,'Общий список'!$A:$R,10,FALSE))</f>
        <v/>
      </c>
      <c r="G103" s="149" t="str">
        <f>IF(B103="","",VLOOKUP(B103,'Общий список'!$A:$R,12,FALSE))</f>
        <v/>
      </c>
      <c r="H103" s="149" t="str">
        <f t="shared" ref="H103:W103" si="100">IF(AND($D103=H$3,OR($E103=H$4,$F103=H$4,$G103=H$4)),1,"")</f>
        <v/>
      </c>
      <c r="I103" s="149" t="str">
        <f t="shared" si="100"/>
        <v/>
      </c>
      <c r="J103" s="149" t="str">
        <f t="shared" si="100"/>
        <v/>
      </c>
      <c r="K103" s="149" t="str">
        <f t="shared" si="100"/>
        <v/>
      </c>
      <c r="L103" s="149" t="str">
        <f t="shared" si="100"/>
        <v/>
      </c>
      <c r="M103" s="149" t="str">
        <f t="shared" si="100"/>
        <v/>
      </c>
      <c r="N103" s="149" t="str">
        <f t="shared" si="100"/>
        <v/>
      </c>
      <c r="O103" s="149" t="str">
        <f t="shared" si="100"/>
        <v/>
      </c>
      <c r="P103" s="149" t="str">
        <f t="shared" si="100"/>
        <v/>
      </c>
      <c r="Q103" s="149" t="str">
        <f t="shared" si="100"/>
        <v/>
      </c>
      <c r="R103" s="149" t="str">
        <f t="shared" si="100"/>
        <v/>
      </c>
      <c r="S103" s="149" t="str">
        <f t="shared" si="100"/>
        <v/>
      </c>
      <c r="T103" s="149" t="str">
        <f t="shared" si="100"/>
        <v/>
      </c>
      <c r="U103" s="149">
        <f t="shared" si="100"/>
        <v>1</v>
      </c>
      <c r="V103" s="149" t="str">
        <f t="shared" si="100"/>
        <v/>
      </c>
      <c r="W103" s="149" t="str">
        <f t="shared" si="100"/>
        <v/>
      </c>
    </row>
    <row r="104">
      <c r="A104" s="150"/>
      <c r="B104" s="148">
        <f>'Общий список'!A102</f>
        <v>460</v>
      </c>
      <c r="C104" s="148" t="str">
        <f>IF(B104="","",VLOOKUP(B104,'Общий список'!$A:$R,2,FALSE))</f>
        <v>Бояршинова Дарья</v>
      </c>
      <c r="D104" s="148" t="str">
        <f>IF(B104="","",VLOOKUP(B104,'Общий список'!$A:$R,3,FALSE))</f>
        <v>Ж</v>
      </c>
      <c r="E104" s="148" t="str">
        <f>IF(B104="","",VLOOKUP(B104,'Общий список'!$A:$R,8,FALSE))</f>
        <v>прыжок в длину</v>
      </c>
      <c r="F104" s="149" t="str">
        <f>IF(B104="","",VLOOKUP(B104,'Общий список'!$A:$R,10,FALSE))</f>
        <v/>
      </c>
      <c r="G104" s="149" t="str">
        <f>IF(B104="","",VLOOKUP(B104,'Общий список'!$A:$R,12,FALSE))</f>
        <v/>
      </c>
      <c r="H104" s="149" t="str">
        <f t="shared" ref="H104:W104" si="101">IF(AND($D104=H$3,OR($E104=H$4,$F104=H$4,$G104=H$4)),1,"")</f>
        <v/>
      </c>
      <c r="I104" s="149" t="str">
        <f t="shared" si="101"/>
        <v/>
      </c>
      <c r="J104" s="149" t="str">
        <f t="shared" si="101"/>
        <v/>
      </c>
      <c r="K104" s="149" t="str">
        <f t="shared" si="101"/>
        <v/>
      </c>
      <c r="L104" s="149" t="str">
        <f t="shared" si="101"/>
        <v/>
      </c>
      <c r="M104" s="149">
        <f t="shared" si="101"/>
        <v>1</v>
      </c>
      <c r="N104" s="149" t="str">
        <f t="shared" si="101"/>
        <v/>
      </c>
      <c r="O104" s="149" t="str">
        <f t="shared" si="101"/>
        <v/>
      </c>
      <c r="P104" s="149" t="str">
        <f t="shared" si="101"/>
        <v/>
      </c>
      <c r="Q104" s="149" t="str">
        <f t="shared" si="101"/>
        <v/>
      </c>
      <c r="R104" s="149" t="str">
        <f t="shared" si="101"/>
        <v/>
      </c>
      <c r="S104" s="149" t="str">
        <f t="shared" si="101"/>
        <v/>
      </c>
      <c r="T104" s="149" t="str">
        <f t="shared" si="101"/>
        <v/>
      </c>
      <c r="U104" s="149" t="str">
        <f t="shared" si="101"/>
        <v/>
      </c>
      <c r="V104" s="149" t="str">
        <f t="shared" si="101"/>
        <v/>
      </c>
      <c r="W104" s="149" t="str">
        <f t="shared" si="101"/>
        <v/>
      </c>
    </row>
    <row r="105">
      <c r="A105" s="150"/>
      <c r="B105" s="148">
        <f>'Общий список'!A103</f>
        <v>465</v>
      </c>
      <c r="C105" s="148" t="str">
        <f>IF(B105="","",VLOOKUP(B105,'Общий список'!$A:$R,2,FALSE))</f>
        <v>Герман Артëм</v>
      </c>
      <c r="D105" s="148" t="str">
        <f>IF(B105="","",VLOOKUP(B105,'Общий список'!$A:$R,3,FALSE))</f>
        <v>М</v>
      </c>
      <c r="E105" s="148" t="str">
        <f>IF(B105="","",VLOOKUP(B105,'Общий список'!$A:$R,8,FALSE))</f>
        <v>400 м</v>
      </c>
      <c r="F105" s="149" t="str">
        <f>IF(B105="","",VLOOKUP(B105,'Общий список'!$A:$R,10,FALSE))</f>
        <v/>
      </c>
      <c r="G105" s="149" t="str">
        <f>IF(B105="","",VLOOKUP(B105,'Общий список'!$A:$R,12,FALSE))</f>
        <v/>
      </c>
      <c r="H105" s="149" t="str">
        <f t="shared" ref="H105:W105" si="102">IF(AND($D105=H$3,OR($E105=H$4,$F105=H$4,$G105=H$4)),1,"")</f>
        <v/>
      </c>
      <c r="I105" s="149" t="str">
        <f t="shared" si="102"/>
        <v/>
      </c>
      <c r="J105" s="149" t="str">
        <f t="shared" si="102"/>
        <v/>
      </c>
      <c r="K105" s="149" t="str">
        <f t="shared" si="102"/>
        <v/>
      </c>
      <c r="L105" s="149" t="str">
        <f t="shared" si="102"/>
        <v/>
      </c>
      <c r="M105" s="149" t="str">
        <f t="shared" si="102"/>
        <v/>
      </c>
      <c r="N105" s="149" t="str">
        <f t="shared" si="102"/>
        <v/>
      </c>
      <c r="O105" s="149" t="str">
        <f t="shared" si="102"/>
        <v/>
      </c>
      <c r="P105" s="149" t="str">
        <f t="shared" si="102"/>
        <v/>
      </c>
      <c r="Q105" s="149">
        <f t="shared" si="102"/>
        <v>1</v>
      </c>
      <c r="R105" s="149" t="str">
        <f t="shared" si="102"/>
        <v/>
      </c>
      <c r="S105" s="149" t="str">
        <f t="shared" si="102"/>
        <v/>
      </c>
      <c r="T105" s="149" t="str">
        <f t="shared" si="102"/>
        <v/>
      </c>
      <c r="U105" s="149" t="str">
        <f t="shared" si="102"/>
        <v/>
      </c>
      <c r="V105" s="149" t="str">
        <f t="shared" si="102"/>
        <v/>
      </c>
      <c r="W105" s="149" t="str">
        <f t="shared" si="102"/>
        <v/>
      </c>
    </row>
    <row r="106">
      <c r="A106" s="150"/>
      <c r="B106" s="148">
        <f>'Общий список'!A104</f>
        <v>470</v>
      </c>
      <c r="C106" s="148" t="str">
        <f>IF(B106="","",VLOOKUP(B106,'Общий список'!$A:$R,2,FALSE))</f>
        <v>Снигирева Дарья</v>
      </c>
      <c r="D106" s="148" t="str">
        <f>IF(B106="","",VLOOKUP(B106,'Общий список'!$A:$R,3,FALSE))</f>
        <v>Ж</v>
      </c>
      <c r="E106" s="148" t="str">
        <f>IF(B106="","",VLOOKUP(B106,'Общий список'!$A:$R,8,FALSE))</f>
        <v>60 м</v>
      </c>
      <c r="F106" s="149" t="str">
        <f>IF(B106="","",VLOOKUP(B106,'Общий список'!$A:$R,10,FALSE))</f>
        <v>200 м</v>
      </c>
      <c r="G106" s="149" t="str">
        <f>IF(B106="","",VLOOKUP(B106,'Общий список'!$A:$R,12,FALSE))</f>
        <v/>
      </c>
      <c r="H106" s="149">
        <f t="shared" ref="H106:W106" si="103">IF(AND($D106=H$3,OR($E106=H$4,$F106=H$4,$G106=H$4)),1,"")</f>
        <v>1</v>
      </c>
      <c r="I106" s="149" t="str">
        <f t="shared" si="103"/>
        <v/>
      </c>
      <c r="J106" s="149" t="str">
        <f t="shared" si="103"/>
        <v/>
      </c>
      <c r="K106" s="149" t="str">
        <f t="shared" si="103"/>
        <v/>
      </c>
      <c r="L106" s="149" t="str">
        <f t="shared" si="103"/>
        <v/>
      </c>
      <c r="M106" s="149" t="str">
        <f t="shared" si="103"/>
        <v/>
      </c>
      <c r="N106" s="149" t="str">
        <f t="shared" si="103"/>
        <v/>
      </c>
      <c r="O106" s="149" t="str">
        <f t="shared" si="103"/>
        <v/>
      </c>
      <c r="P106" s="149" t="str">
        <f t="shared" si="103"/>
        <v/>
      </c>
      <c r="Q106" s="149" t="str">
        <f t="shared" si="103"/>
        <v/>
      </c>
      <c r="R106" s="149" t="str">
        <f t="shared" si="103"/>
        <v/>
      </c>
      <c r="S106" s="149" t="str">
        <f t="shared" si="103"/>
        <v/>
      </c>
      <c r="T106" s="149" t="str">
        <f t="shared" si="103"/>
        <v/>
      </c>
      <c r="U106" s="149" t="str">
        <f t="shared" si="103"/>
        <v/>
      </c>
      <c r="V106" s="149" t="str">
        <f t="shared" si="103"/>
        <v/>
      </c>
      <c r="W106" s="149" t="str">
        <f t="shared" si="103"/>
        <v/>
      </c>
    </row>
    <row r="107">
      <c r="A107" s="150"/>
      <c r="B107" s="148">
        <f>'Общий список'!A105</f>
        <v>471</v>
      </c>
      <c r="C107" s="148" t="str">
        <f>IF(B107="","",VLOOKUP(B107,'Общий список'!$A:$R,2,FALSE))</f>
        <v>Ченцов Владислав</v>
      </c>
      <c r="D107" s="148" t="str">
        <f>IF(B107="","",VLOOKUP(B107,'Общий список'!$A:$R,3,FALSE))</f>
        <v>М</v>
      </c>
      <c r="E107" s="148" t="str">
        <f>IF(B107="","",VLOOKUP(B107,'Общий список'!$A:$R,8,FALSE))</f>
        <v>400 м</v>
      </c>
      <c r="F107" s="149" t="str">
        <f>IF(B107="","",VLOOKUP(B107,'Общий список'!$A:$R,10,FALSE))</f>
        <v>200 м</v>
      </c>
      <c r="G107" s="149" t="str">
        <f>IF(B107="","",VLOOKUP(B107,'Общий список'!$A:$R,12,FALSE))</f>
        <v/>
      </c>
      <c r="H107" s="149" t="str">
        <f t="shared" ref="H107:W107" si="104">IF(AND($D107=H$3,OR($E107=H$4,$F107=H$4,$G107=H$4)),1,"")</f>
        <v/>
      </c>
      <c r="I107" s="149" t="str">
        <f t="shared" si="104"/>
        <v/>
      </c>
      <c r="J107" s="149" t="str">
        <f t="shared" si="104"/>
        <v/>
      </c>
      <c r="K107" s="149" t="str">
        <f t="shared" si="104"/>
        <v/>
      </c>
      <c r="L107" s="149" t="str">
        <f t="shared" si="104"/>
        <v/>
      </c>
      <c r="M107" s="149" t="str">
        <f t="shared" si="104"/>
        <v/>
      </c>
      <c r="N107" s="149" t="str">
        <f t="shared" si="104"/>
        <v/>
      </c>
      <c r="O107" s="149" t="str">
        <f t="shared" si="104"/>
        <v/>
      </c>
      <c r="P107" s="149" t="str">
        <f t="shared" si="104"/>
        <v/>
      </c>
      <c r="Q107" s="149">
        <f t="shared" si="104"/>
        <v>1</v>
      </c>
      <c r="R107" s="149" t="str">
        <f t="shared" si="104"/>
        <v/>
      </c>
      <c r="S107" s="149" t="str">
        <f t="shared" si="104"/>
        <v/>
      </c>
      <c r="T107" s="149" t="str">
        <f t="shared" si="104"/>
        <v/>
      </c>
      <c r="U107" s="149" t="str">
        <f t="shared" si="104"/>
        <v/>
      </c>
      <c r="V107" s="149" t="str">
        <f t="shared" si="104"/>
        <v/>
      </c>
      <c r="W107" s="149" t="str">
        <f t="shared" si="104"/>
        <v/>
      </c>
    </row>
    <row r="108">
      <c r="A108" s="150"/>
      <c r="B108" s="148">
        <f>'Общий список'!A106</f>
        <v>472</v>
      </c>
      <c r="C108" s="148" t="str">
        <f>IF(B108="","",VLOOKUP(B108,'Общий список'!$A:$R,2,FALSE))</f>
        <v>Шайдуров Егор</v>
      </c>
      <c r="D108" s="148" t="str">
        <f>IF(B108="","",VLOOKUP(B108,'Общий список'!$A:$R,3,FALSE))</f>
        <v>М</v>
      </c>
      <c r="E108" s="148" t="str">
        <f>IF(B108="","",VLOOKUP(B108,'Общий список'!$A:$R,8,FALSE))</f>
        <v>60 м</v>
      </c>
      <c r="F108" s="149" t="str">
        <f>IF(B108="","",VLOOKUP(B108,'Общий список'!$A:$R,10,FALSE))</f>
        <v/>
      </c>
      <c r="G108" s="149" t="str">
        <f>IF(B108="","",VLOOKUP(B108,'Общий список'!$A:$R,12,FALSE))</f>
        <v/>
      </c>
      <c r="H108" s="149" t="str">
        <f t="shared" ref="H108:W108" si="105">IF(AND($D108=H$3,OR($E108=H$4,$F108=H$4,$G108=H$4)),1,"")</f>
        <v/>
      </c>
      <c r="I108" s="149" t="str">
        <f t="shared" si="105"/>
        <v/>
      </c>
      <c r="J108" s="149" t="str">
        <f t="shared" si="105"/>
        <v/>
      </c>
      <c r="K108" s="149" t="str">
        <f t="shared" si="105"/>
        <v/>
      </c>
      <c r="L108" s="149" t="str">
        <f t="shared" si="105"/>
        <v/>
      </c>
      <c r="M108" s="149" t="str">
        <f t="shared" si="105"/>
        <v/>
      </c>
      <c r="N108" s="149" t="str">
        <f t="shared" si="105"/>
        <v/>
      </c>
      <c r="O108" s="149" t="str">
        <f t="shared" si="105"/>
        <v/>
      </c>
      <c r="P108" s="149">
        <f t="shared" si="105"/>
        <v>1</v>
      </c>
      <c r="Q108" s="149" t="str">
        <f t="shared" si="105"/>
        <v/>
      </c>
      <c r="R108" s="149" t="str">
        <f t="shared" si="105"/>
        <v/>
      </c>
      <c r="S108" s="149" t="str">
        <f t="shared" si="105"/>
        <v/>
      </c>
      <c r="T108" s="149" t="str">
        <f t="shared" si="105"/>
        <v/>
      </c>
      <c r="U108" s="149" t="str">
        <f t="shared" si="105"/>
        <v/>
      </c>
      <c r="V108" s="149" t="str">
        <f t="shared" si="105"/>
        <v/>
      </c>
      <c r="W108" s="149" t="str">
        <f t="shared" si="105"/>
        <v/>
      </c>
    </row>
    <row r="109">
      <c r="A109" s="150"/>
      <c r="B109" s="148">
        <f>'Общий список'!A107</f>
        <v>474</v>
      </c>
      <c r="C109" s="148" t="str">
        <f>IF(B109="","",VLOOKUP(B109,'Общий список'!$A:$R,2,FALSE))</f>
        <v>Постоногова Анастасия </v>
      </c>
      <c r="D109" s="148" t="str">
        <f>IF(B109="","",VLOOKUP(B109,'Общий список'!$A:$R,3,FALSE))</f>
        <v>Ж</v>
      </c>
      <c r="E109" s="148" t="str">
        <f>IF(B109="","",VLOOKUP(B109,'Общий список'!$A:$R,8,FALSE))</f>
        <v>60 м</v>
      </c>
      <c r="F109" s="149" t="str">
        <f>IF(B109="","",VLOOKUP(B109,'Общий список'!$A:$R,10,FALSE))</f>
        <v>200 м</v>
      </c>
      <c r="G109" s="149" t="str">
        <f>IF(B109="","",VLOOKUP(B109,'Общий список'!$A:$R,12,FALSE))</f>
        <v/>
      </c>
      <c r="H109" s="149">
        <f t="shared" ref="H109:W109" si="106">IF(AND($D109=H$3,OR($E109=H$4,$F109=H$4,$G109=H$4)),1,"")</f>
        <v>1</v>
      </c>
      <c r="I109" s="149" t="str">
        <f t="shared" si="106"/>
        <v/>
      </c>
      <c r="J109" s="149" t="str">
        <f t="shared" si="106"/>
        <v/>
      </c>
      <c r="K109" s="149" t="str">
        <f t="shared" si="106"/>
        <v/>
      </c>
      <c r="L109" s="149" t="str">
        <f t="shared" si="106"/>
        <v/>
      </c>
      <c r="M109" s="149" t="str">
        <f t="shared" si="106"/>
        <v/>
      </c>
      <c r="N109" s="149" t="str">
        <f t="shared" si="106"/>
        <v/>
      </c>
      <c r="O109" s="149" t="str">
        <f t="shared" si="106"/>
        <v/>
      </c>
      <c r="P109" s="149" t="str">
        <f t="shared" si="106"/>
        <v/>
      </c>
      <c r="Q109" s="149" t="str">
        <f t="shared" si="106"/>
        <v/>
      </c>
      <c r="R109" s="149" t="str">
        <f t="shared" si="106"/>
        <v/>
      </c>
      <c r="S109" s="149" t="str">
        <f t="shared" si="106"/>
        <v/>
      </c>
      <c r="T109" s="149" t="str">
        <f t="shared" si="106"/>
        <v/>
      </c>
      <c r="U109" s="149" t="str">
        <f t="shared" si="106"/>
        <v/>
      </c>
      <c r="V109" s="149" t="str">
        <f t="shared" si="106"/>
        <v/>
      </c>
      <c r="W109" s="149" t="str">
        <f t="shared" si="106"/>
        <v/>
      </c>
    </row>
    <row r="110">
      <c r="A110" s="150"/>
      <c r="B110" s="148">
        <f>'Общий список'!A108</f>
        <v>475</v>
      </c>
      <c r="C110" s="148" t="str">
        <f>IF(B110="","",VLOOKUP(B110,'Общий список'!$A:$R,2,FALSE))</f>
        <v>Сыпачев Артём </v>
      </c>
      <c r="D110" s="148" t="str">
        <f>IF(B110="","",VLOOKUP(B110,'Общий список'!$A:$R,3,FALSE))</f>
        <v>М</v>
      </c>
      <c r="E110" s="148" t="str">
        <f>IF(B110="","",VLOOKUP(B110,'Общий список'!$A:$R,8,FALSE))</f>
        <v>400 м</v>
      </c>
      <c r="F110" s="149" t="str">
        <f>IF(B110="","",VLOOKUP(B110,'Общий список'!$A:$R,10,FALSE))</f>
        <v>200 м</v>
      </c>
      <c r="G110" s="149" t="str">
        <f>IF(B110="","",VLOOKUP(B110,'Общий список'!$A:$R,12,FALSE))</f>
        <v/>
      </c>
      <c r="H110" s="149" t="str">
        <f t="shared" ref="H110:W110" si="107">IF(AND($D110=H$3,OR($E110=H$4,$F110=H$4,$G110=H$4)),1,"")</f>
        <v/>
      </c>
      <c r="I110" s="149" t="str">
        <f t="shared" si="107"/>
        <v/>
      </c>
      <c r="J110" s="149" t="str">
        <f t="shared" si="107"/>
        <v/>
      </c>
      <c r="K110" s="149" t="str">
        <f t="shared" si="107"/>
        <v/>
      </c>
      <c r="L110" s="149" t="str">
        <f t="shared" si="107"/>
        <v/>
      </c>
      <c r="M110" s="149" t="str">
        <f t="shared" si="107"/>
        <v/>
      </c>
      <c r="N110" s="149" t="str">
        <f t="shared" si="107"/>
        <v/>
      </c>
      <c r="O110" s="149" t="str">
        <f t="shared" si="107"/>
        <v/>
      </c>
      <c r="P110" s="149" t="str">
        <f t="shared" si="107"/>
        <v/>
      </c>
      <c r="Q110" s="149">
        <f t="shared" si="107"/>
        <v>1</v>
      </c>
      <c r="R110" s="149" t="str">
        <f t="shared" si="107"/>
        <v/>
      </c>
      <c r="S110" s="149" t="str">
        <f t="shared" si="107"/>
        <v/>
      </c>
      <c r="T110" s="149" t="str">
        <f t="shared" si="107"/>
        <v/>
      </c>
      <c r="U110" s="149" t="str">
        <f t="shared" si="107"/>
        <v/>
      </c>
      <c r="V110" s="149" t="str">
        <f t="shared" si="107"/>
        <v/>
      </c>
      <c r="W110" s="149" t="str">
        <f t="shared" si="107"/>
        <v/>
      </c>
    </row>
    <row r="111">
      <c r="A111" s="150"/>
      <c r="B111" s="148">
        <f>'Общий список'!A109</f>
        <v>477</v>
      </c>
      <c r="C111" s="148" t="str">
        <f>IF(B111="","",VLOOKUP(B111,'Общий список'!$A:$R,2,FALSE))</f>
        <v>Маценко Артём </v>
      </c>
      <c r="D111" s="148" t="str">
        <f>IF(B111="","",VLOOKUP(B111,'Общий список'!$A:$R,3,FALSE))</f>
        <v>М</v>
      </c>
      <c r="E111" s="148" t="str">
        <f>IF(B111="","",VLOOKUP(B111,'Общий список'!$A:$R,8,FALSE))</f>
        <v>60 м</v>
      </c>
      <c r="F111" s="149" t="str">
        <f>IF(B111="","",VLOOKUP(B111,'Общий список'!$A:$R,10,FALSE))</f>
        <v>200 м</v>
      </c>
      <c r="G111" s="149" t="str">
        <f>IF(B111="","",VLOOKUP(B111,'Общий список'!$A:$R,12,FALSE))</f>
        <v/>
      </c>
      <c r="H111" s="149" t="str">
        <f t="shared" ref="H111:W111" si="108">IF(AND($D111=H$3,OR($E111=H$4,$F111=H$4,$G111=H$4)),1,"")</f>
        <v/>
      </c>
      <c r="I111" s="149" t="str">
        <f t="shared" si="108"/>
        <v/>
      </c>
      <c r="J111" s="149" t="str">
        <f t="shared" si="108"/>
        <v/>
      </c>
      <c r="K111" s="149" t="str">
        <f t="shared" si="108"/>
        <v/>
      </c>
      <c r="L111" s="149" t="str">
        <f t="shared" si="108"/>
        <v/>
      </c>
      <c r="M111" s="149" t="str">
        <f t="shared" si="108"/>
        <v/>
      </c>
      <c r="N111" s="149" t="str">
        <f t="shared" si="108"/>
        <v/>
      </c>
      <c r="O111" s="149" t="str">
        <f t="shared" si="108"/>
        <v/>
      </c>
      <c r="P111" s="149">
        <f t="shared" si="108"/>
        <v>1</v>
      </c>
      <c r="Q111" s="149" t="str">
        <f t="shared" si="108"/>
        <v/>
      </c>
      <c r="R111" s="149" t="str">
        <f t="shared" si="108"/>
        <v/>
      </c>
      <c r="S111" s="149" t="str">
        <f t="shared" si="108"/>
        <v/>
      </c>
      <c r="T111" s="149" t="str">
        <f t="shared" si="108"/>
        <v/>
      </c>
      <c r="U111" s="149" t="str">
        <f t="shared" si="108"/>
        <v/>
      </c>
      <c r="V111" s="149" t="str">
        <f t="shared" si="108"/>
        <v/>
      </c>
      <c r="W111" s="149" t="str">
        <f t="shared" si="108"/>
        <v/>
      </c>
    </row>
    <row r="112">
      <c r="A112" s="150"/>
      <c r="B112" s="148">
        <f>'Общий список'!A110</f>
        <v>478</v>
      </c>
      <c r="C112" s="148" t="str">
        <f>IF(B112="","",VLOOKUP(B112,'Общий список'!$A:$R,2,FALSE))</f>
        <v>Кузяев Арсений </v>
      </c>
      <c r="D112" s="148" t="str">
        <f>IF(B112="","",VLOOKUP(B112,'Общий список'!$A:$R,3,FALSE))</f>
        <v>М</v>
      </c>
      <c r="E112" s="148" t="str">
        <f>IF(B112="","",VLOOKUP(B112,'Общий список'!$A:$R,8,FALSE))</f>
        <v>400 м</v>
      </c>
      <c r="F112" s="149" t="str">
        <f>IF(B112="","",VLOOKUP(B112,'Общий список'!$A:$R,10,FALSE))</f>
        <v/>
      </c>
      <c r="G112" s="149" t="str">
        <f>IF(B112="","",VLOOKUP(B112,'Общий список'!$A:$R,12,FALSE))</f>
        <v/>
      </c>
      <c r="H112" s="149" t="str">
        <f t="shared" ref="H112:W112" si="109">IF(AND($D112=H$3,OR($E112=H$4,$F112=H$4,$G112=H$4)),1,"")</f>
        <v/>
      </c>
      <c r="I112" s="149" t="str">
        <f t="shared" si="109"/>
        <v/>
      </c>
      <c r="J112" s="149" t="str">
        <f t="shared" si="109"/>
        <v/>
      </c>
      <c r="K112" s="149" t="str">
        <f t="shared" si="109"/>
        <v/>
      </c>
      <c r="L112" s="149" t="str">
        <f t="shared" si="109"/>
        <v/>
      </c>
      <c r="M112" s="149" t="str">
        <f t="shared" si="109"/>
        <v/>
      </c>
      <c r="N112" s="149" t="str">
        <f t="shared" si="109"/>
        <v/>
      </c>
      <c r="O112" s="149" t="str">
        <f t="shared" si="109"/>
        <v/>
      </c>
      <c r="P112" s="149" t="str">
        <f t="shared" si="109"/>
        <v/>
      </c>
      <c r="Q112" s="149">
        <f t="shared" si="109"/>
        <v>1</v>
      </c>
      <c r="R112" s="149" t="str">
        <f t="shared" si="109"/>
        <v/>
      </c>
      <c r="S112" s="149" t="str">
        <f t="shared" si="109"/>
        <v/>
      </c>
      <c r="T112" s="149" t="str">
        <f t="shared" si="109"/>
        <v/>
      </c>
      <c r="U112" s="149" t="str">
        <f t="shared" si="109"/>
        <v/>
      </c>
      <c r="V112" s="149" t="str">
        <f t="shared" si="109"/>
        <v/>
      </c>
      <c r="W112" s="149" t="str">
        <f t="shared" si="109"/>
        <v/>
      </c>
    </row>
    <row r="113">
      <c r="A113" s="150"/>
      <c r="B113" s="148">
        <f>'Общий список'!A111</f>
        <v>479</v>
      </c>
      <c r="C113" s="148" t="str">
        <f>IF(B113="","",VLOOKUP(B113,'Общий список'!$A:$R,2,FALSE))</f>
        <v>Снигирева Ольга</v>
      </c>
      <c r="D113" s="148" t="str">
        <f>IF(B113="","",VLOOKUP(B113,'Общий список'!$A:$R,3,FALSE))</f>
        <v>Ж</v>
      </c>
      <c r="E113" s="148" t="str">
        <f>IF(B113="","",VLOOKUP(B113,'Общий список'!$A:$R,8,FALSE))</f>
        <v>400 м</v>
      </c>
      <c r="F113" s="149" t="str">
        <f>IF(B113="","",VLOOKUP(B113,'Общий список'!$A:$R,10,FALSE))</f>
        <v>200 м</v>
      </c>
      <c r="G113" s="149" t="str">
        <f>IF(B113="","",VLOOKUP(B113,'Общий список'!$A:$R,12,FALSE))</f>
        <v/>
      </c>
      <c r="H113" s="149" t="str">
        <f t="shared" ref="H113:W113" si="110">IF(AND($D113=H$3,OR($E113=H$4,$F113=H$4,$G113=H$4)),1,"")</f>
        <v/>
      </c>
      <c r="I113" s="149">
        <f t="shared" si="110"/>
        <v>1</v>
      </c>
      <c r="J113" s="149" t="str">
        <f t="shared" si="110"/>
        <v/>
      </c>
      <c r="K113" s="149" t="str">
        <f t="shared" si="110"/>
        <v/>
      </c>
      <c r="L113" s="149" t="str">
        <f t="shared" si="110"/>
        <v/>
      </c>
      <c r="M113" s="149" t="str">
        <f t="shared" si="110"/>
        <v/>
      </c>
      <c r="N113" s="149" t="str">
        <f t="shared" si="110"/>
        <v/>
      </c>
      <c r="O113" s="149" t="str">
        <f t="shared" si="110"/>
        <v/>
      </c>
      <c r="P113" s="149" t="str">
        <f t="shared" si="110"/>
        <v/>
      </c>
      <c r="Q113" s="149" t="str">
        <f t="shared" si="110"/>
        <v/>
      </c>
      <c r="R113" s="149" t="str">
        <f t="shared" si="110"/>
        <v/>
      </c>
      <c r="S113" s="149" t="str">
        <f t="shared" si="110"/>
        <v/>
      </c>
      <c r="T113" s="149" t="str">
        <f t="shared" si="110"/>
        <v/>
      </c>
      <c r="U113" s="149" t="str">
        <f t="shared" si="110"/>
        <v/>
      </c>
      <c r="V113" s="149" t="str">
        <f t="shared" si="110"/>
        <v/>
      </c>
      <c r="W113" s="149" t="str">
        <f t="shared" si="110"/>
        <v/>
      </c>
    </row>
    <row r="114">
      <c r="A114" s="150"/>
      <c r="B114" s="148">
        <f>'Общий список'!A112</f>
        <v>480</v>
      </c>
      <c r="C114" s="148" t="str">
        <f>IF(B114="","",VLOOKUP(B114,'Общий список'!$A:$R,2,FALSE))</f>
        <v>Мазунина Евгения </v>
      </c>
      <c r="D114" s="148" t="str">
        <f>IF(B114="","",VLOOKUP(B114,'Общий список'!$A:$R,3,FALSE))</f>
        <v>Ж</v>
      </c>
      <c r="E114" s="148" t="str">
        <f>IF(B114="","",VLOOKUP(B114,'Общий список'!$A:$R,8,FALSE))</f>
        <v>400 м</v>
      </c>
      <c r="F114" s="149" t="str">
        <f>IF(B114="","",VLOOKUP(B114,'Общий список'!$A:$R,10,FALSE))</f>
        <v>200 м</v>
      </c>
      <c r="G114" s="149" t="str">
        <f>IF(B114="","",VLOOKUP(B114,'Общий список'!$A:$R,12,FALSE))</f>
        <v/>
      </c>
      <c r="H114" s="149" t="str">
        <f t="shared" ref="H114:W114" si="111">IF(AND($D114=H$3,OR($E114=H$4,$F114=H$4,$G114=H$4)),1,"")</f>
        <v/>
      </c>
      <c r="I114" s="149">
        <f t="shared" si="111"/>
        <v>1</v>
      </c>
      <c r="J114" s="149" t="str">
        <f t="shared" si="111"/>
        <v/>
      </c>
      <c r="K114" s="149" t="str">
        <f t="shared" si="111"/>
        <v/>
      </c>
      <c r="L114" s="149" t="str">
        <f t="shared" si="111"/>
        <v/>
      </c>
      <c r="M114" s="149" t="str">
        <f t="shared" si="111"/>
        <v/>
      </c>
      <c r="N114" s="149" t="str">
        <f t="shared" si="111"/>
        <v/>
      </c>
      <c r="O114" s="149" t="str">
        <f t="shared" si="111"/>
        <v/>
      </c>
      <c r="P114" s="149" t="str">
        <f t="shared" si="111"/>
        <v/>
      </c>
      <c r="Q114" s="149" t="str">
        <f t="shared" si="111"/>
        <v/>
      </c>
      <c r="R114" s="149" t="str">
        <f t="shared" si="111"/>
        <v/>
      </c>
      <c r="S114" s="149" t="str">
        <f t="shared" si="111"/>
        <v/>
      </c>
      <c r="T114" s="149" t="str">
        <f t="shared" si="111"/>
        <v/>
      </c>
      <c r="U114" s="149" t="str">
        <f t="shared" si="111"/>
        <v/>
      </c>
      <c r="V114" s="149" t="str">
        <f t="shared" si="111"/>
        <v/>
      </c>
      <c r="W114" s="149" t="str">
        <f t="shared" si="111"/>
        <v/>
      </c>
    </row>
    <row r="115">
      <c r="A115" s="150"/>
      <c r="B115" s="148">
        <f>'Общий список'!A113</f>
        <v>483</v>
      </c>
      <c r="C115" s="148" t="str">
        <f>IF(B115="","",VLOOKUP(B115,'Общий список'!$A:$R,2,FALSE))</f>
        <v>Сычева Евгения</v>
      </c>
      <c r="D115" s="148" t="str">
        <f>IF(B115="","",VLOOKUP(B115,'Общий список'!$A:$R,3,FALSE))</f>
        <v>Ж</v>
      </c>
      <c r="E115" s="148" t="str">
        <f>IF(B115="","",VLOOKUP(B115,'Общий список'!$A:$R,8,FALSE))</f>
        <v>60 м</v>
      </c>
      <c r="F115" s="149" t="str">
        <f>IF(B115="","",VLOOKUP(B115,'Общий список'!$A:$R,10,FALSE))</f>
        <v>200 м</v>
      </c>
      <c r="G115" s="149" t="str">
        <f>IF(B115="","",VLOOKUP(B115,'Общий список'!$A:$R,12,FALSE))</f>
        <v/>
      </c>
      <c r="H115" s="149">
        <f t="shared" ref="H115:W115" si="112">IF(AND($D115=H$3,OR($E115=H$4,$F115=H$4,$G115=H$4)),1,"")</f>
        <v>1</v>
      </c>
      <c r="I115" s="149" t="str">
        <f t="shared" si="112"/>
        <v/>
      </c>
      <c r="J115" s="149" t="str">
        <f t="shared" si="112"/>
        <v/>
      </c>
      <c r="K115" s="149" t="str">
        <f t="shared" si="112"/>
        <v/>
      </c>
      <c r="L115" s="149" t="str">
        <f t="shared" si="112"/>
        <v/>
      </c>
      <c r="M115" s="149" t="str">
        <f t="shared" si="112"/>
        <v/>
      </c>
      <c r="N115" s="149" t="str">
        <f t="shared" si="112"/>
        <v/>
      </c>
      <c r="O115" s="149" t="str">
        <f t="shared" si="112"/>
        <v/>
      </c>
      <c r="P115" s="149" t="str">
        <f t="shared" si="112"/>
        <v/>
      </c>
      <c r="Q115" s="149" t="str">
        <f t="shared" si="112"/>
        <v/>
      </c>
      <c r="R115" s="149" t="str">
        <f t="shared" si="112"/>
        <v/>
      </c>
      <c r="S115" s="149" t="str">
        <f t="shared" si="112"/>
        <v/>
      </c>
      <c r="T115" s="149" t="str">
        <f t="shared" si="112"/>
        <v/>
      </c>
      <c r="U115" s="149" t="str">
        <f t="shared" si="112"/>
        <v/>
      </c>
      <c r="V115" s="149" t="str">
        <f t="shared" si="112"/>
        <v/>
      </c>
      <c r="W115" s="149" t="str">
        <f t="shared" si="112"/>
        <v/>
      </c>
    </row>
    <row r="116">
      <c r="A116" s="150"/>
      <c r="B116" s="148">
        <f>'Общий список'!A114</f>
        <v>484</v>
      </c>
      <c r="C116" s="148" t="str">
        <f>IF(B116="","",VLOOKUP(B116,'Общий список'!$A:$R,2,FALSE))</f>
        <v>Румянцева Мария </v>
      </c>
      <c r="D116" s="148" t="str">
        <f>IF(B116="","",VLOOKUP(B116,'Общий список'!$A:$R,3,FALSE))</f>
        <v>Ж</v>
      </c>
      <c r="E116" s="148" t="str">
        <f>IF(B116="","",VLOOKUP(B116,'Общий список'!$A:$R,8,FALSE))</f>
        <v>60 м</v>
      </c>
      <c r="F116" s="149" t="str">
        <f>IF(B116="","",VLOOKUP(B116,'Общий список'!$A:$R,10,FALSE))</f>
        <v/>
      </c>
      <c r="G116" s="149" t="str">
        <f>IF(B116="","",VLOOKUP(B116,'Общий список'!$A:$R,12,FALSE))</f>
        <v/>
      </c>
      <c r="H116" s="149">
        <f t="shared" ref="H116:W116" si="113">IF(AND($D116=H$3,OR($E116=H$4,$F116=H$4,$G116=H$4)),1,"")</f>
        <v>1</v>
      </c>
      <c r="I116" s="149" t="str">
        <f t="shared" si="113"/>
        <v/>
      </c>
      <c r="J116" s="149" t="str">
        <f t="shared" si="113"/>
        <v/>
      </c>
      <c r="K116" s="149" t="str">
        <f t="shared" si="113"/>
        <v/>
      </c>
      <c r="L116" s="149" t="str">
        <f t="shared" si="113"/>
        <v/>
      </c>
      <c r="M116" s="149" t="str">
        <f t="shared" si="113"/>
        <v/>
      </c>
      <c r="N116" s="149" t="str">
        <f t="shared" si="113"/>
        <v/>
      </c>
      <c r="O116" s="149" t="str">
        <f t="shared" si="113"/>
        <v/>
      </c>
      <c r="P116" s="149" t="str">
        <f t="shared" si="113"/>
        <v/>
      </c>
      <c r="Q116" s="149" t="str">
        <f t="shared" si="113"/>
        <v/>
      </c>
      <c r="R116" s="149" t="str">
        <f t="shared" si="113"/>
        <v/>
      </c>
      <c r="S116" s="149" t="str">
        <f t="shared" si="113"/>
        <v/>
      </c>
      <c r="T116" s="149" t="str">
        <f t="shared" si="113"/>
        <v/>
      </c>
      <c r="U116" s="149" t="str">
        <f t="shared" si="113"/>
        <v/>
      </c>
      <c r="V116" s="149" t="str">
        <f t="shared" si="113"/>
        <v/>
      </c>
      <c r="W116" s="149" t="str">
        <f t="shared" si="113"/>
        <v/>
      </c>
    </row>
    <row r="117">
      <c r="A117" s="150"/>
      <c r="B117" s="148">
        <f>'Общий список'!A115</f>
        <v>488</v>
      </c>
      <c r="C117" s="148" t="str">
        <f>IF(B117="","",VLOOKUP(B117,'Общий список'!$A:$R,2,FALSE))</f>
        <v>Бартова Дарья</v>
      </c>
      <c r="D117" s="148" t="str">
        <f>IF(B117="","",VLOOKUP(B117,'Общий список'!$A:$R,3,FALSE))</f>
        <v>Ж</v>
      </c>
      <c r="E117" s="148" t="str">
        <f>IF(B117="","",VLOOKUP(B117,'Общий список'!$A:$R,8,FALSE))</f>
        <v>60 м</v>
      </c>
      <c r="F117" s="149" t="str">
        <f>IF(B117="","",VLOOKUP(B117,'Общий список'!$A:$R,10,FALSE))</f>
        <v/>
      </c>
      <c r="G117" s="149" t="str">
        <f>IF(B117="","",VLOOKUP(B117,'Общий список'!$A:$R,12,FALSE))</f>
        <v/>
      </c>
      <c r="H117" s="149">
        <f t="shared" ref="H117:W117" si="114">IF(AND($D117=H$3,OR($E117=H$4,$F117=H$4,$G117=H$4)),1,"")</f>
        <v>1</v>
      </c>
      <c r="I117" s="149" t="str">
        <f t="shared" si="114"/>
        <v/>
      </c>
      <c r="J117" s="149" t="str">
        <f t="shared" si="114"/>
        <v/>
      </c>
      <c r="K117" s="149" t="str">
        <f t="shared" si="114"/>
        <v/>
      </c>
      <c r="L117" s="149" t="str">
        <f t="shared" si="114"/>
        <v/>
      </c>
      <c r="M117" s="149" t="str">
        <f t="shared" si="114"/>
        <v/>
      </c>
      <c r="N117" s="149" t="str">
        <f t="shared" si="114"/>
        <v/>
      </c>
      <c r="O117" s="149" t="str">
        <f t="shared" si="114"/>
        <v/>
      </c>
      <c r="P117" s="149" t="str">
        <f t="shared" si="114"/>
        <v/>
      </c>
      <c r="Q117" s="149" t="str">
        <f t="shared" si="114"/>
        <v/>
      </c>
      <c r="R117" s="149" t="str">
        <f t="shared" si="114"/>
        <v/>
      </c>
      <c r="S117" s="149" t="str">
        <f t="shared" si="114"/>
        <v/>
      </c>
      <c r="T117" s="149" t="str">
        <f t="shared" si="114"/>
        <v/>
      </c>
      <c r="U117" s="149" t="str">
        <f t="shared" si="114"/>
        <v/>
      </c>
      <c r="V117" s="149" t="str">
        <f t="shared" si="114"/>
        <v/>
      </c>
      <c r="W117" s="149" t="str">
        <f t="shared" si="114"/>
        <v/>
      </c>
    </row>
    <row r="118">
      <c r="A118" s="150"/>
      <c r="B118" s="148">
        <f>'Общий список'!A116</f>
        <v>490</v>
      </c>
      <c r="C118" s="148" t="str">
        <f>IF(B118="","",VLOOKUP(B118,'Общий список'!$A:$R,2,FALSE))</f>
        <v>Латанов Федор</v>
      </c>
      <c r="D118" s="148" t="str">
        <f>IF(B118="","",VLOOKUP(B118,'Общий список'!$A:$R,3,FALSE))</f>
        <v>М</v>
      </c>
      <c r="E118" s="148" t="str">
        <f>IF(B118="","",VLOOKUP(B118,'Общий список'!$A:$R,8,FALSE))</f>
        <v>400 м</v>
      </c>
      <c r="F118" s="149" t="str">
        <f>IF(B118="","",VLOOKUP(B118,'Общий список'!$A:$R,10,FALSE))</f>
        <v>200 м</v>
      </c>
      <c r="G118" s="149" t="str">
        <f>IF(B118="","",VLOOKUP(B118,'Общий список'!$A:$R,12,FALSE))</f>
        <v/>
      </c>
      <c r="H118" s="149" t="str">
        <f t="shared" ref="H118:W118" si="115">IF(AND($D118=H$3,OR($E118=H$4,$F118=H$4,$G118=H$4)),1,"")</f>
        <v/>
      </c>
      <c r="I118" s="149" t="str">
        <f t="shared" si="115"/>
        <v/>
      </c>
      <c r="J118" s="149" t="str">
        <f t="shared" si="115"/>
        <v/>
      </c>
      <c r="K118" s="149" t="str">
        <f t="shared" si="115"/>
        <v/>
      </c>
      <c r="L118" s="149" t="str">
        <f t="shared" si="115"/>
        <v/>
      </c>
      <c r="M118" s="149" t="str">
        <f t="shared" si="115"/>
        <v/>
      </c>
      <c r="N118" s="149" t="str">
        <f t="shared" si="115"/>
        <v/>
      </c>
      <c r="O118" s="149" t="str">
        <f t="shared" si="115"/>
        <v/>
      </c>
      <c r="P118" s="149" t="str">
        <f t="shared" si="115"/>
        <v/>
      </c>
      <c r="Q118" s="149">
        <f t="shared" si="115"/>
        <v>1</v>
      </c>
      <c r="R118" s="149" t="str">
        <f t="shared" si="115"/>
        <v/>
      </c>
      <c r="S118" s="149" t="str">
        <f t="shared" si="115"/>
        <v/>
      </c>
      <c r="T118" s="149" t="str">
        <f t="shared" si="115"/>
        <v/>
      </c>
      <c r="U118" s="149" t="str">
        <f t="shared" si="115"/>
        <v/>
      </c>
      <c r="V118" s="149" t="str">
        <f t="shared" si="115"/>
        <v/>
      </c>
      <c r="W118" s="149" t="str">
        <f t="shared" si="115"/>
        <v/>
      </c>
    </row>
    <row r="119">
      <c r="A119" s="150"/>
      <c r="B119" s="148">
        <f>'Общий список'!A117</f>
        <v>491</v>
      </c>
      <c r="C119" s="148" t="str">
        <f>IF(B119="","",VLOOKUP(B119,'Общий список'!$A:$R,2,FALSE))</f>
        <v>Субботин Никита </v>
      </c>
      <c r="D119" s="148" t="str">
        <f>IF(B119="","",VLOOKUP(B119,'Общий список'!$A:$R,3,FALSE))</f>
        <v>М</v>
      </c>
      <c r="E119" s="148" t="str">
        <f>IF(B119="","",VLOOKUP(B119,'Общий список'!$A:$R,8,FALSE))</f>
        <v>60 м</v>
      </c>
      <c r="F119" s="149" t="str">
        <f>IF(B119="","",VLOOKUP(B119,'Общий список'!$A:$R,10,FALSE))</f>
        <v>200 м</v>
      </c>
      <c r="G119" s="149" t="str">
        <f>IF(B119="","",VLOOKUP(B119,'Общий список'!$A:$R,12,FALSE))</f>
        <v/>
      </c>
      <c r="H119" s="149" t="str">
        <f t="shared" ref="H119:W119" si="116">IF(AND($D119=H$3,OR($E119=H$4,$F119=H$4,$G119=H$4)),1,"")</f>
        <v/>
      </c>
      <c r="I119" s="149" t="str">
        <f t="shared" si="116"/>
        <v/>
      </c>
      <c r="J119" s="149" t="str">
        <f t="shared" si="116"/>
        <v/>
      </c>
      <c r="K119" s="149" t="str">
        <f t="shared" si="116"/>
        <v/>
      </c>
      <c r="L119" s="149" t="str">
        <f t="shared" si="116"/>
        <v/>
      </c>
      <c r="M119" s="149" t="str">
        <f t="shared" si="116"/>
        <v/>
      </c>
      <c r="N119" s="149" t="str">
        <f t="shared" si="116"/>
        <v/>
      </c>
      <c r="O119" s="149" t="str">
        <f t="shared" si="116"/>
        <v/>
      </c>
      <c r="P119" s="149">
        <f t="shared" si="116"/>
        <v>1</v>
      </c>
      <c r="Q119" s="149" t="str">
        <f t="shared" si="116"/>
        <v/>
      </c>
      <c r="R119" s="149" t="str">
        <f t="shared" si="116"/>
        <v/>
      </c>
      <c r="S119" s="149" t="str">
        <f t="shared" si="116"/>
        <v/>
      </c>
      <c r="T119" s="149" t="str">
        <f t="shared" si="116"/>
        <v/>
      </c>
      <c r="U119" s="149" t="str">
        <f t="shared" si="116"/>
        <v/>
      </c>
      <c r="V119" s="149" t="str">
        <f t="shared" si="116"/>
        <v/>
      </c>
      <c r="W119" s="149" t="str">
        <f t="shared" si="116"/>
        <v/>
      </c>
    </row>
    <row r="120">
      <c r="A120" s="150"/>
      <c r="B120" s="148">
        <f>'Общий список'!A118</f>
        <v>492</v>
      </c>
      <c r="C120" s="148" t="str">
        <f>IF(B120="","",VLOOKUP(B120,'Общий список'!$A:$R,2,FALSE))</f>
        <v>Тунев Игорь </v>
      </c>
      <c r="D120" s="148" t="str">
        <f>IF(B120="","",VLOOKUP(B120,'Общий список'!$A:$R,3,FALSE))</f>
        <v>М</v>
      </c>
      <c r="E120" s="148" t="str">
        <f>IF(B120="","",VLOOKUP(B120,'Общий список'!$A:$R,8,FALSE))</f>
        <v>400 м</v>
      </c>
      <c r="F120" s="149" t="str">
        <f>IF(B120="","",VLOOKUP(B120,'Общий список'!$A:$R,10,FALSE))</f>
        <v/>
      </c>
      <c r="G120" s="149" t="str">
        <f>IF(B120="","",VLOOKUP(B120,'Общий список'!$A:$R,12,FALSE))</f>
        <v/>
      </c>
      <c r="H120" s="149" t="str">
        <f t="shared" ref="H120:W120" si="117">IF(AND($D120=H$3,OR($E120=H$4,$F120=H$4,$G120=H$4)),1,"")</f>
        <v/>
      </c>
      <c r="I120" s="149" t="str">
        <f t="shared" si="117"/>
        <v/>
      </c>
      <c r="J120" s="149" t="str">
        <f t="shared" si="117"/>
        <v/>
      </c>
      <c r="K120" s="149" t="str">
        <f t="shared" si="117"/>
        <v/>
      </c>
      <c r="L120" s="149" t="str">
        <f t="shared" si="117"/>
        <v/>
      </c>
      <c r="M120" s="149" t="str">
        <f t="shared" si="117"/>
        <v/>
      </c>
      <c r="N120" s="149" t="str">
        <f t="shared" si="117"/>
        <v/>
      </c>
      <c r="O120" s="149" t="str">
        <f t="shared" si="117"/>
        <v/>
      </c>
      <c r="P120" s="149" t="str">
        <f t="shared" si="117"/>
        <v/>
      </c>
      <c r="Q120" s="149">
        <f t="shared" si="117"/>
        <v>1</v>
      </c>
      <c r="R120" s="149" t="str">
        <f t="shared" si="117"/>
        <v/>
      </c>
      <c r="S120" s="149" t="str">
        <f t="shared" si="117"/>
        <v/>
      </c>
      <c r="T120" s="149" t="str">
        <f t="shared" si="117"/>
        <v/>
      </c>
      <c r="U120" s="149" t="str">
        <f t="shared" si="117"/>
        <v/>
      </c>
      <c r="V120" s="149" t="str">
        <f t="shared" si="117"/>
        <v/>
      </c>
      <c r="W120" s="149" t="str">
        <f t="shared" si="117"/>
        <v/>
      </c>
    </row>
    <row r="121">
      <c r="A121" s="150"/>
      <c r="B121" s="148">
        <f>'Общий список'!A119</f>
        <v>493</v>
      </c>
      <c r="C121" s="148" t="str">
        <f>IF(B121="","",VLOOKUP(B121,'Общий список'!$A:$R,2,FALSE))</f>
        <v>Гурьянова Ангелина </v>
      </c>
      <c r="D121" s="148" t="str">
        <f>IF(B121="","",VLOOKUP(B121,'Общий список'!$A:$R,3,FALSE))</f>
        <v>Ж</v>
      </c>
      <c r="E121" s="148" t="str">
        <f>IF(B121="","",VLOOKUP(B121,'Общий список'!$A:$R,8,FALSE))</f>
        <v>60 м</v>
      </c>
      <c r="F121" s="149" t="str">
        <f>IF(B121="","",VLOOKUP(B121,'Общий список'!$A:$R,10,FALSE))</f>
        <v>200 м</v>
      </c>
      <c r="G121" s="149" t="str">
        <f>IF(B121="","",VLOOKUP(B121,'Общий список'!$A:$R,12,FALSE))</f>
        <v/>
      </c>
      <c r="H121" s="149">
        <f t="shared" ref="H121:W121" si="118">IF(AND($D121=H$3,OR($E121=H$4,$F121=H$4,$G121=H$4)),1,"")</f>
        <v>1</v>
      </c>
      <c r="I121" s="149" t="str">
        <f t="shared" si="118"/>
        <v/>
      </c>
      <c r="J121" s="149" t="str">
        <f t="shared" si="118"/>
        <v/>
      </c>
      <c r="K121" s="149" t="str">
        <f t="shared" si="118"/>
        <v/>
      </c>
      <c r="L121" s="149" t="str">
        <f t="shared" si="118"/>
        <v/>
      </c>
      <c r="M121" s="149" t="str">
        <f t="shared" si="118"/>
        <v/>
      </c>
      <c r="N121" s="149" t="str">
        <f t="shared" si="118"/>
        <v/>
      </c>
      <c r="O121" s="149" t="str">
        <f t="shared" si="118"/>
        <v/>
      </c>
      <c r="P121" s="149" t="str">
        <f t="shared" si="118"/>
        <v/>
      </c>
      <c r="Q121" s="149" t="str">
        <f t="shared" si="118"/>
        <v/>
      </c>
      <c r="R121" s="149" t="str">
        <f t="shared" si="118"/>
        <v/>
      </c>
      <c r="S121" s="149" t="str">
        <f t="shared" si="118"/>
        <v/>
      </c>
      <c r="T121" s="149" t="str">
        <f t="shared" si="118"/>
        <v/>
      </c>
      <c r="U121" s="149" t="str">
        <f t="shared" si="118"/>
        <v/>
      </c>
      <c r="V121" s="149" t="str">
        <f t="shared" si="118"/>
        <v/>
      </c>
      <c r="W121" s="149" t="str">
        <f t="shared" si="118"/>
        <v/>
      </c>
    </row>
    <row r="122">
      <c r="A122" s="150"/>
      <c r="B122" s="148">
        <f>'Общий список'!A120</f>
        <v>499</v>
      </c>
      <c r="C122" s="148" t="str">
        <f>IF(B122="","",VLOOKUP(B122,'Общий список'!$A:$R,2,FALSE))</f>
        <v>Смышляева Вера</v>
      </c>
      <c r="D122" s="148" t="str">
        <f>IF(B122="","",VLOOKUP(B122,'Общий список'!$A:$R,3,FALSE))</f>
        <v>Ж</v>
      </c>
      <c r="E122" s="148" t="str">
        <f>IF(B122="","",VLOOKUP(B122,'Общий список'!$A:$R,8,FALSE))</f>
        <v>60 м</v>
      </c>
      <c r="F122" s="149" t="str">
        <f>IF(B122="","",VLOOKUP(B122,'Общий список'!$A:$R,10,FALSE))</f>
        <v>200 м</v>
      </c>
      <c r="G122" s="149" t="str">
        <f>IF(B122="","",VLOOKUP(B122,'Общий список'!$A:$R,12,FALSE))</f>
        <v/>
      </c>
      <c r="H122" s="149">
        <f t="shared" ref="H122:W122" si="119">IF(AND($D122=H$3,OR($E122=H$4,$F122=H$4,$G122=H$4)),1,"")</f>
        <v>1</v>
      </c>
      <c r="I122" s="149" t="str">
        <f t="shared" si="119"/>
        <v/>
      </c>
      <c r="J122" s="149" t="str">
        <f t="shared" si="119"/>
        <v/>
      </c>
      <c r="K122" s="149" t="str">
        <f t="shared" si="119"/>
        <v/>
      </c>
      <c r="L122" s="149" t="str">
        <f t="shared" si="119"/>
        <v/>
      </c>
      <c r="M122" s="149" t="str">
        <f t="shared" si="119"/>
        <v/>
      </c>
      <c r="N122" s="149" t="str">
        <f t="shared" si="119"/>
        <v/>
      </c>
      <c r="O122" s="149" t="str">
        <f t="shared" si="119"/>
        <v/>
      </c>
      <c r="P122" s="149" t="str">
        <f t="shared" si="119"/>
        <v/>
      </c>
      <c r="Q122" s="149" t="str">
        <f t="shared" si="119"/>
        <v/>
      </c>
      <c r="R122" s="149" t="str">
        <f t="shared" si="119"/>
        <v/>
      </c>
      <c r="S122" s="149" t="str">
        <f t="shared" si="119"/>
        <v/>
      </c>
      <c r="T122" s="149" t="str">
        <f t="shared" si="119"/>
        <v/>
      </c>
      <c r="U122" s="149" t="str">
        <f t="shared" si="119"/>
        <v/>
      </c>
      <c r="V122" s="149" t="str">
        <f t="shared" si="119"/>
        <v/>
      </c>
      <c r="W122" s="149" t="str">
        <f t="shared" si="119"/>
        <v/>
      </c>
    </row>
    <row r="123">
      <c r="A123" s="150"/>
      <c r="B123" s="148">
        <f>'Общий список'!A121</f>
        <v>500</v>
      </c>
      <c r="C123" s="148" t="str">
        <f>IF(B123="","",VLOOKUP(B123,'Общий список'!$A:$R,2,FALSE))</f>
        <v>Симанова Алина </v>
      </c>
      <c r="D123" s="148" t="str">
        <f>IF(B123="","",VLOOKUP(B123,'Общий список'!$A:$R,3,FALSE))</f>
        <v>Ж</v>
      </c>
      <c r="E123" s="148" t="str">
        <f>IF(B123="","",VLOOKUP(B123,'Общий список'!$A:$R,8,FALSE))</f>
        <v>1500 м</v>
      </c>
      <c r="F123" s="149" t="str">
        <f>IF(B123="","",VLOOKUP(B123,'Общий список'!$A:$R,10,FALSE))</f>
        <v>800 м</v>
      </c>
      <c r="G123" s="149" t="str">
        <f>IF(B123="","",VLOOKUP(B123,'Общий список'!$A:$R,12,FALSE))</f>
        <v/>
      </c>
      <c r="H123" s="149" t="str">
        <f t="shared" ref="H123:W123" si="120">IF(AND($D123=H$3,OR($E123=H$4,$F123=H$4,$G123=H$4)),1,"")</f>
        <v/>
      </c>
      <c r="I123" s="149" t="str">
        <f t="shared" si="120"/>
        <v/>
      </c>
      <c r="J123" s="149">
        <f t="shared" si="120"/>
        <v>1</v>
      </c>
      <c r="K123" s="149" t="str">
        <f t="shared" si="120"/>
        <v/>
      </c>
      <c r="L123" s="149" t="str">
        <f t="shared" si="120"/>
        <v/>
      </c>
      <c r="M123" s="149" t="str">
        <f t="shared" si="120"/>
        <v/>
      </c>
      <c r="N123" s="149" t="str">
        <f t="shared" si="120"/>
        <v/>
      </c>
      <c r="O123" s="149" t="str">
        <f t="shared" si="120"/>
        <v/>
      </c>
      <c r="P123" s="149" t="str">
        <f t="shared" si="120"/>
        <v/>
      </c>
      <c r="Q123" s="149" t="str">
        <f t="shared" si="120"/>
        <v/>
      </c>
      <c r="R123" s="149" t="str">
        <f t="shared" si="120"/>
        <v/>
      </c>
      <c r="S123" s="149" t="str">
        <f t="shared" si="120"/>
        <v/>
      </c>
      <c r="T123" s="149" t="str">
        <f t="shared" si="120"/>
        <v/>
      </c>
      <c r="U123" s="149" t="str">
        <f t="shared" si="120"/>
        <v/>
      </c>
      <c r="V123" s="149" t="str">
        <f t="shared" si="120"/>
        <v/>
      </c>
      <c r="W123" s="149" t="str">
        <f t="shared" si="120"/>
        <v/>
      </c>
    </row>
    <row r="124">
      <c r="A124" s="150"/>
      <c r="B124" s="148">
        <f>'Общий список'!A122</f>
        <v>501</v>
      </c>
      <c r="C124" s="148" t="str">
        <f>IF(B124="","",VLOOKUP(B124,'Общий список'!$A:$R,2,FALSE))</f>
        <v>Ятченко Дарья</v>
      </c>
      <c r="D124" s="148" t="str">
        <f>IF(B124="","",VLOOKUP(B124,'Общий список'!$A:$R,3,FALSE))</f>
        <v>Ж</v>
      </c>
      <c r="E124" s="148" t="str">
        <f>IF(B124="","",VLOOKUP(B124,'Общий список'!$A:$R,8,FALSE))</f>
        <v>1500 м</v>
      </c>
      <c r="F124" s="149" t="str">
        <f>IF(B124="","",VLOOKUP(B124,'Общий список'!$A:$R,10,FALSE))</f>
        <v>800 м</v>
      </c>
      <c r="G124" s="149" t="str">
        <f>IF(B124="","",VLOOKUP(B124,'Общий список'!$A:$R,12,FALSE))</f>
        <v/>
      </c>
      <c r="H124" s="149" t="str">
        <f t="shared" ref="H124:W124" si="121">IF(AND($D124=H$3,OR($E124=H$4,$F124=H$4,$G124=H$4)),1,"")</f>
        <v/>
      </c>
      <c r="I124" s="149" t="str">
        <f t="shared" si="121"/>
        <v/>
      </c>
      <c r="J124" s="149">
        <f t="shared" si="121"/>
        <v>1</v>
      </c>
      <c r="K124" s="149" t="str">
        <f t="shared" si="121"/>
        <v/>
      </c>
      <c r="L124" s="149" t="str">
        <f t="shared" si="121"/>
        <v/>
      </c>
      <c r="M124" s="149" t="str">
        <f t="shared" si="121"/>
        <v/>
      </c>
      <c r="N124" s="149" t="str">
        <f t="shared" si="121"/>
        <v/>
      </c>
      <c r="O124" s="149" t="str">
        <f t="shared" si="121"/>
        <v/>
      </c>
      <c r="P124" s="149" t="str">
        <f t="shared" si="121"/>
        <v/>
      </c>
      <c r="Q124" s="149" t="str">
        <f t="shared" si="121"/>
        <v/>
      </c>
      <c r="R124" s="149" t="str">
        <f t="shared" si="121"/>
        <v/>
      </c>
      <c r="S124" s="149" t="str">
        <f t="shared" si="121"/>
        <v/>
      </c>
      <c r="T124" s="149" t="str">
        <f t="shared" si="121"/>
        <v/>
      </c>
      <c r="U124" s="149" t="str">
        <f t="shared" si="121"/>
        <v/>
      </c>
      <c r="V124" s="149" t="str">
        <f t="shared" si="121"/>
        <v/>
      </c>
      <c r="W124" s="149" t="str">
        <f t="shared" si="121"/>
        <v/>
      </c>
    </row>
    <row r="125">
      <c r="A125" s="150"/>
      <c r="B125" s="148">
        <f>'Общий список'!A123</f>
        <v>502</v>
      </c>
      <c r="C125" s="148" t="str">
        <f>IF(B125="","",VLOOKUP(B125,'Общий список'!$A:$R,2,FALSE))</f>
        <v>Карунова Валерия</v>
      </c>
      <c r="D125" s="148" t="str">
        <f>IF(B125="","",VLOOKUP(B125,'Общий список'!$A:$R,3,FALSE))</f>
        <v>Ж</v>
      </c>
      <c r="E125" s="148" t="str">
        <f>IF(B125="","",VLOOKUP(B125,'Общий список'!$A:$R,8,FALSE))</f>
        <v>1500 м</v>
      </c>
      <c r="F125" s="149" t="str">
        <f>IF(B125="","",VLOOKUP(B125,'Общий список'!$A:$R,10,FALSE))</f>
        <v>800 м</v>
      </c>
      <c r="G125" s="149" t="str">
        <f>IF(B125="","",VLOOKUP(B125,'Общий список'!$A:$R,12,FALSE))</f>
        <v/>
      </c>
      <c r="H125" s="149" t="str">
        <f t="shared" ref="H125:W125" si="122">IF(AND($D125=H$3,OR($E125=H$4,$F125=H$4,$G125=H$4)),1,"")</f>
        <v/>
      </c>
      <c r="I125" s="149" t="str">
        <f t="shared" si="122"/>
        <v/>
      </c>
      <c r="J125" s="149">
        <f t="shared" si="122"/>
        <v>1</v>
      </c>
      <c r="K125" s="149" t="str">
        <f t="shared" si="122"/>
        <v/>
      </c>
      <c r="L125" s="149" t="str">
        <f t="shared" si="122"/>
        <v/>
      </c>
      <c r="M125" s="149" t="str">
        <f t="shared" si="122"/>
        <v/>
      </c>
      <c r="N125" s="149" t="str">
        <f t="shared" si="122"/>
        <v/>
      </c>
      <c r="O125" s="149" t="str">
        <f t="shared" si="122"/>
        <v/>
      </c>
      <c r="P125" s="149" t="str">
        <f t="shared" si="122"/>
        <v/>
      </c>
      <c r="Q125" s="149" t="str">
        <f t="shared" si="122"/>
        <v/>
      </c>
      <c r="R125" s="149" t="str">
        <f t="shared" si="122"/>
        <v/>
      </c>
      <c r="S125" s="149" t="str">
        <f t="shared" si="122"/>
        <v/>
      </c>
      <c r="T125" s="149" t="str">
        <f t="shared" si="122"/>
        <v/>
      </c>
      <c r="U125" s="149" t="str">
        <f t="shared" si="122"/>
        <v/>
      </c>
      <c r="V125" s="149" t="str">
        <f t="shared" si="122"/>
        <v/>
      </c>
      <c r="W125" s="149" t="str">
        <f t="shared" si="122"/>
        <v/>
      </c>
    </row>
    <row r="126">
      <c r="A126" s="150"/>
      <c r="B126" s="148">
        <f>'Общий список'!A124</f>
        <v>503</v>
      </c>
      <c r="C126" s="148" t="str">
        <f>IF(B126="","",VLOOKUP(B126,'Общий список'!$A:$R,2,FALSE))</f>
        <v>Зырянова Ксения</v>
      </c>
      <c r="D126" s="148" t="str">
        <f>IF(B126="","",VLOOKUP(B126,'Общий список'!$A:$R,3,FALSE))</f>
        <v>Ж</v>
      </c>
      <c r="E126" s="148" t="str">
        <f>IF(B126="","",VLOOKUP(B126,'Общий список'!$A:$R,8,FALSE))</f>
        <v>1500 м</v>
      </c>
      <c r="F126" s="149" t="str">
        <f>IF(B126="","",VLOOKUP(B126,'Общий список'!$A:$R,10,FALSE))</f>
        <v>3000 м</v>
      </c>
      <c r="G126" s="149" t="str">
        <f>IF(B126="","",VLOOKUP(B126,'Общий список'!$A:$R,12,FALSE))</f>
        <v/>
      </c>
      <c r="H126" s="149" t="str">
        <f t="shared" ref="H126:W126" si="123">IF(AND($D126=H$3,OR($E126=H$4,$F126=H$4,$G126=H$4)),1,"")</f>
        <v/>
      </c>
      <c r="I126" s="149" t="str">
        <f t="shared" si="123"/>
        <v/>
      </c>
      <c r="J126" s="149" t="str">
        <f t="shared" si="123"/>
        <v/>
      </c>
      <c r="K126" s="149">
        <f t="shared" si="123"/>
        <v>1</v>
      </c>
      <c r="L126" s="149" t="str">
        <f t="shared" si="123"/>
        <v/>
      </c>
      <c r="M126" s="149" t="str">
        <f t="shared" si="123"/>
        <v/>
      </c>
      <c r="N126" s="149" t="str">
        <f t="shared" si="123"/>
        <v/>
      </c>
      <c r="O126" s="149" t="str">
        <f t="shared" si="123"/>
        <v/>
      </c>
      <c r="P126" s="149" t="str">
        <f t="shared" si="123"/>
        <v/>
      </c>
      <c r="Q126" s="149" t="str">
        <f t="shared" si="123"/>
        <v/>
      </c>
      <c r="R126" s="149" t="str">
        <f t="shared" si="123"/>
        <v/>
      </c>
      <c r="S126" s="149" t="str">
        <f t="shared" si="123"/>
        <v/>
      </c>
      <c r="T126" s="149" t="str">
        <f t="shared" si="123"/>
        <v/>
      </c>
      <c r="U126" s="149" t="str">
        <f t="shared" si="123"/>
        <v/>
      </c>
      <c r="V126" s="149" t="str">
        <f t="shared" si="123"/>
        <v/>
      </c>
      <c r="W126" s="149" t="str">
        <f t="shared" si="123"/>
        <v/>
      </c>
    </row>
    <row r="127">
      <c r="A127" s="150"/>
      <c r="B127" s="148">
        <f>'Общий список'!A125</f>
        <v>505</v>
      </c>
      <c r="C127" s="148" t="str">
        <f>IF(B127="","",VLOOKUP(B127,'Общий список'!$A:$R,2,FALSE))</f>
        <v>Смирнов Андрей</v>
      </c>
      <c r="D127" s="148" t="str">
        <f>IF(B127="","",VLOOKUP(B127,'Общий список'!$A:$R,3,FALSE))</f>
        <v>М</v>
      </c>
      <c r="E127" s="148" t="str">
        <f>IF(B127="","",VLOOKUP(B127,'Общий список'!$A:$R,8,FALSE))</f>
        <v>1500 м</v>
      </c>
      <c r="F127" s="149" t="str">
        <f>IF(B127="","",VLOOKUP(B127,'Общий список'!$A:$R,10,FALSE))</f>
        <v>3000 м</v>
      </c>
      <c r="G127" s="149" t="str">
        <f>IF(B127="","",VLOOKUP(B127,'Общий список'!$A:$R,12,FALSE))</f>
        <v/>
      </c>
      <c r="H127" s="149" t="str">
        <f t="shared" ref="H127:W127" si="124">IF(AND($D127=H$3,OR($E127=H$4,$F127=H$4,$G127=H$4)),1,"")</f>
        <v/>
      </c>
      <c r="I127" s="149" t="str">
        <f t="shared" si="124"/>
        <v/>
      </c>
      <c r="J127" s="149" t="str">
        <f t="shared" si="124"/>
        <v/>
      </c>
      <c r="K127" s="149" t="str">
        <f t="shared" si="124"/>
        <v/>
      </c>
      <c r="L127" s="149" t="str">
        <f t="shared" si="124"/>
        <v/>
      </c>
      <c r="M127" s="149" t="str">
        <f t="shared" si="124"/>
        <v/>
      </c>
      <c r="N127" s="149" t="str">
        <f t="shared" si="124"/>
        <v/>
      </c>
      <c r="O127" s="149" t="str">
        <f t="shared" si="124"/>
        <v/>
      </c>
      <c r="P127" s="149" t="str">
        <f t="shared" si="124"/>
        <v/>
      </c>
      <c r="Q127" s="149" t="str">
        <f t="shared" si="124"/>
        <v/>
      </c>
      <c r="R127" s="149" t="str">
        <f t="shared" si="124"/>
        <v/>
      </c>
      <c r="S127" s="149">
        <f t="shared" si="124"/>
        <v>1</v>
      </c>
      <c r="T127" s="149" t="str">
        <f t="shared" si="124"/>
        <v/>
      </c>
      <c r="U127" s="149" t="str">
        <f t="shared" si="124"/>
        <v/>
      </c>
      <c r="V127" s="149" t="str">
        <f t="shared" si="124"/>
        <v/>
      </c>
      <c r="W127" s="149" t="str">
        <f t="shared" si="124"/>
        <v/>
      </c>
    </row>
    <row r="128">
      <c r="A128" s="150"/>
      <c r="B128" s="148">
        <f>'Общий список'!A126</f>
        <v>509</v>
      </c>
      <c r="C128" s="148" t="str">
        <f>IF(B128="","",VLOOKUP(B128,'Общий список'!$A:$R,2,FALSE))</f>
        <v>Кочнев Лев</v>
      </c>
      <c r="D128" s="148" t="str">
        <f>IF(B128="","",VLOOKUP(B128,'Общий список'!$A:$R,3,FALSE))</f>
        <v>М</v>
      </c>
      <c r="E128" s="148" t="str">
        <f>IF(B128="","",VLOOKUP(B128,'Общий список'!$A:$R,8,FALSE))</f>
        <v>400 м</v>
      </c>
      <c r="F128" s="149" t="str">
        <f>IF(B128="","",VLOOKUP(B128,'Общий список'!$A:$R,10,FALSE))</f>
        <v/>
      </c>
      <c r="G128" s="149" t="str">
        <f>IF(B128="","",VLOOKUP(B128,'Общий список'!$A:$R,12,FALSE))</f>
        <v/>
      </c>
      <c r="H128" s="149" t="str">
        <f t="shared" ref="H128:W128" si="125">IF(AND($D128=H$3,OR($E128=H$4,$F128=H$4,$G128=H$4)),1,"")</f>
        <v/>
      </c>
      <c r="I128" s="149" t="str">
        <f t="shared" si="125"/>
        <v/>
      </c>
      <c r="J128" s="149" t="str">
        <f t="shared" si="125"/>
        <v/>
      </c>
      <c r="K128" s="149" t="str">
        <f t="shared" si="125"/>
        <v/>
      </c>
      <c r="L128" s="149" t="str">
        <f t="shared" si="125"/>
        <v/>
      </c>
      <c r="M128" s="149" t="str">
        <f t="shared" si="125"/>
        <v/>
      </c>
      <c r="N128" s="149" t="str">
        <f t="shared" si="125"/>
        <v/>
      </c>
      <c r="O128" s="149" t="str">
        <f t="shared" si="125"/>
        <v/>
      </c>
      <c r="P128" s="149" t="str">
        <f t="shared" si="125"/>
        <v/>
      </c>
      <c r="Q128" s="149">
        <f t="shared" si="125"/>
        <v>1</v>
      </c>
      <c r="R128" s="149" t="str">
        <f t="shared" si="125"/>
        <v/>
      </c>
      <c r="S128" s="149" t="str">
        <f t="shared" si="125"/>
        <v/>
      </c>
      <c r="T128" s="149" t="str">
        <f t="shared" si="125"/>
        <v/>
      </c>
      <c r="U128" s="149" t="str">
        <f t="shared" si="125"/>
        <v/>
      </c>
      <c r="V128" s="149" t="str">
        <f t="shared" si="125"/>
        <v/>
      </c>
      <c r="W128" s="149" t="str">
        <f t="shared" si="125"/>
        <v/>
      </c>
    </row>
    <row r="129">
      <c r="A129" s="150"/>
      <c r="B129" s="148">
        <f>'Общий список'!A127</f>
        <v>511</v>
      </c>
      <c r="C129" s="148" t="str">
        <f>IF(B129="","",VLOOKUP(B129,'Общий список'!$A:$R,2,FALSE))</f>
        <v>Упоров Лев</v>
      </c>
      <c r="D129" s="148" t="str">
        <f>IF(B129="","",VLOOKUP(B129,'Общий список'!$A:$R,3,FALSE))</f>
        <v>М</v>
      </c>
      <c r="E129" s="148" t="str">
        <f>IF(B129="","",VLOOKUP(B129,'Общий список'!$A:$R,8,FALSE))</f>
        <v>1500 м</v>
      </c>
      <c r="F129" s="149" t="str">
        <f>IF(B129="","",VLOOKUP(B129,'Общий список'!$A:$R,10,FALSE))</f>
        <v>800 м</v>
      </c>
      <c r="G129" s="149" t="str">
        <f>IF(B129="","",VLOOKUP(B129,'Общий список'!$A:$R,12,FALSE))</f>
        <v/>
      </c>
      <c r="H129" s="149" t="str">
        <f t="shared" ref="H129:W129" si="126">IF(AND($D129=H$3,OR($E129=H$4,$F129=H$4,$G129=H$4)),1,"")</f>
        <v/>
      </c>
      <c r="I129" s="149" t="str">
        <f t="shared" si="126"/>
        <v/>
      </c>
      <c r="J129" s="149" t="str">
        <f t="shared" si="126"/>
        <v/>
      </c>
      <c r="K129" s="149" t="str">
        <f t="shared" si="126"/>
        <v/>
      </c>
      <c r="L129" s="149" t="str">
        <f t="shared" si="126"/>
        <v/>
      </c>
      <c r="M129" s="149" t="str">
        <f t="shared" si="126"/>
        <v/>
      </c>
      <c r="N129" s="149" t="str">
        <f t="shared" si="126"/>
        <v/>
      </c>
      <c r="O129" s="149" t="str">
        <f t="shared" si="126"/>
        <v/>
      </c>
      <c r="P129" s="149" t="str">
        <f t="shared" si="126"/>
        <v/>
      </c>
      <c r="Q129" s="149" t="str">
        <f t="shared" si="126"/>
        <v/>
      </c>
      <c r="R129" s="149">
        <f t="shared" si="126"/>
        <v>1</v>
      </c>
      <c r="S129" s="149" t="str">
        <f t="shared" si="126"/>
        <v/>
      </c>
      <c r="T129" s="149" t="str">
        <f t="shared" si="126"/>
        <v/>
      </c>
      <c r="U129" s="149" t="str">
        <f t="shared" si="126"/>
        <v/>
      </c>
      <c r="V129" s="149" t="str">
        <f t="shared" si="126"/>
        <v/>
      </c>
      <c r="W129" s="149" t="str">
        <f t="shared" si="126"/>
        <v/>
      </c>
    </row>
    <row r="130">
      <c r="A130" s="150"/>
      <c r="B130" s="148">
        <f>'Общий список'!A128</f>
        <v>512</v>
      </c>
      <c r="C130" s="148" t="str">
        <f>IF(B130="","",VLOOKUP(B130,'Общий список'!$A:$R,2,FALSE))</f>
        <v>Соболев Захар</v>
      </c>
      <c r="D130" s="148" t="str">
        <f>IF(B130="","",VLOOKUP(B130,'Общий список'!$A:$R,3,FALSE))</f>
        <v>М</v>
      </c>
      <c r="E130" s="148" t="str">
        <f>IF(B130="","",VLOOKUP(B130,'Общий список'!$A:$R,8,FALSE))</f>
        <v>400 м</v>
      </c>
      <c r="F130" s="149" t="str">
        <f>IF(B130="","",VLOOKUP(B130,'Общий список'!$A:$R,10,FALSE))</f>
        <v/>
      </c>
      <c r="G130" s="149" t="str">
        <f>IF(B130="","",VLOOKUP(B130,'Общий список'!$A:$R,12,FALSE))</f>
        <v/>
      </c>
      <c r="H130" s="149" t="str">
        <f t="shared" ref="H130:W130" si="127">IF(AND($D130=H$3,OR($E130=H$4,$F130=H$4,$G130=H$4)),1,"")</f>
        <v/>
      </c>
      <c r="I130" s="149" t="str">
        <f t="shared" si="127"/>
        <v/>
      </c>
      <c r="J130" s="149" t="str">
        <f t="shared" si="127"/>
        <v/>
      </c>
      <c r="K130" s="149" t="str">
        <f t="shared" si="127"/>
        <v/>
      </c>
      <c r="L130" s="149" t="str">
        <f t="shared" si="127"/>
        <v/>
      </c>
      <c r="M130" s="149" t="str">
        <f t="shared" si="127"/>
        <v/>
      </c>
      <c r="N130" s="149" t="str">
        <f t="shared" si="127"/>
        <v/>
      </c>
      <c r="O130" s="149" t="str">
        <f t="shared" si="127"/>
        <v/>
      </c>
      <c r="P130" s="149" t="str">
        <f t="shared" si="127"/>
        <v/>
      </c>
      <c r="Q130" s="149">
        <f t="shared" si="127"/>
        <v>1</v>
      </c>
      <c r="R130" s="149" t="str">
        <f t="shared" si="127"/>
        <v/>
      </c>
      <c r="S130" s="149" t="str">
        <f t="shared" si="127"/>
        <v/>
      </c>
      <c r="T130" s="149" t="str">
        <f t="shared" si="127"/>
        <v/>
      </c>
      <c r="U130" s="149" t="str">
        <f t="shared" si="127"/>
        <v/>
      </c>
      <c r="V130" s="149" t="str">
        <f t="shared" si="127"/>
        <v/>
      </c>
      <c r="W130" s="149" t="str">
        <f t="shared" si="127"/>
        <v/>
      </c>
    </row>
    <row r="131">
      <c r="A131" s="150"/>
      <c r="B131" s="148">
        <f>'Общий список'!A129</f>
        <v>513</v>
      </c>
      <c r="C131" s="148" t="str">
        <f>IF(B131="","",VLOOKUP(B131,'Общий список'!$A:$R,2,FALSE))</f>
        <v>Сиренщикова Инна</v>
      </c>
      <c r="D131" s="148" t="str">
        <f>IF(B131="","",VLOOKUP(B131,'Общий список'!$A:$R,3,FALSE))</f>
        <v>Ж</v>
      </c>
      <c r="E131" s="148" t="str">
        <f>IF(B131="","",VLOOKUP(B131,'Общий список'!$A:$R,8,FALSE))</f>
        <v>400 м</v>
      </c>
      <c r="F131" s="149" t="str">
        <f>IF(B131="","",VLOOKUP(B131,'Общий список'!$A:$R,10,FALSE))</f>
        <v>800 м</v>
      </c>
      <c r="G131" s="149" t="str">
        <f>IF(B131="","",VLOOKUP(B131,'Общий список'!$A:$R,12,FALSE))</f>
        <v/>
      </c>
      <c r="H131" s="149" t="str">
        <f t="shared" ref="H131:W131" si="128">IF(AND($D131=H$3,OR($E131=H$4,$F131=H$4,$G131=H$4)),1,"")</f>
        <v/>
      </c>
      <c r="I131" s="149">
        <f t="shared" si="128"/>
        <v>1</v>
      </c>
      <c r="J131" s="149">
        <f t="shared" si="128"/>
        <v>1</v>
      </c>
      <c r="K131" s="149" t="str">
        <f t="shared" si="128"/>
        <v/>
      </c>
      <c r="L131" s="149" t="str">
        <f t="shared" si="128"/>
        <v/>
      </c>
      <c r="M131" s="149" t="str">
        <f t="shared" si="128"/>
        <v/>
      </c>
      <c r="N131" s="149" t="str">
        <f t="shared" si="128"/>
        <v/>
      </c>
      <c r="O131" s="149" t="str">
        <f t="shared" si="128"/>
        <v/>
      </c>
      <c r="P131" s="149" t="str">
        <f t="shared" si="128"/>
        <v/>
      </c>
      <c r="Q131" s="149" t="str">
        <f t="shared" si="128"/>
        <v/>
      </c>
      <c r="R131" s="149" t="str">
        <f t="shared" si="128"/>
        <v/>
      </c>
      <c r="S131" s="149" t="str">
        <f t="shared" si="128"/>
        <v/>
      </c>
      <c r="T131" s="149" t="str">
        <f t="shared" si="128"/>
        <v/>
      </c>
      <c r="U131" s="149" t="str">
        <f t="shared" si="128"/>
        <v/>
      </c>
      <c r="V131" s="149" t="str">
        <f t="shared" si="128"/>
        <v/>
      </c>
      <c r="W131" s="149" t="str">
        <f t="shared" si="128"/>
        <v/>
      </c>
    </row>
    <row r="132">
      <c r="A132" s="150"/>
      <c r="B132" s="148">
        <f>'Общий список'!A130</f>
        <v>514</v>
      </c>
      <c r="C132" s="148" t="str">
        <f>IF(B132="","",VLOOKUP(B132,'Общий список'!$A:$R,2,FALSE))</f>
        <v>Сысолетин Олег</v>
      </c>
      <c r="D132" s="148" t="str">
        <f>IF(B132="","",VLOOKUP(B132,'Общий список'!$A:$R,3,FALSE))</f>
        <v>М</v>
      </c>
      <c r="E132" s="148" t="str">
        <f>IF(B132="","",VLOOKUP(B132,'Общий список'!$A:$R,8,FALSE))</f>
        <v/>
      </c>
      <c r="F132" s="149" t="str">
        <f>IF(B132="","",VLOOKUP(B132,'Общий список'!$A:$R,10,FALSE))</f>
        <v>3000 м</v>
      </c>
      <c r="G132" s="149" t="str">
        <f>IF(B132="","",VLOOKUP(B132,'Общий список'!$A:$R,12,FALSE))</f>
        <v/>
      </c>
      <c r="H132" s="149" t="str">
        <f t="shared" ref="H132:W132" si="129">IF(AND($D132=H$3,OR($E132=H$4,$F132=H$4,$G132=H$4)),1,"")</f>
        <v/>
      </c>
      <c r="I132" s="149" t="str">
        <f t="shared" si="129"/>
        <v/>
      </c>
      <c r="J132" s="149" t="str">
        <f t="shared" si="129"/>
        <v/>
      </c>
      <c r="K132" s="149" t="str">
        <f t="shared" si="129"/>
        <v/>
      </c>
      <c r="L132" s="149" t="str">
        <f t="shared" si="129"/>
        <v/>
      </c>
      <c r="M132" s="149" t="str">
        <f t="shared" si="129"/>
        <v/>
      </c>
      <c r="N132" s="149" t="str">
        <f t="shared" si="129"/>
        <v/>
      </c>
      <c r="O132" s="149" t="str">
        <f t="shared" si="129"/>
        <v/>
      </c>
      <c r="P132" s="149" t="str">
        <f t="shared" si="129"/>
        <v/>
      </c>
      <c r="Q132" s="149" t="str">
        <f t="shared" si="129"/>
        <v/>
      </c>
      <c r="R132" s="149" t="str">
        <f t="shared" si="129"/>
        <v/>
      </c>
      <c r="S132" s="149">
        <f t="shared" si="129"/>
        <v>1</v>
      </c>
      <c r="T132" s="149" t="str">
        <f t="shared" si="129"/>
        <v/>
      </c>
      <c r="U132" s="149" t="str">
        <f t="shared" si="129"/>
        <v/>
      </c>
      <c r="V132" s="149" t="str">
        <f t="shared" si="129"/>
        <v/>
      </c>
      <c r="W132" s="149" t="str">
        <f t="shared" si="129"/>
        <v/>
      </c>
    </row>
    <row r="133">
      <c r="A133" s="150"/>
      <c r="B133" s="148">
        <f>'Общий список'!A131</f>
        <v>515</v>
      </c>
      <c r="C133" s="148" t="str">
        <f>IF(B133="","",VLOOKUP(B133,'Общий список'!$A:$R,2,FALSE))</f>
        <v>Мусихин Дмитрий</v>
      </c>
      <c r="D133" s="148" t="str">
        <f>IF(B133="","",VLOOKUP(B133,'Общий список'!$A:$R,3,FALSE))</f>
        <v>М</v>
      </c>
      <c r="E133" s="148" t="str">
        <f>IF(B133="","",VLOOKUP(B133,'Общий список'!$A:$R,8,FALSE))</f>
        <v>1500 м</v>
      </c>
      <c r="F133" s="149" t="str">
        <f>IF(B133="","",VLOOKUP(B133,'Общий список'!$A:$R,10,FALSE))</f>
        <v>800 м</v>
      </c>
      <c r="G133" s="149" t="str">
        <f>IF(B133="","",VLOOKUP(B133,'Общий список'!$A:$R,12,FALSE))</f>
        <v/>
      </c>
      <c r="H133" s="149" t="str">
        <f t="shared" ref="H133:W133" si="130">IF(AND($D133=H$3,OR($E133=H$4,$F133=H$4,$G133=H$4)),1,"")</f>
        <v/>
      </c>
      <c r="I133" s="149" t="str">
        <f t="shared" si="130"/>
        <v/>
      </c>
      <c r="J133" s="149" t="str">
        <f t="shared" si="130"/>
        <v/>
      </c>
      <c r="K133" s="149" t="str">
        <f t="shared" si="130"/>
        <v/>
      </c>
      <c r="L133" s="149" t="str">
        <f t="shared" si="130"/>
        <v/>
      </c>
      <c r="M133" s="149" t="str">
        <f t="shared" si="130"/>
        <v/>
      </c>
      <c r="N133" s="149" t="str">
        <f t="shared" si="130"/>
        <v/>
      </c>
      <c r="O133" s="149" t="str">
        <f t="shared" si="130"/>
        <v/>
      </c>
      <c r="P133" s="149" t="str">
        <f t="shared" si="130"/>
        <v/>
      </c>
      <c r="Q133" s="149" t="str">
        <f t="shared" si="130"/>
        <v/>
      </c>
      <c r="R133" s="149">
        <f t="shared" si="130"/>
        <v>1</v>
      </c>
      <c r="S133" s="149" t="str">
        <f t="shared" si="130"/>
        <v/>
      </c>
      <c r="T133" s="149" t="str">
        <f t="shared" si="130"/>
        <v/>
      </c>
      <c r="U133" s="149" t="str">
        <f t="shared" si="130"/>
        <v/>
      </c>
      <c r="V133" s="149" t="str">
        <f t="shared" si="130"/>
        <v/>
      </c>
      <c r="W133" s="149" t="str">
        <f t="shared" si="130"/>
        <v/>
      </c>
    </row>
    <row r="134">
      <c r="A134" s="150"/>
      <c r="B134" s="148">
        <f>'Общий список'!A132</f>
        <v>517</v>
      </c>
      <c r="C134" s="148" t="str">
        <f>IF(B134="","",VLOOKUP(B134,'Общий список'!$A:$R,2,FALSE))</f>
        <v>Букина Елена</v>
      </c>
      <c r="D134" s="148" t="str">
        <f>IF(B134="","",VLOOKUP(B134,'Общий список'!$A:$R,3,FALSE))</f>
        <v>Ж</v>
      </c>
      <c r="E134" s="148" t="str">
        <f>IF(B134="","",VLOOKUP(B134,'Общий список'!$A:$R,8,FALSE))</f>
        <v/>
      </c>
      <c r="F134" s="149" t="str">
        <f>IF(B134="","",VLOOKUP(B134,'Общий список'!$A:$R,10,FALSE))</f>
        <v>800 м</v>
      </c>
      <c r="G134" s="149" t="str">
        <f>IF(B134="","",VLOOKUP(B134,'Общий список'!$A:$R,12,FALSE))</f>
        <v/>
      </c>
      <c r="H134" s="149" t="str">
        <f t="shared" ref="H134:W134" si="131">IF(AND($D134=H$3,OR($E134=H$4,$F134=H$4,$G134=H$4)),1,"")</f>
        <v/>
      </c>
      <c r="I134" s="149" t="str">
        <f t="shared" si="131"/>
        <v/>
      </c>
      <c r="J134" s="149">
        <f t="shared" si="131"/>
        <v>1</v>
      </c>
      <c r="K134" s="149" t="str">
        <f t="shared" si="131"/>
        <v/>
      </c>
      <c r="L134" s="149" t="str">
        <f t="shared" si="131"/>
        <v/>
      </c>
      <c r="M134" s="149" t="str">
        <f t="shared" si="131"/>
        <v/>
      </c>
      <c r="N134" s="149" t="str">
        <f t="shared" si="131"/>
        <v/>
      </c>
      <c r="O134" s="149" t="str">
        <f t="shared" si="131"/>
        <v/>
      </c>
      <c r="P134" s="149" t="str">
        <f t="shared" si="131"/>
        <v/>
      </c>
      <c r="Q134" s="149" t="str">
        <f t="shared" si="131"/>
        <v/>
      </c>
      <c r="R134" s="149" t="str">
        <f t="shared" si="131"/>
        <v/>
      </c>
      <c r="S134" s="149" t="str">
        <f t="shared" si="131"/>
        <v/>
      </c>
      <c r="T134" s="149" t="str">
        <f t="shared" si="131"/>
        <v/>
      </c>
      <c r="U134" s="149" t="str">
        <f t="shared" si="131"/>
        <v/>
      </c>
      <c r="V134" s="149" t="str">
        <f t="shared" si="131"/>
        <v/>
      </c>
      <c r="W134" s="149" t="str">
        <f t="shared" si="131"/>
        <v/>
      </c>
    </row>
    <row r="135">
      <c r="A135" s="150"/>
      <c r="B135" s="148">
        <f>'Общий список'!A133</f>
        <v>519</v>
      </c>
      <c r="C135" s="148" t="str">
        <f>IF(B135="","",VLOOKUP(B135,'Общий список'!$A:$R,2,FALSE))</f>
        <v>Бондаренко Артем</v>
      </c>
      <c r="D135" s="148" t="str">
        <f>IF(B135="","",VLOOKUP(B135,'Общий список'!$A:$R,3,FALSE))</f>
        <v>М</v>
      </c>
      <c r="E135" s="148" t="str">
        <f>IF(B135="","",VLOOKUP(B135,'Общий список'!$A:$R,8,FALSE))</f>
        <v>400 м</v>
      </c>
      <c r="F135" s="149" t="str">
        <f>IF(B135="","",VLOOKUP(B135,'Общий список'!$A:$R,10,FALSE))</f>
        <v/>
      </c>
      <c r="G135" s="149" t="str">
        <f>IF(B135="","",VLOOKUP(B135,'Общий список'!$A:$R,12,FALSE))</f>
        <v/>
      </c>
      <c r="H135" s="149" t="str">
        <f t="shared" ref="H135:W135" si="132">IF(AND($D135=H$3,OR($E135=H$4,$F135=H$4,$G135=H$4)),1,"")</f>
        <v/>
      </c>
      <c r="I135" s="149" t="str">
        <f t="shared" si="132"/>
        <v/>
      </c>
      <c r="J135" s="149" t="str">
        <f t="shared" si="132"/>
        <v/>
      </c>
      <c r="K135" s="149" t="str">
        <f t="shared" si="132"/>
        <v/>
      </c>
      <c r="L135" s="149" t="str">
        <f t="shared" si="132"/>
        <v/>
      </c>
      <c r="M135" s="149" t="str">
        <f t="shared" si="132"/>
        <v/>
      </c>
      <c r="N135" s="149" t="str">
        <f t="shared" si="132"/>
        <v/>
      </c>
      <c r="O135" s="149" t="str">
        <f t="shared" si="132"/>
        <v/>
      </c>
      <c r="P135" s="149" t="str">
        <f t="shared" si="132"/>
        <v/>
      </c>
      <c r="Q135" s="149">
        <f t="shared" si="132"/>
        <v>1</v>
      </c>
      <c r="R135" s="149" t="str">
        <f t="shared" si="132"/>
        <v/>
      </c>
      <c r="S135" s="149" t="str">
        <f t="shared" si="132"/>
        <v/>
      </c>
      <c r="T135" s="149" t="str">
        <f t="shared" si="132"/>
        <v/>
      </c>
      <c r="U135" s="149" t="str">
        <f t="shared" si="132"/>
        <v/>
      </c>
      <c r="V135" s="149" t="str">
        <f t="shared" si="132"/>
        <v/>
      </c>
      <c r="W135" s="149" t="str">
        <f t="shared" si="132"/>
        <v/>
      </c>
    </row>
    <row r="136">
      <c r="A136" s="150"/>
      <c r="B136" s="148">
        <f>'Общий список'!A134</f>
        <v>520</v>
      </c>
      <c r="C136" s="148" t="str">
        <f>IF(B136="","",VLOOKUP(B136,'Общий список'!$A:$R,2,FALSE))</f>
        <v>Ахмадулина Алина</v>
      </c>
      <c r="D136" s="148" t="str">
        <f>IF(B136="","",VLOOKUP(B136,'Общий список'!$A:$R,3,FALSE))</f>
        <v>Ж</v>
      </c>
      <c r="E136" s="148" t="str">
        <f>IF(B136="","",VLOOKUP(B136,'Общий список'!$A:$R,8,FALSE))</f>
        <v>400 м</v>
      </c>
      <c r="F136" s="149" t="str">
        <f>IF(B136="","",VLOOKUP(B136,'Общий список'!$A:$R,10,FALSE))</f>
        <v>800 м</v>
      </c>
      <c r="G136" s="149" t="str">
        <f>IF(B136="","",VLOOKUP(B136,'Общий список'!$A:$R,12,FALSE))</f>
        <v/>
      </c>
      <c r="H136" s="149" t="str">
        <f t="shared" ref="H136:W136" si="133">IF(AND($D136=H$3,OR($E136=H$4,$F136=H$4,$G136=H$4)),1,"")</f>
        <v/>
      </c>
      <c r="I136" s="149">
        <f t="shared" si="133"/>
        <v>1</v>
      </c>
      <c r="J136" s="149">
        <f t="shared" si="133"/>
        <v>1</v>
      </c>
      <c r="K136" s="149" t="str">
        <f t="shared" si="133"/>
        <v/>
      </c>
      <c r="L136" s="149" t="str">
        <f t="shared" si="133"/>
        <v/>
      </c>
      <c r="M136" s="149" t="str">
        <f t="shared" si="133"/>
        <v/>
      </c>
      <c r="N136" s="149" t="str">
        <f t="shared" si="133"/>
        <v/>
      </c>
      <c r="O136" s="149" t="str">
        <f t="shared" si="133"/>
        <v/>
      </c>
      <c r="P136" s="149" t="str">
        <f t="shared" si="133"/>
        <v/>
      </c>
      <c r="Q136" s="149" t="str">
        <f t="shared" si="133"/>
        <v/>
      </c>
      <c r="R136" s="149" t="str">
        <f t="shared" si="133"/>
        <v/>
      </c>
      <c r="S136" s="149" t="str">
        <f t="shared" si="133"/>
        <v/>
      </c>
      <c r="T136" s="149" t="str">
        <f t="shared" si="133"/>
        <v/>
      </c>
      <c r="U136" s="149" t="str">
        <f t="shared" si="133"/>
        <v/>
      </c>
      <c r="V136" s="149" t="str">
        <f t="shared" si="133"/>
        <v/>
      </c>
      <c r="W136" s="149" t="str">
        <f t="shared" si="133"/>
        <v/>
      </c>
    </row>
    <row r="137">
      <c r="A137" s="150"/>
      <c r="B137" s="148">
        <f>'Общий список'!A135</f>
        <v>522</v>
      </c>
      <c r="C137" s="148" t="str">
        <f>IF(B137="","",VLOOKUP(B137,'Общий список'!$A:$R,2,FALSE))</f>
        <v>Маслова София</v>
      </c>
      <c r="D137" s="148" t="str">
        <f>IF(B137="","",VLOOKUP(B137,'Общий список'!$A:$R,3,FALSE))</f>
        <v>Ж</v>
      </c>
      <c r="E137" s="148" t="str">
        <f>IF(B137="","",VLOOKUP(B137,'Общий список'!$A:$R,8,FALSE))</f>
        <v>400 м</v>
      </c>
      <c r="F137" s="149" t="str">
        <f>IF(B137="","",VLOOKUP(B137,'Общий список'!$A:$R,10,FALSE))</f>
        <v/>
      </c>
      <c r="G137" s="149" t="str">
        <f>IF(B137="","",VLOOKUP(B137,'Общий список'!$A:$R,12,FALSE))</f>
        <v/>
      </c>
      <c r="H137" s="149" t="str">
        <f t="shared" ref="H137:W137" si="134">IF(AND($D137=H$3,OR($E137=H$4,$F137=H$4,$G137=H$4)),1,"")</f>
        <v/>
      </c>
      <c r="I137" s="149">
        <f t="shared" si="134"/>
        <v>1</v>
      </c>
      <c r="J137" s="149" t="str">
        <f t="shared" si="134"/>
        <v/>
      </c>
      <c r="K137" s="149" t="str">
        <f t="shared" si="134"/>
        <v/>
      </c>
      <c r="L137" s="149" t="str">
        <f t="shared" si="134"/>
        <v/>
      </c>
      <c r="M137" s="149" t="str">
        <f t="shared" si="134"/>
        <v/>
      </c>
      <c r="N137" s="149" t="str">
        <f t="shared" si="134"/>
        <v/>
      </c>
      <c r="O137" s="149" t="str">
        <f t="shared" si="134"/>
        <v/>
      </c>
      <c r="P137" s="149" t="str">
        <f t="shared" si="134"/>
        <v/>
      </c>
      <c r="Q137" s="149" t="str">
        <f t="shared" si="134"/>
        <v/>
      </c>
      <c r="R137" s="149" t="str">
        <f t="shared" si="134"/>
        <v/>
      </c>
      <c r="S137" s="149" t="str">
        <f t="shared" si="134"/>
        <v/>
      </c>
      <c r="T137" s="149" t="str">
        <f t="shared" si="134"/>
        <v/>
      </c>
      <c r="U137" s="149" t="str">
        <f t="shared" si="134"/>
        <v/>
      </c>
      <c r="V137" s="149" t="str">
        <f t="shared" si="134"/>
        <v/>
      </c>
      <c r="W137" s="149" t="str">
        <f t="shared" si="134"/>
        <v/>
      </c>
    </row>
    <row r="138">
      <c r="A138" s="150"/>
      <c r="B138" s="148">
        <f>'Общий список'!A136</f>
        <v>523</v>
      </c>
      <c r="C138" s="148" t="str">
        <f>IF(B138="","",VLOOKUP(B138,'Общий список'!$A:$R,2,FALSE))</f>
        <v>Гридина Полина</v>
      </c>
      <c r="D138" s="148" t="str">
        <f>IF(B138="","",VLOOKUP(B138,'Общий список'!$A:$R,3,FALSE))</f>
        <v>Ж</v>
      </c>
      <c r="E138" s="148" t="str">
        <f>IF(B138="","",VLOOKUP(B138,'Общий список'!$A:$R,8,FALSE))</f>
        <v>1500 м</v>
      </c>
      <c r="F138" s="149" t="str">
        <f>IF(B138="","",VLOOKUP(B138,'Общий список'!$A:$R,10,FALSE))</f>
        <v>800 м</v>
      </c>
      <c r="G138" s="149" t="str">
        <f>IF(B138="","",VLOOKUP(B138,'Общий список'!$A:$R,12,FALSE))</f>
        <v/>
      </c>
      <c r="H138" s="149" t="str">
        <f t="shared" ref="H138:W138" si="135">IF(AND($D138=H$3,OR($E138=H$4,$F138=H$4,$G138=H$4)),1,"")</f>
        <v/>
      </c>
      <c r="I138" s="149" t="str">
        <f t="shared" si="135"/>
        <v/>
      </c>
      <c r="J138" s="149">
        <f t="shared" si="135"/>
        <v>1</v>
      </c>
      <c r="K138" s="149" t="str">
        <f t="shared" si="135"/>
        <v/>
      </c>
      <c r="L138" s="149" t="str">
        <f t="shared" si="135"/>
        <v/>
      </c>
      <c r="M138" s="149" t="str">
        <f t="shared" si="135"/>
        <v/>
      </c>
      <c r="N138" s="149" t="str">
        <f t="shared" si="135"/>
        <v/>
      </c>
      <c r="O138" s="149" t="str">
        <f t="shared" si="135"/>
        <v/>
      </c>
      <c r="P138" s="149" t="str">
        <f t="shared" si="135"/>
        <v/>
      </c>
      <c r="Q138" s="149" t="str">
        <f t="shared" si="135"/>
        <v/>
      </c>
      <c r="R138" s="149" t="str">
        <f t="shared" si="135"/>
        <v/>
      </c>
      <c r="S138" s="149" t="str">
        <f t="shared" si="135"/>
        <v/>
      </c>
      <c r="T138" s="149" t="str">
        <f t="shared" si="135"/>
        <v/>
      </c>
      <c r="U138" s="149" t="str">
        <f t="shared" si="135"/>
        <v/>
      </c>
      <c r="V138" s="149" t="str">
        <f t="shared" si="135"/>
        <v/>
      </c>
      <c r="W138" s="149" t="str">
        <f t="shared" si="135"/>
        <v/>
      </c>
    </row>
    <row r="139">
      <c r="A139" s="150"/>
      <c r="B139" s="148">
        <f>'Общий список'!A137</f>
        <v>525</v>
      </c>
      <c r="C139" s="148" t="str">
        <f>IF(B139="","",VLOOKUP(B139,'Общий список'!$A:$R,2,FALSE))</f>
        <v>Плотникова Юлия</v>
      </c>
      <c r="D139" s="148" t="str">
        <f>IF(B139="","",VLOOKUP(B139,'Общий список'!$A:$R,3,FALSE))</f>
        <v>Ж</v>
      </c>
      <c r="E139" s="148" t="str">
        <f>IF(B139="","",VLOOKUP(B139,'Общий список'!$A:$R,8,FALSE))</f>
        <v>400 м</v>
      </c>
      <c r="F139" s="149" t="str">
        <f>IF(B139="","",VLOOKUP(B139,'Общий список'!$A:$R,10,FALSE))</f>
        <v>800 м</v>
      </c>
      <c r="G139" s="149" t="str">
        <f>IF(B139="","",VLOOKUP(B139,'Общий список'!$A:$R,12,FALSE))</f>
        <v/>
      </c>
      <c r="H139" s="149" t="str">
        <f t="shared" ref="H139:W139" si="136">IF(AND($D139=H$3,OR($E139=H$4,$F139=H$4,$G139=H$4)),1,"")</f>
        <v/>
      </c>
      <c r="I139" s="149">
        <f t="shared" si="136"/>
        <v>1</v>
      </c>
      <c r="J139" s="149">
        <f t="shared" si="136"/>
        <v>1</v>
      </c>
      <c r="K139" s="149" t="str">
        <f t="shared" si="136"/>
        <v/>
      </c>
      <c r="L139" s="149" t="str">
        <f t="shared" si="136"/>
        <v/>
      </c>
      <c r="M139" s="149" t="str">
        <f t="shared" si="136"/>
        <v/>
      </c>
      <c r="N139" s="149" t="str">
        <f t="shared" si="136"/>
        <v/>
      </c>
      <c r="O139" s="149" t="str">
        <f t="shared" si="136"/>
        <v/>
      </c>
      <c r="P139" s="149" t="str">
        <f t="shared" si="136"/>
        <v/>
      </c>
      <c r="Q139" s="149" t="str">
        <f t="shared" si="136"/>
        <v/>
      </c>
      <c r="R139" s="149" t="str">
        <f t="shared" si="136"/>
        <v/>
      </c>
      <c r="S139" s="149" t="str">
        <f t="shared" si="136"/>
        <v/>
      </c>
      <c r="T139" s="149" t="str">
        <f t="shared" si="136"/>
        <v/>
      </c>
      <c r="U139" s="149" t="str">
        <f t="shared" si="136"/>
        <v/>
      </c>
      <c r="V139" s="149" t="str">
        <f t="shared" si="136"/>
        <v/>
      </c>
      <c r="W139" s="149" t="str">
        <f t="shared" si="136"/>
        <v/>
      </c>
    </row>
    <row r="140">
      <c r="A140" s="150"/>
      <c r="B140" s="148">
        <f>'Общий список'!A138</f>
        <v>527</v>
      </c>
      <c r="C140" s="148" t="str">
        <f>IF(B140="","",VLOOKUP(B140,'Общий список'!$A:$R,2,FALSE))</f>
        <v>Сесюнина Анастасия</v>
      </c>
      <c r="D140" s="148" t="str">
        <f>IF(B140="","",VLOOKUP(B140,'Общий список'!$A:$R,3,FALSE))</f>
        <v>Ж</v>
      </c>
      <c r="E140" s="148" t="str">
        <f>IF(B140="","",VLOOKUP(B140,'Общий список'!$A:$R,8,FALSE))</f>
        <v>400 м</v>
      </c>
      <c r="F140" s="149" t="str">
        <f>IF(B140="","",VLOOKUP(B140,'Общий список'!$A:$R,10,FALSE))</f>
        <v>800 м</v>
      </c>
      <c r="G140" s="149" t="str">
        <f>IF(B140="","",VLOOKUP(B140,'Общий список'!$A:$R,12,FALSE))</f>
        <v/>
      </c>
      <c r="H140" s="149" t="str">
        <f t="shared" ref="H140:W140" si="137">IF(AND($D140=H$3,OR($E140=H$4,$F140=H$4,$G140=H$4)),1,"")</f>
        <v/>
      </c>
      <c r="I140" s="149">
        <f t="shared" si="137"/>
        <v>1</v>
      </c>
      <c r="J140" s="149">
        <f t="shared" si="137"/>
        <v>1</v>
      </c>
      <c r="K140" s="149" t="str">
        <f t="shared" si="137"/>
        <v/>
      </c>
      <c r="L140" s="149" t="str">
        <f t="shared" si="137"/>
        <v/>
      </c>
      <c r="M140" s="149" t="str">
        <f t="shared" si="137"/>
        <v/>
      </c>
      <c r="N140" s="149" t="str">
        <f t="shared" si="137"/>
        <v/>
      </c>
      <c r="O140" s="149" t="str">
        <f t="shared" si="137"/>
        <v/>
      </c>
      <c r="P140" s="149" t="str">
        <f t="shared" si="137"/>
        <v/>
      </c>
      <c r="Q140" s="149" t="str">
        <f t="shared" si="137"/>
        <v/>
      </c>
      <c r="R140" s="149" t="str">
        <f t="shared" si="137"/>
        <v/>
      </c>
      <c r="S140" s="149" t="str">
        <f t="shared" si="137"/>
        <v/>
      </c>
      <c r="T140" s="149" t="str">
        <f t="shared" si="137"/>
        <v/>
      </c>
      <c r="U140" s="149" t="str">
        <f t="shared" si="137"/>
        <v/>
      </c>
      <c r="V140" s="149" t="str">
        <f t="shared" si="137"/>
        <v/>
      </c>
      <c r="W140" s="149" t="str">
        <f t="shared" si="137"/>
        <v/>
      </c>
    </row>
    <row r="141">
      <c r="A141" s="150"/>
      <c r="B141" s="148">
        <f>'Общий список'!A139</f>
        <v>528</v>
      </c>
      <c r="C141" s="148" t="str">
        <f>IF(B141="","",VLOOKUP(B141,'Общий список'!$A:$R,2,FALSE))</f>
        <v>Барон Назар</v>
      </c>
      <c r="D141" s="148" t="str">
        <f>IF(B141="","",VLOOKUP(B141,'Общий список'!$A:$R,3,FALSE))</f>
        <v>М</v>
      </c>
      <c r="E141" s="148" t="str">
        <f>IF(B141="","",VLOOKUP(B141,'Общий список'!$A:$R,8,FALSE))</f>
        <v/>
      </c>
      <c r="F141" s="149" t="str">
        <f>IF(B141="","",VLOOKUP(B141,'Общий список'!$A:$R,10,FALSE))</f>
        <v>800 м</v>
      </c>
      <c r="G141" s="149" t="str">
        <f>IF(B141="","",VLOOKUP(B141,'Общий список'!$A:$R,12,FALSE))</f>
        <v/>
      </c>
      <c r="H141" s="149" t="str">
        <f t="shared" ref="H141:W141" si="138">IF(AND($D141=H$3,OR($E141=H$4,$F141=H$4,$G141=H$4)),1,"")</f>
        <v/>
      </c>
      <c r="I141" s="149" t="str">
        <f t="shared" si="138"/>
        <v/>
      </c>
      <c r="J141" s="149" t="str">
        <f t="shared" si="138"/>
        <v/>
      </c>
      <c r="K141" s="149" t="str">
        <f t="shared" si="138"/>
        <v/>
      </c>
      <c r="L141" s="149" t="str">
        <f t="shared" si="138"/>
        <v/>
      </c>
      <c r="M141" s="149" t="str">
        <f t="shared" si="138"/>
        <v/>
      </c>
      <c r="N141" s="149" t="str">
        <f t="shared" si="138"/>
        <v/>
      </c>
      <c r="O141" s="149" t="str">
        <f t="shared" si="138"/>
        <v/>
      </c>
      <c r="P141" s="149" t="str">
        <f t="shared" si="138"/>
        <v/>
      </c>
      <c r="Q141" s="149" t="str">
        <f t="shared" si="138"/>
        <v/>
      </c>
      <c r="R141" s="149">
        <f t="shared" si="138"/>
        <v>1</v>
      </c>
      <c r="S141" s="149" t="str">
        <f t="shared" si="138"/>
        <v/>
      </c>
      <c r="T141" s="149" t="str">
        <f t="shared" si="138"/>
        <v/>
      </c>
      <c r="U141" s="149" t="str">
        <f t="shared" si="138"/>
        <v/>
      </c>
      <c r="V141" s="149" t="str">
        <f t="shared" si="138"/>
        <v/>
      </c>
      <c r="W141" s="149" t="str">
        <f t="shared" si="138"/>
        <v/>
      </c>
    </row>
    <row r="142">
      <c r="A142" s="150"/>
      <c r="B142" s="148">
        <f>'Общий список'!A140</f>
        <v>539</v>
      </c>
      <c r="C142" s="148" t="str">
        <f>IF(B142="","",VLOOKUP(B142,'Общий список'!$A:$R,2,FALSE))</f>
        <v>Орехова Юлия</v>
      </c>
      <c r="D142" s="148" t="str">
        <f>IF(B142="","",VLOOKUP(B142,'Общий список'!$A:$R,3,FALSE))</f>
        <v>Ж</v>
      </c>
      <c r="E142" s="148" t="str">
        <f>IF(B142="","",VLOOKUP(B142,'Общий список'!$A:$R,8,FALSE))</f>
        <v>400 м</v>
      </c>
      <c r="F142" s="149" t="str">
        <f>IF(B142="","",VLOOKUP(B142,'Общий список'!$A:$R,10,FALSE))</f>
        <v>800 м</v>
      </c>
      <c r="G142" s="149" t="str">
        <f>IF(B142="","",VLOOKUP(B142,'Общий список'!$A:$R,12,FALSE))</f>
        <v/>
      </c>
      <c r="H142" s="149" t="str">
        <f t="shared" ref="H142:W142" si="139">IF(AND($D142=H$3,OR($E142=H$4,$F142=H$4,$G142=H$4)),1,"")</f>
        <v/>
      </c>
      <c r="I142" s="149">
        <f t="shared" si="139"/>
        <v>1</v>
      </c>
      <c r="J142" s="149">
        <f t="shared" si="139"/>
        <v>1</v>
      </c>
      <c r="K142" s="149" t="str">
        <f t="shared" si="139"/>
        <v/>
      </c>
      <c r="L142" s="149" t="str">
        <f t="shared" si="139"/>
        <v/>
      </c>
      <c r="M142" s="149" t="str">
        <f t="shared" si="139"/>
        <v/>
      </c>
      <c r="N142" s="149" t="str">
        <f t="shared" si="139"/>
        <v/>
      </c>
      <c r="O142" s="149" t="str">
        <f t="shared" si="139"/>
        <v/>
      </c>
      <c r="P142" s="149" t="str">
        <f t="shared" si="139"/>
        <v/>
      </c>
      <c r="Q142" s="149" t="str">
        <f t="shared" si="139"/>
        <v/>
      </c>
      <c r="R142" s="149" t="str">
        <f t="shared" si="139"/>
        <v/>
      </c>
      <c r="S142" s="149" t="str">
        <f t="shared" si="139"/>
        <v/>
      </c>
      <c r="T142" s="149" t="str">
        <f t="shared" si="139"/>
        <v/>
      </c>
      <c r="U142" s="149" t="str">
        <f t="shared" si="139"/>
        <v/>
      </c>
      <c r="V142" s="149" t="str">
        <f t="shared" si="139"/>
        <v/>
      </c>
      <c r="W142" s="149" t="str">
        <f t="shared" si="139"/>
        <v/>
      </c>
    </row>
    <row r="143">
      <c r="A143" s="150"/>
      <c r="B143" s="148">
        <f>'Общий список'!A141</f>
        <v>545</v>
      </c>
      <c r="C143" s="148" t="str">
        <f>IF(B143="","",VLOOKUP(B143,'Общий список'!$A:$R,2,FALSE))</f>
        <v>Северова Мария</v>
      </c>
      <c r="D143" s="148" t="str">
        <f>IF(B143="","",VLOOKUP(B143,'Общий список'!$A:$R,3,FALSE))</f>
        <v>Ж</v>
      </c>
      <c r="E143" s="148" t="str">
        <f>IF(B143="","",VLOOKUP(B143,'Общий список'!$A:$R,8,FALSE))</f>
        <v>400 м</v>
      </c>
      <c r="F143" s="149" t="str">
        <f>IF(B143="","",VLOOKUP(B143,'Общий список'!$A:$R,10,FALSE))</f>
        <v>800 м</v>
      </c>
      <c r="G143" s="149" t="str">
        <f>IF(B143="","",VLOOKUP(B143,'Общий список'!$A:$R,12,FALSE))</f>
        <v/>
      </c>
      <c r="H143" s="149" t="str">
        <f t="shared" ref="H143:W143" si="140">IF(AND($D143=H$3,OR($E143=H$4,$F143=H$4,$G143=H$4)),1,"")</f>
        <v/>
      </c>
      <c r="I143" s="149">
        <f t="shared" si="140"/>
        <v>1</v>
      </c>
      <c r="J143" s="149">
        <f t="shared" si="140"/>
        <v>1</v>
      </c>
      <c r="K143" s="149" t="str">
        <f t="shared" si="140"/>
        <v/>
      </c>
      <c r="L143" s="149" t="str">
        <f t="shared" si="140"/>
        <v/>
      </c>
      <c r="M143" s="149" t="str">
        <f t="shared" si="140"/>
        <v/>
      </c>
      <c r="N143" s="149" t="str">
        <f t="shared" si="140"/>
        <v/>
      </c>
      <c r="O143" s="149" t="str">
        <f t="shared" si="140"/>
        <v/>
      </c>
      <c r="P143" s="149" t="str">
        <f t="shared" si="140"/>
        <v/>
      </c>
      <c r="Q143" s="149" t="str">
        <f t="shared" si="140"/>
        <v/>
      </c>
      <c r="R143" s="149" t="str">
        <f t="shared" si="140"/>
        <v/>
      </c>
      <c r="S143" s="149" t="str">
        <f t="shared" si="140"/>
        <v/>
      </c>
      <c r="T143" s="149" t="str">
        <f t="shared" si="140"/>
        <v/>
      </c>
      <c r="U143" s="149" t="str">
        <f t="shared" si="140"/>
        <v/>
      </c>
      <c r="V143" s="149" t="str">
        <f t="shared" si="140"/>
        <v/>
      </c>
      <c r="W143" s="149" t="str">
        <f t="shared" si="140"/>
        <v/>
      </c>
    </row>
    <row r="144">
      <c r="A144" s="150"/>
      <c r="B144" s="148">
        <f>'Общий список'!A142</f>
        <v>550</v>
      </c>
      <c r="C144" s="148" t="str">
        <f>IF(B144="","",VLOOKUP(B144,'Общий список'!$A:$R,2,FALSE))</f>
        <v>Унгефук Эдуард</v>
      </c>
      <c r="D144" s="148" t="str">
        <f>IF(B144="","",VLOOKUP(B144,'Общий список'!$A:$R,3,FALSE))</f>
        <v>М</v>
      </c>
      <c r="E144" s="148" t="str">
        <f>IF(B144="","",VLOOKUP(B144,'Общий список'!$A:$R,8,FALSE))</f>
        <v/>
      </c>
      <c r="F144" s="149" t="str">
        <f>IF(B144="","",VLOOKUP(B144,'Общий список'!$A:$R,10,FALSE))</f>
        <v>3000 м</v>
      </c>
      <c r="G144" s="149" t="str">
        <f>IF(B144="","",VLOOKUP(B144,'Общий список'!$A:$R,12,FALSE))</f>
        <v/>
      </c>
      <c r="H144" s="149" t="str">
        <f t="shared" ref="H144:W144" si="141">IF(AND($D144=H$3,OR($E144=H$4,$F144=H$4,$G144=H$4)),1,"")</f>
        <v/>
      </c>
      <c r="I144" s="149" t="str">
        <f t="shared" si="141"/>
        <v/>
      </c>
      <c r="J144" s="149" t="str">
        <f t="shared" si="141"/>
        <v/>
      </c>
      <c r="K144" s="149" t="str">
        <f t="shared" si="141"/>
        <v/>
      </c>
      <c r="L144" s="149" t="str">
        <f t="shared" si="141"/>
        <v/>
      </c>
      <c r="M144" s="149" t="str">
        <f t="shared" si="141"/>
        <v/>
      </c>
      <c r="N144" s="149" t="str">
        <f t="shared" si="141"/>
        <v/>
      </c>
      <c r="O144" s="149" t="str">
        <f t="shared" si="141"/>
        <v/>
      </c>
      <c r="P144" s="149" t="str">
        <f t="shared" si="141"/>
        <v/>
      </c>
      <c r="Q144" s="149" t="str">
        <f t="shared" si="141"/>
        <v/>
      </c>
      <c r="R144" s="149" t="str">
        <f t="shared" si="141"/>
        <v/>
      </c>
      <c r="S144" s="149">
        <f t="shared" si="141"/>
        <v>1</v>
      </c>
      <c r="T144" s="149" t="str">
        <f t="shared" si="141"/>
        <v/>
      </c>
      <c r="U144" s="149" t="str">
        <f t="shared" si="141"/>
        <v/>
      </c>
      <c r="V144" s="149" t="str">
        <f t="shared" si="141"/>
        <v/>
      </c>
      <c r="W144" s="149" t="str">
        <f t="shared" si="141"/>
        <v/>
      </c>
    </row>
    <row r="145">
      <c r="A145" s="150"/>
      <c r="B145" s="148">
        <f>'Общий список'!A143</f>
        <v>582</v>
      </c>
      <c r="C145" s="148" t="str">
        <f>IF(B145="","",VLOOKUP(B145,'Общий список'!$A:$R,2,FALSE))</f>
        <v>Тупицина Наталья</v>
      </c>
      <c r="D145" s="148" t="str">
        <f>IF(B145="","",VLOOKUP(B145,'Общий список'!$A:$R,3,FALSE))</f>
        <v>Ж</v>
      </c>
      <c r="E145" s="148" t="str">
        <f>IF(B145="","",VLOOKUP(B145,'Общий список'!$A:$R,8,FALSE))</f>
        <v>60 м</v>
      </c>
      <c r="F145" s="149" t="str">
        <f>IF(B145="","",VLOOKUP(B145,'Общий список'!$A:$R,10,FALSE))</f>
        <v>200 м</v>
      </c>
      <c r="G145" s="149" t="str">
        <f>IF(B145="","",VLOOKUP(B145,'Общий список'!$A:$R,12,FALSE))</f>
        <v/>
      </c>
      <c r="H145" s="149">
        <f t="shared" ref="H145:W145" si="142">IF(AND($D145=H$3,OR($E145=H$4,$F145=H$4,$G145=H$4)),1,"")</f>
        <v>1</v>
      </c>
      <c r="I145" s="149" t="str">
        <f t="shared" si="142"/>
        <v/>
      </c>
      <c r="J145" s="149" t="str">
        <f t="shared" si="142"/>
        <v/>
      </c>
      <c r="K145" s="149" t="str">
        <f t="shared" si="142"/>
        <v/>
      </c>
      <c r="L145" s="149" t="str">
        <f t="shared" si="142"/>
        <v/>
      </c>
      <c r="M145" s="149" t="str">
        <f t="shared" si="142"/>
        <v/>
      </c>
      <c r="N145" s="149" t="str">
        <f t="shared" si="142"/>
        <v/>
      </c>
      <c r="O145" s="149" t="str">
        <f t="shared" si="142"/>
        <v/>
      </c>
      <c r="P145" s="149" t="str">
        <f t="shared" si="142"/>
        <v/>
      </c>
      <c r="Q145" s="149" t="str">
        <f t="shared" si="142"/>
        <v/>
      </c>
      <c r="R145" s="149" t="str">
        <f t="shared" si="142"/>
        <v/>
      </c>
      <c r="S145" s="149" t="str">
        <f t="shared" si="142"/>
        <v/>
      </c>
      <c r="T145" s="149" t="str">
        <f t="shared" si="142"/>
        <v/>
      </c>
      <c r="U145" s="149" t="str">
        <f t="shared" si="142"/>
        <v/>
      </c>
      <c r="V145" s="149" t="str">
        <f t="shared" si="142"/>
        <v/>
      </c>
      <c r="W145" s="149" t="str">
        <f t="shared" si="142"/>
        <v/>
      </c>
    </row>
    <row r="146">
      <c r="A146" s="150"/>
      <c r="B146" s="148">
        <f>'Общий список'!A144</f>
        <v>583</v>
      </c>
      <c r="C146" s="148" t="str">
        <f>IF(B146="","",VLOOKUP(B146,'Общий список'!$A:$R,2,FALSE))</f>
        <v>Рочева Екатерина</v>
      </c>
      <c r="D146" s="148" t="str">
        <f>IF(B146="","",VLOOKUP(B146,'Общий список'!$A:$R,3,FALSE))</f>
        <v>Ж</v>
      </c>
      <c r="E146" s="148" t="str">
        <f>IF(B146="","",VLOOKUP(B146,'Общий список'!$A:$R,8,FALSE))</f>
        <v>1500 м</v>
      </c>
      <c r="F146" s="149" t="str">
        <f>IF(B146="","",VLOOKUP(B146,'Общий список'!$A:$R,10,FALSE))</f>
        <v>800 м</v>
      </c>
      <c r="G146" s="149" t="str">
        <f>IF(B146="","",VLOOKUP(B146,'Общий список'!$A:$R,12,FALSE))</f>
        <v/>
      </c>
      <c r="H146" s="149" t="str">
        <f t="shared" ref="H146:W146" si="143">IF(AND($D146=H$3,OR($E146=H$4,$F146=H$4,$G146=H$4)),1,"")</f>
        <v/>
      </c>
      <c r="I146" s="149" t="str">
        <f t="shared" si="143"/>
        <v/>
      </c>
      <c r="J146" s="149">
        <f t="shared" si="143"/>
        <v>1</v>
      </c>
      <c r="K146" s="149" t="str">
        <f t="shared" si="143"/>
        <v/>
      </c>
      <c r="L146" s="149" t="str">
        <f t="shared" si="143"/>
        <v/>
      </c>
      <c r="M146" s="149" t="str">
        <f t="shared" si="143"/>
        <v/>
      </c>
      <c r="N146" s="149" t="str">
        <f t="shared" si="143"/>
        <v/>
      </c>
      <c r="O146" s="149" t="str">
        <f t="shared" si="143"/>
        <v/>
      </c>
      <c r="P146" s="149" t="str">
        <f t="shared" si="143"/>
        <v/>
      </c>
      <c r="Q146" s="149" t="str">
        <f t="shared" si="143"/>
        <v/>
      </c>
      <c r="R146" s="149" t="str">
        <f t="shared" si="143"/>
        <v/>
      </c>
      <c r="S146" s="149" t="str">
        <f t="shared" si="143"/>
        <v/>
      </c>
      <c r="T146" s="149" t="str">
        <f t="shared" si="143"/>
        <v/>
      </c>
      <c r="U146" s="149" t="str">
        <f t="shared" si="143"/>
        <v/>
      </c>
      <c r="V146" s="149" t="str">
        <f t="shared" si="143"/>
        <v/>
      </c>
      <c r="W146" s="149" t="str">
        <f t="shared" si="143"/>
        <v/>
      </c>
    </row>
    <row r="147">
      <c r="A147" s="150"/>
      <c r="B147" s="148">
        <f>'Общий список'!A145</f>
        <v>584</v>
      </c>
      <c r="C147" s="148" t="str">
        <f>IF(B147="","",VLOOKUP(B147,'Общий список'!$A:$R,2,FALSE))</f>
        <v>Терентьева Наталья</v>
      </c>
      <c r="D147" s="148" t="str">
        <f>IF(B147="","",VLOOKUP(B147,'Общий список'!$A:$R,3,FALSE))</f>
        <v>Ж</v>
      </c>
      <c r="E147" s="148" t="str">
        <f>IF(B147="","",VLOOKUP(B147,'Общий список'!$A:$R,8,FALSE))</f>
        <v>400 м</v>
      </c>
      <c r="F147" s="149" t="str">
        <f>IF(B147="","",VLOOKUP(B147,'Общий список'!$A:$R,10,FALSE))</f>
        <v/>
      </c>
      <c r="G147" s="149" t="str">
        <f>IF(B147="","",VLOOKUP(B147,'Общий список'!$A:$R,12,FALSE))</f>
        <v/>
      </c>
      <c r="H147" s="149" t="str">
        <f t="shared" ref="H147:W147" si="144">IF(AND($D147=H$3,OR($E147=H$4,$F147=H$4,$G147=H$4)),1,"")</f>
        <v/>
      </c>
      <c r="I147" s="149">
        <f t="shared" si="144"/>
        <v>1</v>
      </c>
      <c r="J147" s="149" t="str">
        <f t="shared" si="144"/>
        <v/>
      </c>
      <c r="K147" s="149" t="str">
        <f t="shared" si="144"/>
        <v/>
      </c>
      <c r="L147" s="149" t="str">
        <f t="shared" si="144"/>
        <v/>
      </c>
      <c r="M147" s="149" t="str">
        <f t="shared" si="144"/>
        <v/>
      </c>
      <c r="N147" s="149" t="str">
        <f t="shared" si="144"/>
        <v/>
      </c>
      <c r="O147" s="149" t="str">
        <f t="shared" si="144"/>
        <v/>
      </c>
      <c r="P147" s="149" t="str">
        <f t="shared" si="144"/>
        <v/>
      </c>
      <c r="Q147" s="149" t="str">
        <f t="shared" si="144"/>
        <v/>
      </c>
      <c r="R147" s="149" t="str">
        <f t="shared" si="144"/>
        <v/>
      </c>
      <c r="S147" s="149" t="str">
        <f t="shared" si="144"/>
        <v/>
      </c>
      <c r="T147" s="149" t="str">
        <f t="shared" si="144"/>
        <v/>
      </c>
      <c r="U147" s="149" t="str">
        <f t="shared" si="144"/>
        <v/>
      </c>
      <c r="V147" s="149" t="str">
        <f t="shared" si="144"/>
        <v/>
      </c>
      <c r="W147" s="149" t="str">
        <f t="shared" si="144"/>
        <v/>
      </c>
    </row>
    <row r="148">
      <c r="A148" s="150"/>
      <c r="B148" s="148">
        <f>'Общий список'!A146</f>
        <v>585</v>
      </c>
      <c r="C148" s="148" t="str">
        <f>IF(B148="","",VLOOKUP(B148,'Общий список'!$A:$R,2,FALSE))</f>
        <v>Чеботков Данил</v>
      </c>
      <c r="D148" s="148" t="str">
        <f>IF(B148="","",VLOOKUP(B148,'Общий список'!$A:$R,3,FALSE))</f>
        <v>М</v>
      </c>
      <c r="E148" s="148" t="str">
        <f>IF(B148="","",VLOOKUP(B148,'Общий список'!$A:$R,8,FALSE))</f>
        <v>400 м</v>
      </c>
      <c r="F148" s="149" t="str">
        <f>IF(B148="","",VLOOKUP(B148,'Общий список'!$A:$R,10,FALSE))</f>
        <v>800 м</v>
      </c>
      <c r="G148" s="149" t="str">
        <f>IF(B148="","",VLOOKUP(B148,'Общий список'!$A:$R,12,FALSE))</f>
        <v/>
      </c>
      <c r="H148" s="149" t="str">
        <f t="shared" ref="H148:W148" si="145">IF(AND($D148=H$3,OR($E148=H$4,$F148=H$4,$G148=H$4)),1,"")</f>
        <v/>
      </c>
      <c r="I148" s="149" t="str">
        <f t="shared" si="145"/>
        <v/>
      </c>
      <c r="J148" s="149" t="str">
        <f t="shared" si="145"/>
        <v/>
      </c>
      <c r="K148" s="149" t="str">
        <f t="shared" si="145"/>
        <v/>
      </c>
      <c r="L148" s="149" t="str">
        <f t="shared" si="145"/>
        <v/>
      </c>
      <c r="M148" s="149" t="str">
        <f t="shared" si="145"/>
        <v/>
      </c>
      <c r="N148" s="149" t="str">
        <f t="shared" si="145"/>
        <v/>
      </c>
      <c r="O148" s="149" t="str">
        <f t="shared" si="145"/>
        <v/>
      </c>
      <c r="P148" s="149" t="str">
        <f t="shared" si="145"/>
        <v/>
      </c>
      <c r="Q148" s="149">
        <f t="shared" si="145"/>
        <v>1</v>
      </c>
      <c r="R148" s="149">
        <f t="shared" si="145"/>
        <v>1</v>
      </c>
      <c r="S148" s="149" t="str">
        <f t="shared" si="145"/>
        <v/>
      </c>
      <c r="T148" s="149" t="str">
        <f t="shared" si="145"/>
        <v/>
      </c>
      <c r="U148" s="149" t="str">
        <f t="shared" si="145"/>
        <v/>
      </c>
      <c r="V148" s="149" t="str">
        <f t="shared" si="145"/>
        <v/>
      </c>
      <c r="W148" s="149" t="str">
        <f t="shared" si="145"/>
        <v/>
      </c>
    </row>
    <row r="149">
      <c r="A149" s="150"/>
      <c r="B149" s="148">
        <f>'Общий список'!A147</f>
        <v>586</v>
      </c>
      <c r="C149" s="148" t="str">
        <f>IF(B149="","",VLOOKUP(B149,'Общий список'!$A:$R,2,FALSE))</f>
        <v>Полуянов Михаил</v>
      </c>
      <c r="D149" s="148" t="str">
        <f>IF(B149="","",VLOOKUP(B149,'Общий список'!$A:$R,3,FALSE))</f>
        <v>М</v>
      </c>
      <c r="E149" s="148" t="str">
        <f>IF(B149="","",VLOOKUP(B149,'Общий список'!$A:$R,8,FALSE))</f>
        <v/>
      </c>
      <c r="F149" s="149" t="str">
        <f>IF(B149="","",VLOOKUP(B149,'Общий список'!$A:$R,10,FALSE))</f>
        <v>800 м</v>
      </c>
      <c r="G149" s="149" t="str">
        <f>IF(B149="","",VLOOKUP(B149,'Общий список'!$A:$R,12,FALSE))</f>
        <v/>
      </c>
      <c r="H149" s="149" t="str">
        <f t="shared" ref="H149:W149" si="146">IF(AND($D149=H$3,OR($E149=H$4,$F149=H$4,$G149=H$4)),1,"")</f>
        <v/>
      </c>
      <c r="I149" s="149" t="str">
        <f t="shared" si="146"/>
        <v/>
      </c>
      <c r="J149" s="149" t="str">
        <f t="shared" si="146"/>
        <v/>
      </c>
      <c r="K149" s="149" t="str">
        <f t="shared" si="146"/>
        <v/>
      </c>
      <c r="L149" s="149" t="str">
        <f t="shared" si="146"/>
        <v/>
      </c>
      <c r="M149" s="149" t="str">
        <f t="shared" si="146"/>
        <v/>
      </c>
      <c r="N149" s="149" t="str">
        <f t="shared" si="146"/>
        <v/>
      </c>
      <c r="O149" s="149" t="str">
        <f t="shared" si="146"/>
        <v/>
      </c>
      <c r="P149" s="149" t="str">
        <f t="shared" si="146"/>
        <v/>
      </c>
      <c r="Q149" s="149" t="str">
        <f t="shared" si="146"/>
        <v/>
      </c>
      <c r="R149" s="149">
        <f t="shared" si="146"/>
        <v>1</v>
      </c>
      <c r="S149" s="149" t="str">
        <f t="shared" si="146"/>
        <v/>
      </c>
      <c r="T149" s="149" t="str">
        <f t="shared" si="146"/>
        <v/>
      </c>
      <c r="U149" s="149" t="str">
        <f t="shared" si="146"/>
        <v/>
      </c>
      <c r="V149" s="149" t="str">
        <f t="shared" si="146"/>
        <v/>
      </c>
      <c r="W149" s="149" t="str">
        <f t="shared" si="146"/>
        <v/>
      </c>
    </row>
    <row r="150">
      <c r="A150" s="150"/>
      <c r="B150" s="148">
        <f>'Общий список'!A148</f>
        <v>587</v>
      </c>
      <c r="C150" s="148" t="str">
        <f>IF(B150="","",VLOOKUP(B150,'Общий список'!$A:$R,2,FALSE))</f>
        <v>Галушко Федор</v>
      </c>
      <c r="D150" s="148" t="str">
        <f>IF(B150="","",VLOOKUP(B150,'Общий список'!$A:$R,3,FALSE))</f>
        <v>М</v>
      </c>
      <c r="E150" s="148" t="str">
        <f>IF(B150="","",VLOOKUP(B150,'Общий список'!$A:$R,8,FALSE))</f>
        <v>1500 м</v>
      </c>
      <c r="F150" s="149" t="str">
        <f>IF(B150="","",VLOOKUP(B150,'Общий список'!$A:$R,10,FALSE))</f>
        <v>800 м</v>
      </c>
      <c r="G150" s="149" t="str">
        <f>IF(B150="","",VLOOKUP(B150,'Общий список'!$A:$R,12,FALSE))</f>
        <v/>
      </c>
      <c r="H150" s="149" t="str">
        <f t="shared" ref="H150:W150" si="147">IF(AND($D150=H$3,OR($E150=H$4,$F150=H$4,$G150=H$4)),1,"")</f>
        <v/>
      </c>
      <c r="I150" s="149" t="str">
        <f t="shared" si="147"/>
        <v/>
      </c>
      <c r="J150" s="149" t="str">
        <f t="shared" si="147"/>
        <v/>
      </c>
      <c r="K150" s="149" t="str">
        <f t="shared" si="147"/>
        <v/>
      </c>
      <c r="L150" s="149" t="str">
        <f t="shared" si="147"/>
        <v/>
      </c>
      <c r="M150" s="149" t="str">
        <f t="shared" si="147"/>
        <v/>
      </c>
      <c r="N150" s="149" t="str">
        <f t="shared" si="147"/>
        <v/>
      </c>
      <c r="O150" s="149" t="str">
        <f t="shared" si="147"/>
        <v/>
      </c>
      <c r="P150" s="149" t="str">
        <f t="shared" si="147"/>
        <v/>
      </c>
      <c r="Q150" s="149" t="str">
        <f t="shared" si="147"/>
        <v/>
      </c>
      <c r="R150" s="149">
        <f t="shared" si="147"/>
        <v>1</v>
      </c>
      <c r="S150" s="149" t="str">
        <f t="shared" si="147"/>
        <v/>
      </c>
      <c r="T150" s="149" t="str">
        <f t="shared" si="147"/>
        <v/>
      </c>
      <c r="U150" s="149" t="str">
        <f t="shared" si="147"/>
        <v/>
      </c>
      <c r="V150" s="149" t="str">
        <f t="shared" si="147"/>
        <v/>
      </c>
      <c r="W150" s="149" t="str">
        <f t="shared" si="147"/>
        <v/>
      </c>
    </row>
    <row r="151">
      <c r="A151" s="150"/>
      <c r="B151" s="148">
        <f>'Общий список'!A149</f>
        <v>588</v>
      </c>
      <c r="C151" s="148" t="str">
        <f>IF(B151="","",VLOOKUP(B151,'Общий список'!$A:$R,2,FALSE))</f>
        <v>Мун Екатерина</v>
      </c>
      <c r="D151" s="148" t="str">
        <f>IF(B151="","",VLOOKUP(B151,'Общий список'!$A:$R,3,FALSE))</f>
        <v>Ж</v>
      </c>
      <c r="E151" s="148" t="str">
        <f>IF(B151="","",VLOOKUP(B151,'Общий список'!$A:$R,8,FALSE))</f>
        <v>60 м</v>
      </c>
      <c r="F151" s="149" t="str">
        <f>IF(B151="","",VLOOKUP(B151,'Общий список'!$A:$R,10,FALSE))</f>
        <v>200 м</v>
      </c>
      <c r="G151" s="149" t="str">
        <f>IF(B151="","",VLOOKUP(B151,'Общий список'!$A:$R,12,FALSE))</f>
        <v/>
      </c>
      <c r="H151" s="149">
        <f t="shared" ref="H151:W151" si="148">IF(AND($D151=H$3,OR($E151=H$4,$F151=H$4,$G151=H$4)),1,"")</f>
        <v>1</v>
      </c>
      <c r="I151" s="149" t="str">
        <f t="shared" si="148"/>
        <v/>
      </c>
      <c r="J151" s="149" t="str">
        <f t="shared" si="148"/>
        <v/>
      </c>
      <c r="K151" s="149" t="str">
        <f t="shared" si="148"/>
        <v/>
      </c>
      <c r="L151" s="149" t="str">
        <f t="shared" si="148"/>
        <v/>
      </c>
      <c r="M151" s="149" t="str">
        <f t="shared" si="148"/>
        <v/>
      </c>
      <c r="N151" s="149" t="str">
        <f t="shared" si="148"/>
        <v/>
      </c>
      <c r="O151" s="149" t="str">
        <f t="shared" si="148"/>
        <v/>
      </c>
      <c r="P151" s="149" t="str">
        <f t="shared" si="148"/>
        <v/>
      </c>
      <c r="Q151" s="149" t="str">
        <f t="shared" si="148"/>
        <v/>
      </c>
      <c r="R151" s="149" t="str">
        <f t="shared" si="148"/>
        <v/>
      </c>
      <c r="S151" s="149" t="str">
        <f t="shared" si="148"/>
        <v/>
      </c>
      <c r="T151" s="149" t="str">
        <f t="shared" si="148"/>
        <v/>
      </c>
      <c r="U151" s="149" t="str">
        <f t="shared" si="148"/>
        <v/>
      </c>
      <c r="V151" s="149" t="str">
        <f t="shared" si="148"/>
        <v/>
      </c>
      <c r="W151" s="149" t="str">
        <f t="shared" si="148"/>
        <v/>
      </c>
    </row>
    <row r="152">
      <c r="A152" s="150"/>
      <c r="B152" s="148">
        <f>'Общий список'!A150</f>
        <v>589</v>
      </c>
      <c r="C152" s="148" t="str">
        <f>IF(B152="","",VLOOKUP(B152,'Общий список'!$A:$R,2,FALSE))</f>
        <v>Шадраков Александр</v>
      </c>
      <c r="D152" s="148" t="str">
        <f>IF(B152="","",VLOOKUP(B152,'Общий список'!$A:$R,3,FALSE))</f>
        <v>М</v>
      </c>
      <c r="E152" s="148" t="str">
        <f>IF(B152="","",VLOOKUP(B152,'Общий список'!$A:$R,8,FALSE))</f>
        <v/>
      </c>
      <c r="F152" s="149" t="str">
        <f>IF(B152="","",VLOOKUP(B152,'Общий список'!$A:$R,10,FALSE))</f>
        <v>3000 м</v>
      </c>
      <c r="G152" s="149" t="str">
        <f>IF(B152="","",VLOOKUP(B152,'Общий список'!$A:$R,12,FALSE))</f>
        <v/>
      </c>
      <c r="H152" s="149" t="str">
        <f t="shared" ref="H152:W152" si="149">IF(AND($D152=H$3,OR($E152=H$4,$F152=H$4,$G152=H$4)),1,"")</f>
        <v/>
      </c>
      <c r="I152" s="149" t="str">
        <f t="shared" si="149"/>
        <v/>
      </c>
      <c r="J152" s="149" t="str">
        <f t="shared" si="149"/>
        <v/>
      </c>
      <c r="K152" s="149" t="str">
        <f t="shared" si="149"/>
        <v/>
      </c>
      <c r="L152" s="149" t="str">
        <f t="shared" si="149"/>
        <v/>
      </c>
      <c r="M152" s="149" t="str">
        <f t="shared" si="149"/>
        <v/>
      </c>
      <c r="N152" s="149" t="str">
        <f t="shared" si="149"/>
        <v/>
      </c>
      <c r="O152" s="149" t="str">
        <f t="shared" si="149"/>
        <v/>
      </c>
      <c r="P152" s="149" t="str">
        <f t="shared" si="149"/>
        <v/>
      </c>
      <c r="Q152" s="149" t="str">
        <f t="shared" si="149"/>
        <v/>
      </c>
      <c r="R152" s="149" t="str">
        <f t="shared" si="149"/>
        <v/>
      </c>
      <c r="S152" s="149">
        <f t="shared" si="149"/>
        <v>1</v>
      </c>
      <c r="T152" s="149" t="str">
        <f t="shared" si="149"/>
        <v/>
      </c>
      <c r="U152" s="149" t="str">
        <f t="shared" si="149"/>
        <v/>
      </c>
      <c r="V152" s="149" t="str">
        <f t="shared" si="149"/>
        <v/>
      </c>
      <c r="W152" s="149" t="str">
        <f t="shared" si="149"/>
        <v/>
      </c>
    </row>
    <row r="153">
      <c r="A153" s="150"/>
      <c r="B153" s="148">
        <f>'Общий список'!A151</f>
        <v>590</v>
      </c>
      <c r="C153" s="148" t="str">
        <f>IF(B153="","",VLOOKUP(B153,'Общий список'!$A:$R,2,FALSE))</f>
        <v>Коробейникова Екатерина</v>
      </c>
      <c r="D153" s="148" t="str">
        <f>IF(B153="","",VLOOKUP(B153,'Общий список'!$A:$R,3,FALSE))</f>
        <v>Ж</v>
      </c>
      <c r="E153" s="148" t="str">
        <f>IF(B153="","",VLOOKUP(B153,'Общий список'!$A:$R,8,FALSE))</f>
        <v>400 м</v>
      </c>
      <c r="F153" s="149" t="str">
        <f>IF(B153="","",VLOOKUP(B153,'Общий список'!$A:$R,10,FALSE))</f>
        <v>200 м</v>
      </c>
      <c r="G153" s="149" t="str">
        <f>IF(B153="","",VLOOKUP(B153,'Общий список'!$A:$R,12,FALSE))</f>
        <v/>
      </c>
      <c r="H153" s="149" t="str">
        <f t="shared" ref="H153:W153" si="150">IF(AND($D153=H$3,OR($E153=H$4,$F153=H$4,$G153=H$4)),1,"")</f>
        <v/>
      </c>
      <c r="I153" s="149">
        <f t="shared" si="150"/>
        <v>1</v>
      </c>
      <c r="J153" s="149" t="str">
        <f t="shared" si="150"/>
        <v/>
      </c>
      <c r="K153" s="149" t="str">
        <f t="shared" si="150"/>
        <v/>
      </c>
      <c r="L153" s="149" t="str">
        <f t="shared" si="150"/>
        <v/>
      </c>
      <c r="M153" s="149" t="str">
        <f t="shared" si="150"/>
        <v/>
      </c>
      <c r="N153" s="149" t="str">
        <f t="shared" si="150"/>
        <v/>
      </c>
      <c r="O153" s="149" t="str">
        <f t="shared" si="150"/>
        <v/>
      </c>
      <c r="P153" s="149" t="str">
        <f t="shared" si="150"/>
        <v/>
      </c>
      <c r="Q153" s="149" t="str">
        <f t="shared" si="150"/>
        <v/>
      </c>
      <c r="R153" s="149" t="str">
        <f t="shared" si="150"/>
        <v/>
      </c>
      <c r="S153" s="149" t="str">
        <f t="shared" si="150"/>
        <v/>
      </c>
      <c r="T153" s="149" t="str">
        <f t="shared" si="150"/>
        <v/>
      </c>
      <c r="U153" s="149" t="str">
        <f t="shared" si="150"/>
        <v/>
      </c>
      <c r="V153" s="149" t="str">
        <f t="shared" si="150"/>
        <v/>
      </c>
      <c r="W153" s="149" t="str">
        <f t="shared" si="150"/>
        <v/>
      </c>
    </row>
    <row r="154">
      <c r="A154" s="150"/>
      <c r="B154" s="148">
        <f>'Общий список'!A152</f>
        <v>594</v>
      </c>
      <c r="C154" s="148" t="str">
        <f>IF(B154="","",VLOOKUP(B154,'Общий список'!$A:$R,2,FALSE))</f>
        <v>Филинов Ян</v>
      </c>
      <c r="D154" s="148" t="str">
        <f>IF(B154="","",VLOOKUP(B154,'Общий список'!$A:$R,3,FALSE))</f>
        <v>М</v>
      </c>
      <c r="E154" s="148" t="str">
        <f>IF(B154="","",VLOOKUP(B154,'Общий список'!$A:$R,8,FALSE))</f>
        <v>400 м</v>
      </c>
      <c r="F154" s="149" t="str">
        <f>IF(B154="","",VLOOKUP(B154,'Общий список'!$A:$R,10,FALSE))</f>
        <v>800 м</v>
      </c>
      <c r="G154" s="149" t="str">
        <f>IF(B154="","",VLOOKUP(B154,'Общий список'!$A:$R,12,FALSE))</f>
        <v/>
      </c>
      <c r="H154" s="149" t="str">
        <f t="shared" ref="H154:W154" si="151">IF(AND($D154=H$3,OR($E154=H$4,$F154=H$4,$G154=H$4)),1,"")</f>
        <v/>
      </c>
      <c r="I154" s="149" t="str">
        <f t="shared" si="151"/>
        <v/>
      </c>
      <c r="J154" s="149" t="str">
        <f t="shared" si="151"/>
        <v/>
      </c>
      <c r="K154" s="149" t="str">
        <f t="shared" si="151"/>
        <v/>
      </c>
      <c r="L154" s="149" t="str">
        <f t="shared" si="151"/>
        <v/>
      </c>
      <c r="M154" s="149" t="str">
        <f t="shared" si="151"/>
        <v/>
      </c>
      <c r="N154" s="149" t="str">
        <f t="shared" si="151"/>
        <v/>
      </c>
      <c r="O154" s="149" t="str">
        <f t="shared" si="151"/>
        <v/>
      </c>
      <c r="P154" s="149" t="str">
        <f t="shared" si="151"/>
        <v/>
      </c>
      <c r="Q154" s="149">
        <f t="shared" si="151"/>
        <v>1</v>
      </c>
      <c r="R154" s="149">
        <f t="shared" si="151"/>
        <v>1</v>
      </c>
      <c r="S154" s="149" t="str">
        <f t="shared" si="151"/>
        <v/>
      </c>
      <c r="T154" s="149" t="str">
        <f t="shared" si="151"/>
        <v/>
      </c>
      <c r="U154" s="149" t="str">
        <f t="shared" si="151"/>
        <v/>
      </c>
      <c r="V154" s="149" t="str">
        <f t="shared" si="151"/>
        <v/>
      </c>
      <c r="W154" s="149" t="str">
        <f t="shared" si="151"/>
        <v/>
      </c>
    </row>
    <row r="155">
      <c r="A155" s="150"/>
      <c r="B155" s="148">
        <f>'Общий список'!A153</f>
        <v>595</v>
      </c>
      <c r="C155" s="148" t="str">
        <f>IF(B155="","",VLOOKUP(B155,'Общий список'!$A:$R,2,FALSE))</f>
        <v>Некрасов Артем</v>
      </c>
      <c r="D155" s="148" t="str">
        <f>IF(B155="","",VLOOKUP(B155,'Общий список'!$A:$R,3,FALSE))</f>
        <v>М</v>
      </c>
      <c r="E155" s="148" t="str">
        <f>IF(B155="","",VLOOKUP(B155,'Общий список'!$A:$R,8,FALSE))</f>
        <v>400 м</v>
      </c>
      <c r="F155" s="149" t="str">
        <f>IF(B155="","",VLOOKUP(B155,'Общий список'!$A:$R,10,FALSE))</f>
        <v/>
      </c>
      <c r="G155" s="149" t="str">
        <f>IF(B155="","",VLOOKUP(B155,'Общий список'!$A:$R,12,FALSE))</f>
        <v/>
      </c>
      <c r="H155" s="149" t="str">
        <f t="shared" ref="H155:W155" si="152">IF(AND($D155=H$3,OR($E155=H$4,$F155=H$4,$G155=H$4)),1,"")</f>
        <v/>
      </c>
      <c r="I155" s="149" t="str">
        <f t="shared" si="152"/>
        <v/>
      </c>
      <c r="J155" s="149" t="str">
        <f t="shared" si="152"/>
        <v/>
      </c>
      <c r="K155" s="149" t="str">
        <f t="shared" si="152"/>
        <v/>
      </c>
      <c r="L155" s="149" t="str">
        <f t="shared" si="152"/>
        <v/>
      </c>
      <c r="M155" s="149" t="str">
        <f t="shared" si="152"/>
        <v/>
      </c>
      <c r="N155" s="149" t="str">
        <f t="shared" si="152"/>
        <v/>
      </c>
      <c r="O155" s="149" t="str">
        <f t="shared" si="152"/>
        <v/>
      </c>
      <c r="P155" s="149" t="str">
        <f t="shared" si="152"/>
        <v/>
      </c>
      <c r="Q155" s="149">
        <f t="shared" si="152"/>
        <v>1</v>
      </c>
      <c r="R155" s="149" t="str">
        <f t="shared" si="152"/>
        <v/>
      </c>
      <c r="S155" s="149" t="str">
        <f t="shared" si="152"/>
        <v/>
      </c>
      <c r="T155" s="149" t="str">
        <f t="shared" si="152"/>
        <v/>
      </c>
      <c r="U155" s="149" t="str">
        <f t="shared" si="152"/>
        <v/>
      </c>
      <c r="V155" s="149" t="str">
        <f t="shared" si="152"/>
        <v/>
      </c>
      <c r="W155" s="149" t="str">
        <f t="shared" si="152"/>
        <v/>
      </c>
    </row>
    <row r="156">
      <c r="A156" s="150"/>
      <c r="B156" s="148">
        <f>'Общий список'!A154</f>
        <v>597</v>
      </c>
      <c r="C156" s="148" t="str">
        <f>IF(B156="","",VLOOKUP(B156,'Общий список'!$A:$R,2,FALSE))</f>
        <v>Бажина Полина</v>
      </c>
      <c r="D156" s="148" t="str">
        <f>IF(B156="","",VLOOKUP(B156,'Общий список'!$A:$R,3,FALSE))</f>
        <v>Ж</v>
      </c>
      <c r="E156" s="148" t="str">
        <f>IF(B156="","",VLOOKUP(B156,'Общий список'!$A:$R,8,FALSE))</f>
        <v>400 м</v>
      </c>
      <c r="F156" s="149" t="str">
        <f>IF(B156="","",VLOOKUP(B156,'Общий список'!$A:$R,10,FALSE))</f>
        <v>200 м</v>
      </c>
      <c r="G156" s="149" t="str">
        <f>IF(B156="","",VLOOKUP(B156,'Общий список'!$A:$R,12,FALSE))</f>
        <v/>
      </c>
      <c r="H156" s="149" t="str">
        <f t="shared" ref="H156:W156" si="153">IF(AND($D156=H$3,OR($E156=H$4,$F156=H$4,$G156=H$4)),1,"")</f>
        <v/>
      </c>
      <c r="I156" s="149">
        <f t="shared" si="153"/>
        <v>1</v>
      </c>
      <c r="J156" s="149" t="str">
        <f t="shared" si="153"/>
        <v/>
      </c>
      <c r="K156" s="149" t="str">
        <f t="shared" si="153"/>
        <v/>
      </c>
      <c r="L156" s="149" t="str">
        <f t="shared" si="153"/>
        <v/>
      </c>
      <c r="M156" s="149" t="str">
        <f t="shared" si="153"/>
        <v/>
      </c>
      <c r="N156" s="149" t="str">
        <f t="shared" si="153"/>
        <v/>
      </c>
      <c r="O156" s="149" t="str">
        <f t="shared" si="153"/>
        <v/>
      </c>
      <c r="P156" s="149" t="str">
        <f t="shared" si="153"/>
        <v/>
      </c>
      <c r="Q156" s="149" t="str">
        <f t="shared" si="153"/>
        <v/>
      </c>
      <c r="R156" s="149" t="str">
        <f t="shared" si="153"/>
        <v/>
      </c>
      <c r="S156" s="149" t="str">
        <f t="shared" si="153"/>
        <v/>
      </c>
      <c r="T156" s="149" t="str">
        <f t="shared" si="153"/>
        <v/>
      </c>
      <c r="U156" s="149" t="str">
        <f t="shared" si="153"/>
        <v/>
      </c>
      <c r="V156" s="149" t="str">
        <f t="shared" si="153"/>
        <v/>
      </c>
      <c r="W156" s="149" t="str">
        <f t="shared" si="153"/>
        <v/>
      </c>
    </row>
    <row r="157">
      <c r="A157" s="150"/>
      <c r="B157" s="148">
        <f>'Общий список'!A155</f>
        <v>598</v>
      </c>
      <c r="C157" s="148" t="str">
        <f>IF(B157="","",VLOOKUP(B157,'Общий список'!$A:$R,2,FALSE))</f>
        <v>Якимова Татьяна</v>
      </c>
      <c r="D157" s="148" t="str">
        <f>IF(B157="","",VLOOKUP(B157,'Общий список'!$A:$R,3,FALSE))</f>
        <v>Ж</v>
      </c>
      <c r="E157" s="148" t="str">
        <f>IF(B157="","",VLOOKUP(B157,'Общий список'!$A:$R,8,FALSE))</f>
        <v>400 м</v>
      </c>
      <c r="F157" s="149" t="str">
        <f>IF(B157="","",VLOOKUP(B157,'Общий список'!$A:$R,10,FALSE))</f>
        <v>200 м</v>
      </c>
      <c r="G157" s="149" t="str">
        <f>IF(B157="","",VLOOKUP(B157,'Общий список'!$A:$R,12,FALSE))</f>
        <v/>
      </c>
      <c r="H157" s="149" t="str">
        <f t="shared" ref="H157:W157" si="154">IF(AND($D157=H$3,OR($E157=H$4,$F157=H$4,$G157=H$4)),1,"")</f>
        <v/>
      </c>
      <c r="I157" s="149">
        <f t="shared" si="154"/>
        <v>1</v>
      </c>
      <c r="J157" s="149" t="str">
        <f t="shared" si="154"/>
        <v/>
      </c>
      <c r="K157" s="149" t="str">
        <f t="shared" si="154"/>
        <v/>
      </c>
      <c r="L157" s="149" t="str">
        <f t="shared" si="154"/>
        <v/>
      </c>
      <c r="M157" s="149" t="str">
        <f t="shared" si="154"/>
        <v/>
      </c>
      <c r="N157" s="149" t="str">
        <f t="shared" si="154"/>
        <v/>
      </c>
      <c r="O157" s="149" t="str">
        <f t="shared" si="154"/>
        <v/>
      </c>
      <c r="P157" s="149" t="str">
        <f t="shared" si="154"/>
        <v/>
      </c>
      <c r="Q157" s="149" t="str">
        <f t="shared" si="154"/>
        <v/>
      </c>
      <c r="R157" s="149" t="str">
        <f t="shared" si="154"/>
        <v/>
      </c>
      <c r="S157" s="149" t="str">
        <f t="shared" si="154"/>
        <v/>
      </c>
      <c r="T157" s="149" t="str">
        <f t="shared" si="154"/>
        <v/>
      </c>
      <c r="U157" s="149" t="str">
        <f t="shared" si="154"/>
        <v/>
      </c>
      <c r="V157" s="149" t="str">
        <f t="shared" si="154"/>
        <v/>
      </c>
      <c r="W157" s="149" t="str">
        <f t="shared" si="154"/>
        <v/>
      </c>
    </row>
    <row r="158">
      <c r="A158" s="150"/>
      <c r="B158" s="148">
        <f>'Общий список'!A156</f>
        <v>599</v>
      </c>
      <c r="C158" s="148" t="str">
        <f>IF(B158="","",VLOOKUP(B158,'Общий список'!$A:$R,2,FALSE))</f>
        <v>Мехтиева Кристина</v>
      </c>
      <c r="D158" s="148" t="str">
        <f>IF(B158="","",VLOOKUP(B158,'Общий список'!$A:$R,3,FALSE))</f>
        <v>Ж</v>
      </c>
      <c r="E158" s="148" t="str">
        <f>IF(B158="","",VLOOKUP(B158,'Общий список'!$A:$R,8,FALSE))</f>
        <v>400 м</v>
      </c>
      <c r="F158" s="149" t="str">
        <f>IF(B158="","",VLOOKUP(B158,'Общий список'!$A:$R,10,FALSE))</f>
        <v>200 м</v>
      </c>
      <c r="G158" s="149" t="str">
        <f>IF(B158="","",VLOOKUP(B158,'Общий список'!$A:$R,12,FALSE))</f>
        <v/>
      </c>
      <c r="H158" s="149" t="str">
        <f t="shared" ref="H158:W158" si="155">IF(AND($D158=H$3,OR($E158=H$4,$F158=H$4,$G158=H$4)),1,"")</f>
        <v/>
      </c>
      <c r="I158" s="149">
        <f t="shared" si="155"/>
        <v>1</v>
      </c>
      <c r="J158" s="149" t="str">
        <f t="shared" si="155"/>
        <v/>
      </c>
      <c r="K158" s="149" t="str">
        <f t="shared" si="155"/>
        <v/>
      </c>
      <c r="L158" s="149" t="str">
        <f t="shared" si="155"/>
        <v/>
      </c>
      <c r="M158" s="149" t="str">
        <f t="shared" si="155"/>
        <v/>
      </c>
      <c r="N158" s="149" t="str">
        <f t="shared" si="155"/>
        <v/>
      </c>
      <c r="O158" s="149" t="str">
        <f t="shared" si="155"/>
        <v/>
      </c>
      <c r="P158" s="149" t="str">
        <f t="shared" si="155"/>
        <v/>
      </c>
      <c r="Q158" s="149" t="str">
        <f t="shared" si="155"/>
        <v/>
      </c>
      <c r="R158" s="149" t="str">
        <f t="shared" si="155"/>
        <v/>
      </c>
      <c r="S158" s="149" t="str">
        <f t="shared" si="155"/>
        <v/>
      </c>
      <c r="T158" s="149" t="str">
        <f t="shared" si="155"/>
        <v/>
      </c>
      <c r="U158" s="149" t="str">
        <f t="shared" si="155"/>
        <v/>
      </c>
      <c r="V158" s="149" t="str">
        <f t="shared" si="155"/>
        <v/>
      </c>
      <c r="W158" s="149" t="str">
        <f t="shared" si="155"/>
        <v/>
      </c>
    </row>
    <row r="159">
      <c r="A159" s="150"/>
      <c r="B159" s="148">
        <f>'Общий список'!A157</f>
        <v>600</v>
      </c>
      <c r="C159" s="148" t="str">
        <f>IF(B159="","",VLOOKUP(B159,'Общий список'!$A:$R,2,FALSE))</f>
        <v>Иванов Ярослав</v>
      </c>
      <c r="D159" s="148" t="str">
        <f>IF(B159="","",VLOOKUP(B159,'Общий список'!$A:$R,3,FALSE))</f>
        <v>М</v>
      </c>
      <c r="E159" s="148" t="str">
        <f>IF(B159="","",VLOOKUP(B159,'Общий список'!$A:$R,8,FALSE))</f>
        <v>400 м</v>
      </c>
      <c r="F159" s="149" t="str">
        <f>IF(B159="","",VLOOKUP(B159,'Общий список'!$A:$R,10,FALSE))</f>
        <v>200 м</v>
      </c>
      <c r="G159" s="149" t="str">
        <f>IF(B159="","",VLOOKUP(B159,'Общий список'!$A:$R,12,FALSE))</f>
        <v/>
      </c>
      <c r="H159" s="149" t="str">
        <f t="shared" ref="H159:W159" si="156">IF(AND($D159=H$3,OR($E159=H$4,$F159=H$4,$G159=H$4)),1,"")</f>
        <v/>
      </c>
      <c r="I159" s="149" t="str">
        <f t="shared" si="156"/>
        <v/>
      </c>
      <c r="J159" s="149" t="str">
        <f t="shared" si="156"/>
        <v/>
      </c>
      <c r="K159" s="149" t="str">
        <f t="shared" si="156"/>
        <v/>
      </c>
      <c r="L159" s="149" t="str">
        <f t="shared" si="156"/>
        <v/>
      </c>
      <c r="M159" s="149" t="str">
        <f t="shared" si="156"/>
        <v/>
      </c>
      <c r="N159" s="149" t="str">
        <f t="shared" si="156"/>
        <v/>
      </c>
      <c r="O159" s="149" t="str">
        <f t="shared" si="156"/>
        <v/>
      </c>
      <c r="P159" s="149" t="str">
        <f t="shared" si="156"/>
        <v/>
      </c>
      <c r="Q159" s="149">
        <f t="shared" si="156"/>
        <v>1</v>
      </c>
      <c r="R159" s="149" t="str">
        <f t="shared" si="156"/>
        <v/>
      </c>
      <c r="S159" s="149" t="str">
        <f t="shared" si="156"/>
        <v/>
      </c>
      <c r="T159" s="149" t="str">
        <f t="shared" si="156"/>
        <v/>
      </c>
      <c r="U159" s="149" t="str">
        <f t="shared" si="156"/>
        <v/>
      </c>
      <c r="V159" s="149" t="str">
        <f t="shared" si="156"/>
        <v/>
      </c>
      <c r="W159" s="149" t="str">
        <f t="shared" si="156"/>
        <v/>
      </c>
    </row>
    <row r="160">
      <c r="A160" s="150"/>
      <c r="B160" s="148">
        <f>'Общий список'!A158</f>
        <v>611</v>
      </c>
      <c r="C160" s="148" t="str">
        <f>IF(B160="","",VLOOKUP(B160,'Общий список'!$A:$R,2,FALSE))</f>
        <v>Краснов Алексей </v>
      </c>
      <c r="D160" s="148" t="str">
        <f>IF(B160="","",VLOOKUP(B160,'Общий список'!$A:$R,3,FALSE))</f>
        <v>М</v>
      </c>
      <c r="E160" s="148" t="str">
        <f>IF(B160="","",VLOOKUP(B160,'Общий список'!$A:$R,8,FALSE))</f>
        <v>1500 м</v>
      </c>
      <c r="F160" s="149" t="str">
        <f>IF(B160="","",VLOOKUP(B160,'Общий список'!$A:$R,10,FALSE))</f>
        <v>3000 м</v>
      </c>
      <c r="G160" s="149" t="str">
        <f>IF(B160="","",VLOOKUP(B160,'Общий список'!$A:$R,12,FALSE))</f>
        <v/>
      </c>
      <c r="H160" s="149" t="str">
        <f t="shared" ref="H160:W160" si="157">IF(AND($D160=H$3,OR($E160=H$4,$F160=H$4,$G160=H$4)),1,"")</f>
        <v/>
      </c>
      <c r="I160" s="149" t="str">
        <f t="shared" si="157"/>
        <v/>
      </c>
      <c r="J160" s="149" t="str">
        <f t="shared" si="157"/>
        <v/>
      </c>
      <c r="K160" s="149" t="str">
        <f t="shared" si="157"/>
        <v/>
      </c>
      <c r="L160" s="149" t="str">
        <f t="shared" si="157"/>
        <v/>
      </c>
      <c r="M160" s="149" t="str">
        <f t="shared" si="157"/>
        <v/>
      </c>
      <c r="N160" s="149" t="str">
        <f t="shared" si="157"/>
        <v/>
      </c>
      <c r="O160" s="149" t="str">
        <f t="shared" si="157"/>
        <v/>
      </c>
      <c r="P160" s="149" t="str">
        <f t="shared" si="157"/>
        <v/>
      </c>
      <c r="Q160" s="149" t="str">
        <f t="shared" si="157"/>
        <v/>
      </c>
      <c r="R160" s="149" t="str">
        <f t="shared" si="157"/>
        <v/>
      </c>
      <c r="S160" s="149">
        <f t="shared" si="157"/>
        <v>1</v>
      </c>
      <c r="T160" s="149" t="str">
        <f t="shared" si="157"/>
        <v/>
      </c>
      <c r="U160" s="149" t="str">
        <f t="shared" si="157"/>
        <v/>
      </c>
      <c r="V160" s="149" t="str">
        <f t="shared" si="157"/>
        <v/>
      </c>
      <c r="W160" s="149" t="str">
        <f t="shared" si="157"/>
        <v/>
      </c>
    </row>
    <row r="161">
      <c r="A161" s="150"/>
      <c r="B161" s="148">
        <f>'Общий список'!A159</f>
        <v>612</v>
      </c>
      <c r="C161" s="148" t="str">
        <f>IF(B161="","",VLOOKUP(B161,'Общий список'!$A:$R,2,FALSE))</f>
        <v>Патракова Ирина </v>
      </c>
      <c r="D161" s="148" t="str">
        <f>IF(B161="","",VLOOKUP(B161,'Общий список'!$A:$R,3,FALSE))</f>
        <v>Ж</v>
      </c>
      <c r="E161" s="148" t="str">
        <f>IF(B161="","",VLOOKUP(B161,'Общий список'!$A:$R,8,FALSE))</f>
        <v/>
      </c>
      <c r="F161" s="149" t="str">
        <f>IF(B161="","",VLOOKUP(B161,'Общий список'!$A:$R,10,FALSE))</f>
        <v>3000 м</v>
      </c>
      <c r="G161" s="149" t="str">
        <f>IF(B161="","",VLOOKUP(B161,'Общий список'!$A:$R,12,FALSE))</f>
        <v/>
      </c>
      <c r="H161" s="149" t="str">
        <f t="shared" ref="H161:W161" si="158">IF(AND($D161=H$3,OR($E161=H$4,$F161=H$4,$G161=H$4)),1,"")</f>
        <v/>
      </c>
      <c r="I161" s="149" t="str">
        <f t="shared" si="158"/>
        <v/>
      </c>
      <c r="J161" s="149" t="str">
        <f t="shared" si="158"/>
        <v/>
      </c>
      <c r="K161" s="149">
        <f t="shared" si="158"/>
        <v>1</v>
      </c>
      <c r="L161" s="149" t="str">
        <f t="shared" si="158"/>
        <v/>
      </c>
      <c r="M161" s="149" t="str">
        <f t="shared" si="158"/>
        <v/>
      </c>
      <c r="N161" s="149" t="str">
        <f t="shared" si="158"/>
        <v/>
      </c>
      <c r="O161" s="149" t="str">
        <f t="shared" si="158"/>
        <v/>
      </c>
      <c r="P161" s="149" t="str">
        <f t="shared" si="158"/>
        <v/>
      </c>
      <c r="Q161" s="149" t="str">
        <f t="shared" si="158"/>
        <v/>
      </c>
      <c r="R161" s="149" t="str">
        <f t="shared" si="158"/>
        <v/>
      </c>
      <c r="S161" s="149" t="str">
        <f t="shared" si="158"/>
        <v/>
      </c>
      <c r="T161" s="149" t="str">
        <f t="shared" si="158"/>
        <v/>
      </c>
      <c r="U161" s="149" t="str">
        <f t="shared" si="158"/>
        <v/>
      </c>
      <c r="V161" s="149" t="str">
        <f t="shared" si="158"/>
        <v/>
      </c>
      <c r="W161" s="149" t="str">
        <f t="shared" si="158"/>
        <v/>
      </c>
    </row>
    <row r="162">
      <c r="A162" s="150"/>
      <c r="B162" s="148">
        <f>'Общий список'!A160</f>
        <v>613</v>
      </c>
      <c r="C162" s="148" t="str">
        <f>IF(B162="","",VLOOKUP(B162,'Общий список'!$A:$R,2,FALSE))</f>
        <v>Маталасов Геннадий </v>
      </c>
      <c r="D162" s="148" t="str">
        <f>IF(B162="","",VLOOKUP(B162,'Общий список'!$A:$R,3,FALSE))</f>
        <v>М</v>
      </c>
      <c r="E162" s="148" t="str">
        <f>IF(B162="","",VLOOKUP(B162,'Общий список'!$A:$R,8,FALSE))</f>
        <v/>
      </c>
      <c r="F162" s="149" t="str">
        <f>IF(B162="","",VLOOKUP(B162,'Общий список'!$A:$R,10,FALSE))</f>
        <v>3000 м</v>
      </c>
      <c r="G162" s="149" t="str">
        <f>IF(B162="","",VLOOKUP(B162,'Общий список'!$A:$R,12,FALSE))</f>
        <v/>
      </c>
      <c r="H162" s="149" t="str">
        <f t="shared" ref="H162:W162" si="159">IF(AND($D162=H$3,OR($E162=H$4,$F162=H$4,$G162=H$4)),1,"")</f>
        <v/>
      </c>
      <c r="I162" s="149" t="str">
        <f t="shared" si="159"/>
        <v/>
      </c>
      <c r="J162" s="149" t="str">
        <f t="shared" si="159"/>
        <v/>
      </c>
      <c r="K162" s="149" t="str">
        <f t="shared" si="159"/>
        <v/>
      </c>
      <c r="L162" s="149" t="str">
        <f t="shared" si="159"/>
        <v/>
      </c>
      <c r="M162" s="149" t="str">
        <f t="shared" si="159"/>
        <v/>
      </c>
      <c r="N162" s="149" t="str">
        <f t="shared" si="159"/>
        <v/>
      </c>
      <c r="O162" s="149" t="str">
        <f t="shared" si="159"/>
        <v/>
      </c>
      <c r="P162" s="149" t="str">
        <f t="shared" si="159"/>
        <v/>
      </c>
      <c r="Q162" s="149" t="str">
        <f t="shared" si="159"/>
        <v/>
      </c>
      <c r="R162" s="149" t="str">
        <f t="shared" si="159"/>
        <v/>
      </c>
      <c r="S162" s="149">
        <f t="shared" si="159"/>
        <v>1</v>
      </c>
      <c r="T162" s="149" t="str">
        <f t="shared" si="159"/>
        <v/>
      </c>
      <c r="U162" s="149" t="str">
        <f t="shared" si="159"/>
        <v/>
      </c>
      <c r="V162" s="149" t="str">
        <f t="shared" si="159"/>
        <v/>
      </c>
      <c r="W162" s="149" t="str">
        <f t="shared" si="159"/>
        <v/>
      </c>
    </row>
    <row r="163">
      <c r="A163" s="150"/>
      <c r="B163" s="148">
        <f>'Общий список'!A161</f>
        <v>614</v>
      </c>
      <c r="C163" s="148" t="str">
        <f>IF(B163="","",VLOOKUP(B163,'Общий список'!$A:$R,2,FALSE))</f>
        <v>Галимова Валентина </v>
      </c>
      <c r="D163" s="148" t="str">
        <f>IF(B163="","",VLOOKUP(B163,'Общий список'!$A:$R,3,FALSE))</f>
        <v>Ж</v>
      </c>
      <c r="E163" s="148" t="str">
        <f>IF(B163="","",VLOOKUP(B163,'Общий список'!$A:$R,8,FALSE))</f>
        <v/>
      </c>
      <c r="F163" s="149" t="str">
        <f>IF(B163="","",VLOOKUP(B163,'Общий список'!$A:$R,10,FALSE))</f>
        <v>3000 м</v>
      </c>
      <c r="G163" s="149" t="str">
        <f>IF(B163="","",VLOOKUP(B163,'Общий список'!$A:$R,12,FALSE))</f>
        <v/>
      </c>
      <c r="H163" s="149" t="str">
        <f t="shared" ref="H163:W163" si="160">IF(AND($D163=H$3,OR($E163=H$4,$F163=H$4,$G163=H$4)),1,"")</f>
        <v/>
      </c>
      <c r="I163" s="149" t="str">
        <f t="shared" si="160"/>
        <v/>
      </c>
      <c r="J163" s="149" t="str">
        <f t="shared" si="160"/>
        <v/>
      </c>
      <c r="K163" s="149">
        <f t="shared" si="160"/>
        <v>1</v>
      </c>
      <c r="L163" s="149" t="str">
        <f t="shared" si="160"/>
        <v/>
      </c>
      <c r="M163" s="149" t="str">
        <f t="shared" si="160"/>
        <v/>
      </c>
      <c r="N163" s="149" t="str">
        <f t="shared" si="160"/>
        <v/>
      </c>
      <c r="O163" s="149" t="str">
        <f t="shared" si="160"/>
        <v/>
      </c>
      <c r="P163" s="149" t="str">
        <f t="shared" si="160"/>
        <v/>
      </c>
      <c r="Q163" s="149" t="str">
        <f t="shared" si="160"/>
        <v/>
      </c>
      <c r="R163" s="149" t="str">
        <f t="shared" si="160"/>
        <v/>
      </c>
      <c r="S163" s="149" t="str">
        <f t="shared" si="160"/>
        <v/>
      </c>
      <c r="T163" s="149" t="str">
        <f t="shared" si="160"/>
        <v/>
      </c>
      <c r="U163" s="149" t="str">
        <f t="shared" si="160"/>
        <v/>
      </c>
      <c r="V163" s="149" t="str">
        <f t="shared" si="160"/>
        <v/>
      </c>
      <c r="W163" s="149" t="str">
        <f t="shared" si="160"/>
        <v/>
      </c>
    </row>
    <row r="164">
      <c r="A164" s="150"/>
      <c r="B164" s="148">
        <f>'Общий список'!A162</f>
        <v>615</v>
      </c>
      <c r="C164" s="148" t="str">
        <f>IF(B164="","",VLOOKUP(B164,'Общий список'!$A:$R,2,FALSE))</f>
        <v>Берестов Иван</v>
      </c>
      <c r="D164" s="148" t="str">
        <f>IF(B164="","",VLOOKUP(B164,'Общий список'!$A:$R,3,FALSE))</f>
        <v>М</v>
      </c>
      <c r="E164" s="148" t="str">
        <f>IF(B164="","",VLOOKUP(B164,'Общий список'!$A:$R,8,FALSE))</f>
        <v>3000 м</v>
      </c>
      <c r="F164" s="149" t="str">
        <f>IF(B164="","",VLOOKUP(B164,'Общий список'!$A:$R,10,FALSE))</f>
        <v/>
      </c>
      <c r="G164" s="149" t="str">
        <f>IF(B164="","",VLOOKUP(B164,'Общий список'!$A:$R,12,FALSE))</f>
        <v/>
      </c>
      <c r="H164" s="149" t="str">
        <f t="shared" ref="H164:W164" si="161">IF(AND($D164=H$3,OR($E164=H$4,$F164=H$4,$G164=H$4)),1,"")</f>
        <v/>
      </c>
      <c r="I164" s="149" t="str">
        <f t="shared" si="161"/>
        <v/>
      </c>
      <c r="J164" s="149" t="str">
        <f t="shared" si="161"/>
        <v/>
      </c>
      <c r="K164" s="149" t="str">
        <f t="shared" si="161"/>
        <v/>
      </c>
      <c r="L164" s="149" t="str">
        <f t="shared" si="161"/>
        <v/>
      </c>
      <c r="M164" s="149" t="str">
        <f t="shared" si="161"/>
        <v/>
      </c>
      <c r="N164" s="149" t="str">
        <f t="shared" si="161"/>
        <v/>
      </c>
      <c r="O164" s="149" t="str">
        <f t="shared" si="161"/>
        <v/>
      </c>
      <c r="P164" s="149" t="str">
        <f t="shared" si="161"/>
        <v/>
      </c>
      <c r="Q164" s="149" t="str">
        <f t="shared" si="161"/>
        <v/>
      </c>
      <c r="R164" s="149" t="str">
        <f t="shared" si="161"/>
        <v/>
      </c>
      <c r="S164" s="149">
        <f t="shared" si="161"/>
        <v>1</v>
      </c>
      <c r="T164" s="149" t="str">
        <f t="shared" si="161"/>
        <v/>
      </c>
      <c r="U164" s="149" t="str">
        <f t="shared" si="161"/>
        <v/>
      </c>
      <c r="V164" s="149" t="str">
        <f t="shared" si="161"/>
        <v/>
      </c>
      <c r="W164" s="149" t="str">
        <f t="shared" si="161"/>
        <v/>
      </c>
    </row>
    <row r="165">
      <c r="A165" s="150"/>
      <c r="B165" s="148">
        <f>'Общий список'!A163</f>
        <v>644</v>
      </c>
      <c r="C165" s="148" t="str">
        <f>IF(B165="","",VLOOKUP(B165,'Общий список'!$A:$R,2,FALSE))</f>
        <v>Зюлёв Даниил</v>
      </c>
      <c r="D165" s="148" t="str">
        <f>IF(B165="","",VLOOKUP(B165,'Общий список'!$A:$R,3,FALSE))</f>
        <v>М</v>
      </c>
      <c r="E165" s="148" t="str">
        <f>IF(B165="","",VLOOKUP(B165,'Общий список'!$A:$R,8,FALSE))</f>
        <v>60 м</v>
      </c>
      <c r="F165" s="149" t="str">
        <f>IF(B165="","",VLOOKUP(B165,'Общий список'!$A:$R,10,FALSE))</f>
        <v>200 м</v>
      </c>
      <c r="G165" s="149" t="str">
        <f>IF(B165="","",VLOOKUP(B165,'Общий список'!$A:$R,12,FALSE))</f>
        <v/>
      </c>
      <c r="H165" s="149" t="str">
        <f t="shared" ref="H165:W165" si="162">IF(AND($D165=H$3,OR($E165=H$4,$F165=H$4,$G165=H$4)),1,"")</f>
        <v/>
      </c>
      <c r="I165" s="149" t="str">
        <f t="shared" si="162"/>
        <v/>
      </c>
      <c r="J165" s="149" t="str">
        <f t="shared" si="162"/>
        <v/>
      </c>
      <c r="K165" s="149" t="str">
        <f t="shared" si="162"/>
        <v/>
      </c>
      <c r="L165" s="149" t="str">
        <f t="shared" si="162"/>
        <v/>
      </c>
      <c r="M165" s="149" t="str">
        <f t="shared" si="162"/>
        <v/>
      </c>
      <c r="N165" s="149" t="str">
        <f t="shared" si="162"/>
        <v/>
      </c>
      <c r="O165" s="149" t="str">
        <f t="shared" si="162"/>
        <v/>
      </c>
      <c r="P165" s="149">
        <f t="shared" si="162"/>
        <v>1</v>
      </c>
      <c r="Q165" s="149" t="str">
        <f t="shared" si="162"/>
        <v/>
      </c>
      <c r="R165" s="149" t="str">
        <f t="shared" si="162"/>
        <v/>
      </c>
      <c r="S165" s="149" t="str">
        <f t="shared" si="162"/>
        <v/>
      </c>
      <c r="T165" s="149" t="str">
        <f t="shared" si="162"/>
        <v/>
      </c>
      <c r="U165" s="149" t="str">
        <f t="shared" si="162"/>
        <v/>
      </c>
      <c r="V165" s="149" t="str">
        <f t="shared" si="162"/>
        <v/>
      </c>
      <c r="W165" s="149" t="str">
        <f t="shared" si="162"/>
        <v/>
      </c>
    </row>
    <row r="166">
      <c r="A166" s="150"/>
      <c r="B166" s="148">
        <f>'Общий список'!A164</f>
        <v>656</v>
      </c>
      <c r="C166" s="148" t="str">
        <f>IF(B166="","",VLOOKUP(B166,'Общий список'!$A:$R,2,FALSE))</f>
        <v>Разжигаева Ольга </v>
      </c>
      <c r="D166" s="148" t="str">
        <f>IF(B166="","",VLOOKUP(B166,'Общий список'!$A:$R,3,FALSE))</f>
        <v>Ж</v>
      </c>
      <c r="E166" s="148" t="str">
        <f>IF(B166="","",VLOOKUP(B166,'Общий список'!$A:$R,8,FALSE))</f>
        <v>толкание ядра</v>
      </c>
      <c r="F166" s="149" t="str">
        <f>IF(B166="","",VLOOKUP(B166,'Общий список'!$A:$R,10,FALSE))</f>
        <v/>
      </c>
      <c r="G166" s="149" t="str">
        <f>IF(B166="","",VLOOKUP(B166,'Общий список'!$A:$R,12,FALSE))</f>
        <v/>
      </c>
      <c r="H166" s="149" t="str">
        <f t="shared" ref="H166:W166" si="163">IF(AND($D166=H$3,OR($E166=H$4,$F166=H$4,$G166=H$4)),1,"")</f>
        <v/>
      </c>
      <c r="I166" s="149" t="str">
        <f t="shared" si="163"/>
        <v/>
      </c>
      <c r="J166" s="149" t="str">
        <f t="shared" si="163"/>
        <v/>
      </c>
      <c r="K166" s="149" t="str">
        <f t="shared" si="163"/>
        <v/>
      </c>
      <c r="L166" s="149" t="str">
        <f t="shared" si="163"/>
        <v/>
      </c>
      <c r="M166" s="149" t="str">
        <f t="shared" si="163"/>
        <v/>
      </c>
      <c r="N166" s="149">
        <f t="shared" si="163"/>
        <v>1</v>
      </c>
      <c r="O166" s="149" t="str">
        <f t="shared" si="163"/>
        <v/>
      </c>
      <c r="P166" s="149" t="str">
        <f t="shared" si="163"/>
        <v/>
      </c>
      <c r="Q166" s="149" t="str">
        <f t="shared" si="163"/>
        <v/>
      </c>
      <c r="R166" s="149" t="str">
        <f t="shared" si="163"/>
        <v/>
      </c>
      <c r="S166" s="149" t="str">
        <f t="shared" si="163"/>
        <v/>
      </c>
      <c r="T166" s="149" t="str">
        <f t="shared" si="163"/>
        <v/>
      </c>
      <c r="U166" s="149" t="str">
        <f t="shared" si="163"/>
        <v/>
      </c>
      <c r="V166" s="149" t="str">
        <f t="shared" si="163"/>
        <v/>
      </c>
      <c r="W166" s="149" t="str">
        <f t="shared" si="163"/>
        <v/>
      </c>
    </row>
    <row r="167">
      <c r="A167" s="150"/>
      <c r="B167" s="148">
        <f>'Общий список'!A165</f>
        <v>657</v>
      </c>
      <c r="C167" s="148" t="str">
        <f>IF(B167="","",VLOOKUP(B167,'Общий список'!$A:$R,2,FALSE))</f>
        <v>Акиншина Елизавета </v>
      </c>
      <c r="D167" s="148" t="str">
        <f>IF(B167="","",VLOOKUP(B167,'Общий список'!$A:$R,3,FALSE))</f>
        <v>Ж</v>
      </c>
      <c r="E167" s="148" t="str">
        <f>IF(B167="","",VLOOKUP(B167,'Общий список'!$A:$R,8,FALSE))</f>
        <v/>
      </c>
      <c r="F167" s="149" t="str">
        <f>IF(B167="","",VLOOKUP(B167,'Общий список'!$A:$R,10,FALSE))</f>
        <v>200 м</v>
      </c>
      <c r="G167" s="149" t="str">
        <f>IF(B167="","",VLOOKUP(B167,'Общий список'!$A:$R,12,FALSE))</f>
        <v>прыжок в длину</v>
      </c>
      <c r="H167" s="149" t="str">
        <f t="shared" ref="H167:W167" si="164">IF(AND($D167=H$3,OR($E167=H$4,$F167=H$4,$G167=H$4)),1,"")</f>
        <v/>
      </c>
      <c r="I167" s="149" t="str">
        <f t="shared" si="164"/>
        <v/>
      </c>
      <c r="J167" s="149" t="str">
        <f t="shared" si="164"/>
        <v/>
      </c>
      <c r="K167" s="149" t="str">
        <f t="shared" si="164"/>
        <v/>
      </c>
      <c r="L167" s="149" t="str">
        <f t="shared" si="164"/>
        <v/>
      </c>
      <c r="M167" s="149">
        <f t="shared" si="164"/>
        <v>1</v>
      </c>
      <c r="N167" s="149" t="str">
        <f t="shared" si="164"/>
        <v/>
      </c>
      <c r="O167" s="149" t="str">
        <f t="shared" si="164"/>
        <v/>
      </c>
      <c r="P167" s="149" t="str">
        <f t="shared" si="164"/>
        <v/>
      </c>
      <c r="Q167" s="149" t="str">
        <f t="shared" si="164"/>
        <v/>
      </c>
      <c r="R167" s="149" t="str">
        <f t="shared" si="164"/>
        <v/>
      </c>
      <c r="S167" s="149" t="str">
        <f t="shared" si="164"/>
        <v/>
      </c>
      <c r="T167" s="149" t="str">
        <f t="shared" si="164"/>
        <v/>
      </c>
      <c r="U167" s="149" t="str">
        <f t="shared" si="164"/>
        <v/>
      </c>
      <c r="V167" s="149" t="str">
        <f t="shared" si="164"/>
        <v/>
      </c>
      <c r="W167" s="149" t="str">
        <f t="shared" si="164"/>
        <v/>
      </c>
    </row>
    <row r="168">
      <c r="A168" s="150"/>
      <c r="B168" s="148">
        <f>'Общий список'!A166</f>
        <v>658</v>
      </c>
      <c r="C168" s="148" t="str">
        <f>IF(B168="","",VLOOKUP(B168,'Общий список'!$A:$R,2,FALSE))</f>
        <v>Мальцева Кира</v>
      </c>
      <c r="D168" s="148" t="str">
        <f>IF(B168="","",VLOOKUP(B168,'Общий список'!$A:$R,3,FALSE))</f>
        <v>Ж</v>
      </c>
      <c r="E168" s="148" t="str">
        <f>IF(B168="","",VLOOKUP(B168,'Общий список'!$A:$R,8,FALSE))</f>
        <v>60 м</v>
      </c>
      <c r="F168" s="149" t="str">
        <f>IF(B168="","",VLOOKUP(B168,'Общий список'!$A:$R,10,FALSE))</f>
        <v>200 м</v>
      </c>
      <c r="G168" s="149" t="str">
        <f>IF(B168="","",VLOOKUP(B168,'Общий список'!$A:$R,12,FALSE))</f>
        <v>прыжок в длину</v>
      </c>
      <c r="H168" s="149">
        <f t="shared" ref="H168:W168" si="165">IF(AND($D168=H$3,OR($E168=H$4,$F168=H$4,$G168=H$4)),1,"")</f>
        <v>1</v>
      </c>
      <c r="I168" s="149" t="str">
        <f t="shared" si="165"/>
        <v/>
      </c>
      <c r="J168" s="149" t="str">
        <f t="shared" si="165"/>
        <v/>
      </c>
      <c r="K168" s="149" t="str">
        <f t="shared" si="165"/>
        <v/>
      </c>
      <c r="L168" s="149" t="str">
        <f t="shared" si="165"/>
        <v/>
      </c>
      <c r="M168" s="149">
        <f t="shared" si="165"/>
        <v>1</v>
      </c>
      <c r="N168" s="149" t="str">
        <f t="shared" si="165"/>
        <v/>
      </c>
      <c r="O168" s="149" t="str">
        <f t="shared" si="165"/>
        <v/>
      </c>
      <c r="P168" s="149" t="str">
        <f t="shared" si="165"/>
        <v/>
      </c>
      <c r="Q168" s="149" t="str">
        <f t="shared" si="165"/>
        <v/>
      </c>
      <c r="R168" s="149" t="str">
        <f t="shared" si="165"/>
        <v/>
      </c>
      <c r="S168" s="149" t="str">
        <f t="shared" si="165"/>
        <v/>
      </c>
      <c r="T168" s="149" t="str">
        <f t="shared" si="165"/>
        <v/>
      </c>
      <c r="U168" s="149" t="str">
        <f t="shared" si="165"/>
        <v/>
      </c>
      <c r="V168" s="149" t="str">
        <f t="shared" si="165"/>
        <v/>
      </c>
      <c r="W168" s="149" t="str">
        <f t="shared" si="165"/>
        <v/>
      </c>
    </row>
    <row r="169">
      <c r="A169" s="150"/>
      <c r="B169" s="148">
        <f>'Общий список'!A167</f>
        <v>659</v>
      </c>
      <c r="C169" s="148" t="str">
        <f>IF(B169="","",VLOOKUP(B169,'Общий список'!$A:$R,2,FALSE))</f>
        <v>Лягаев Николай </v>
      </c>
      <c r="D169" s="148" t="str">
        <f>IF(B169="","",VLOOKUP(B169,'Общий список'!$A:$R,3,FALSE))</f>
        <v>М</v>
      </c>
      <c r="E169" s="148" t="str">
        <f>IF(B169="","",VLOOKUP(B169,'Общий список'!$A:$R,8,FALSE))</f>
        <v/>
      </c>
      <c r="F169" s="149" t="str">
        <f>IF(B169="","",VLOOKUP(B169,'Общий список'!$A:$R,10,FALSE))</f>
        <v>3000 м</v>
      </c>
      <c r="G169" s="149" t="str">
        <f>IF(B169="","",VLOOKUP(B169,'Общий список'!$A:$R,12,FALSE))</f>
        <v/>
      </c>
      <c r="H169" s="149" t="str">
        <f t="shared" ref="H169:W169" si="166">IF(AND($D169=H$3,OR($E169=H$4,$F169=H$4,$G169=H$4)),1,"")</f>
        <v/>
      </c>
      <c r="I169" s="149" t="str">
        <f t="shared" si="166"/>
        <v/>
      </c>
      <c r="J169" s="149" t="str">
        <f t="shared" si="166"/>
        <v/>
      </c>
      <c r="K169" s="149" t="str">
        <f t="shared" si="166"/>
        <v/>
      </c>
      <c r="L169" s="149" t="str">
        <f t="shared" si="166"/>
        <v/>
      </c>
      <c r="M169" s="149" t="str">
        <f t="shared" si="166"/>
        <v/>
      </c>
      <c r="N169" s="149" t="str">
        <f t="shared" si="166"/>
        <v/>
      </c>
      <c r="O169" s="149" t="str">
        <f t="shared" si="166"/>
        <v/>
      </c>
      <c r="P169" s="149" t="str">
        <f t="shared" si="166"/>
        <v/>
      </c>
      <c r="Q169" s="149" t="str">
        <f t="shared" si="166"/>
        <v/>
      </c>
      <c r="R169" s="149" t="str">
        <f t="shared" si="166"/>
        <v/>
      </c>
      <c r="S169" s="149">
        <f t="shared" si="166"/>
        <v>1</v>
      </c>
      <c r="T169" s="149" t="str">
        <f t="shared" si="166"/>
        <v/>
      </c>
      <c r="U169" s="149" t="str">
        <f t="shared" si="166"/>
        <v/>
      </c>
      <c r="V169" s="149" t="str">
        <f t="shared" si="166"/>
        <v/>
      </c>
      <c r="W169" s="149" t="str">
        <f t="shared" si="166"/>
        <v/>
      </c>
    </row>
    <row r="170">
      <c r="A170" s="150"/>
      <c r="B170" s="148">
        <f>'Общий список'!A168</f>
        <v>660</v>
      </c>
      <c r="C170" s="148" t="str">
        <f>IF(B170="","",VLOOKUP(B170,'Общий список'!$A:$R,2,FALSE))</f>
        <v>Малышев Денис</v>
      </c>
      <c r="D170" s="148" t="str">
        <f>IF(B170="","",VLOOKUP(B170,'Общий список'!$A:$R,3,FALSE))</f>
        <v>М</v>
      </c>
      <c r="E170" s="148" t="str">
        <f>IF(B170="","",VLOOKUP(B170,'Общий список'!$A:$R,8,FALSE))</f>
        <v/>
      </c>
      <c r="F170" s="149" t="str">
        <f>IF(B170="","",VLOOKUP(B170,'Общий список'!$A:$R,10,FALSE))</f>
        <v/>
      </c>
      <c r="G170" s="149" t="str">
        <f>IF(B170="","",VLOOKUP(B170,'Общий список'!$A:$R,12,FALSE))</f>
        <v/>
      </c>
      <c r="H170" s="149" t="str">
        <f t="shared" ref="H170:W170" si="167">IF(AND($D170=H$3,OR($E170=H$4,$F170=H$4,$G170=H$4)),1,"")</f>
        <v/>
      </c>
      <c r="I170" s="149" t="str">
        <f t="shared" si="167"/>
        <v/>
      </c>
      <c r="J170" s="149" t="str">
        <f t="shared" si="167"/>
        <v/>
      </c>
      <c r="K170" s="149" t="str">
        <f t="shared" si="167"/>
        <v/>
      </c>
      <c r="L170" s="149" t="str">
        <f t="shared" si="167"/>
        <v/>
      </c>
      <c r="M170" s="149" t="str">
        <f t="shared" si="167"/>
        <v/>
      </c>
      <c r="N170" s="149" t="str">
        <f t="shared" si="167"/>
        <v/>
      </c>
      <c r="O170" s="149" t="str">
        <f t="shared" si="167"/>
        <v/>
      </c>
      <c r="P170" s="149" t="str">
        <f t="shared" si="167"/>
        <v/>
      </c>
      <c r="Q170" s="149" t="str">
        <f t="shared" si="167"/>
        <v/>
      </c>
      <c r="R170" s="149" t="str">
        <f t="shared" si="167"/>
        <v/>
      </c>
      <c r="S170" s="149" t="str">
        <f t="shared" si="167"/>
        <v/>
      </c>
      <c r="T170" s="149" t="str">
        <f t="shared" si="167"/>
        <v/>
      </c>
      <c r="U170" s="149" t="str">
        <f t="shared" si="167"/>
        <v/>
      </c>
      <c r="V170" s="149" t="str">
        <f t="shared" si="167"/>
        <v/>
      </c>
      <c r="W170" s="149" t="str">
        <f t="shared" si="167"/>
        <v/>
      </c>
    </row>
    <row r="171">
      <c r="A171" s="150"/>
      <c r="B171" s="148">
        <f>'Общий список'!A169</f>
        <v>661</v>
      </c>
      <c r="C171" s="148" t="str">
        <f>IF(B171="","",VLOOKUP(B171,'Общий список'!$A:$R,2,FALSE))</f>
        <v>Никифоров Евгений </v>
      </c>
      <c r="D171" s="148" t="str">
        <f>IF(B171="","",VLOOKUP(B171,'Общий список'!$A:$R,3,FALSE))</f>
        <v>М</v>
      </c>
      <c r="E171" s="148" t="str">
        <f>IF(B171="","",VLOOKUP(B171,'Общий список'!$A:$R,8,FALSE))</f>
        <v>60 м</v>
      </c>
      <c r="F171" s="149" t="str">
        <f>IF(B171="","",VLOOKUP(B171,'Общий список'!$A:$R,10,FALSE))</f>
        <v>200 м</v>
      </c>
      <c r="G171" s="149" t="str">
        <f>IF(B171="","",VLOOKUP(B171,'Общий список'!$A:$R,12,FALSE))</f>
        <v>прыжок в длину</v>
      </c>
      <c r="H171" s="149" t="str">
        <f t="shared" ref="H171:W171" si="168">IF(AND($D171=H$3,OR($E171=H$4,$F171=H$4,$G171=H$4)),1,"")</f>
        <v/>
      </c>
      <c r="I171" s="149" t="str">
        <f t="shared" si="168"/>
        <v/>
      </c>
      <c r="J171" s="149" t="str">
        <f t="shared" si="168"/>
        <v/>
      </c>
      <c r="K171" s="149" t="str">
        <f t="shared" si="168"/>
        <v/>
      </c>
      <c r="L171" s="149" t="str">
        <f t="shared" si="168"/>
        <v/>
      </c>
      <c r="M171" s="149" t="str">
        <f t="shared" si="168"/>
        <v/>
      </c>
      <c r="N171" s="149" t="str">
        <f t="shared" si="168"/>
        <v/>
      </c>
      <c r="O171" s="149" t="str">
        <f t="shared" si="168"/>
        <v/>
      </c>
      <c r="P171" s="149">
        <f t="shared" si="168"/>
        <v>1</v>
      </c>
      <c r="Q171" s="149" t="str">
        <f t="shared" si="168"/>
        <v/>
      </c>
      <c r="R171" s="149" t="str">
        <f t="shared" si="168"/>
        <v/>
      </c>
      <c r="S171" s="149" t="str">
        <f t="shared" si="168"/>
        <v/>
      </c>
      <c r="T171" s="149" t="str">
        <f t="shared" si="168"/>
        <v/>
      </c>
      <c r="U171" s="149">
        <f t="shared" si="168"/>
        <v>1</v>
      </c>
      <c r="V171" s="149" t="str">
        <f t="shared" si="168"/>
        <v/>
      </c>
      <c r="W171" s="149" t="str">
        <f t="shared" si="168"/>
        <v/>
      </c>
    </row>
    <row r="172">
      <c r="A172" s="150"/>
      <c r="B172" s="148">
        <f>'Общий список'!A170</f>
        <v>662</v>
      </c>
      <c r="C172" s="148" t="str">
        <f>IF(B172="","",VLOOKUP(B172,'Общий список'!$A:$R,2,FALSE))</f>
        <v>Поляков Савелий </v>
      </c>
      <c r="D172" s="148" t="str">
        <f>IF(B172="","",VLOOKUP(B172,'Общий список'!$A:$R,3,FALSE))</f>
        <v>М</v>
      </c>
      <c r="E172" s="148" t="str">
        <f>IF(B172="","",VLOOKUP(B172,'Общий список'!$A:$R,8,FALSE))</f>
        <v>1500 м</v>
      </c>
      <c r="F172" s="149" t="str">
        <f>IF(B172="","",VLOOKUP(B172,'Общий список'!$A:$R,10,FALSE))</f>
        <v>800 м</v>
      </c>
      <c r="G172" s="149" t="str">
        <f>IF(B172="","",VLOOKUP(B172,'Общий список'!$A:$R,12,FALSE))</f>
        <v/>
      </c>
      <c r="H172" s="149" t="str">
        <f t="shared" ref="H172:W172" si="169">IF(AND($D172=H$3,OR($E172=H$4,$F172=H$4,$G172=H$4)),1,"")</f>
        <v/>
      </c>
      <c r="I172" s="149" t="str">
        <f t="shared" si="169"/>
        <v/>
      </c>
      <c r="J172" s="149" t="str">
        <f t="shared" si="169"/>
        <v/>
      </c>
      <c r="K172" s="149" t="str">
        <f t="shared" si="169"/>
        <v/>
      </c>
      <c r="L172" s="149" t="str">
        <f t="shared" si="169"/>
        <v/>
      </c>
      <c r="M172" s="149" t="str">
        <f t="shared" si="169"/>
        <v/>
      </c>
      <c r="N172" s="149" t="str">
        <f t="shared" si="169"/>
        <v/>
      </c>
      <c r="O172" s="149" t="str">
        <f t="shared" si="169"/>
        <v/>
      </c>
      <c r="P172" s="149" t="str">
        <f t="shared" si="169"/>
        <v/>
      </c>
      <c r="Q172" s="149" t="str">
        <f t="shared" si="169"/>
        <v/>
      </c>
      <c r="R172" s="149">
        <f t="shared" si="169"/>
        <v>1</v>
      </c>
      <c r="S172" s="149" t="str">
        <f t="shared" si="169"/>
        <v/>
      </c>
      <c r="T172" s="149" t="str">
        <f t="shared" si="169"/>
        <v/>
      </c>
      <c r="U172" s="149" t="str">
        <f t="shared" si="169"/>
        <v/>
      </c>
      <c r="V172" s="149" t="str">
        <f t="shared" si="169"/>
        <v/>
      </c>
      <c r="W172" s="149" t="str">
        <f t="shared" si="169"/>
        <v/>
      </c>
    </row>
    <row r="173">
      <c r="A173" s="150"/>
      <c r="B173" s="148">
        <f>'Общий список'!A171</f>
        <v>663</v>
      </c>
      <c r="C173" s="148" t="str">
        <f>IF(B173="","",VLOOKUP(B173,'Общий список'!$A:$R,2,FALSE))</f>
        <v>Сизов Анатолий </v>
      </c>
      <c r="D173" s="148" t="str">
        <f>IF(B173="","",VLOOKUP(B173,'Общий список'!$A:$R,3,FALSE))</f>
        <v>М</v>
      </c>
      <c r="E173" s="148" t="str">
        <f>IF(B173="","",VLOOKUP(B173,'Общий список'!$A:$R,8,FALSE))</f>
        <v>400 м</v>
      </c>
      <c r="F173" s="149" t="str">
        <f>IF(B173="","",VLOOKUP(B173,'Общий список'!$A:$R,10,FALSE))</f>
        <v>200 м</v>
      </c>
      <c r="G173" s="149" t="str">
        <f>IF(B173="","",VLOOKUP(B173,'Общий список'!$A:$R,12,FALSE))</f>
        <v/>
      </c>
      <c r="H173" s="149" t="str">
        <f t="shared" ref="H173:W173" si="170">IF(AND($D173=H$3,OR($E173=H$4,$F173=H$4,$G173=H$4)),1,"")</f>
        <v/>
      </c>
      <c r="I173" s="149" t="str">
        <f t="shared" si="170"/>
        <v/>
      </c>
      <c r="J173" s="149" t="str">
        <f t="shared" si="170"/>
        <v/>
      </c>
      <c r="K173" s="149" t="str">
        <f t="shared" si="170"/>
        <v/>
      </c>
      <c r="L173" s="149" t="str">
        <f t="shared" si="170"/>
        <v/>
      </c>
      <c r="M173" s="149" t="str">
        <f t="shared" si="170"/>
        <v/>
      </c>
      <c r="N173" s="149" t="str">
        <f t="shared" si="170"/>
        <v/>
      </c>
      <c r="O173" s="149" t="str">
        <f t="shared" si="170"/>
        <v/>
      </c>
      <c r="P173" s="149" t="str">
        <f t="shared" si="170"/>
        <v/>
      </c>
      <c r="Q173" s="149">
        <f t="shared" si="170"/>
        <v>1</v>
      </c>
      <c r="R173" s="149" t="str">
        <f t="shared" si="170"/>
        <v/>
      </c>
      <c r="S173" s="149" t="str">
        <f t="shared" si="170"/>
        <v/>
      </c>
      <c r="T173" s="149" t="str">
        <f t="shared" si="170"/>
        <v/>
      </c>
      <c r="U173" s="149" t="str">
        <f t="shared" si="170"/>
        <v/>
      </c>
      <c r="V173" s="149" t="str">
        <f t="shared" si="170"/>
        <v/>
      </c>
      <c r="W173" s="149" t="str">
        <f t="shared" si="170"/>
        <v/>
      </c>
    </row>
    <row r="174">
      <c r="A174" s="150"/>
      <c r="B174" s="148">
        <f>'Общий список'!A172</f>
        <v>670</v>
      </c>
      <c r="C174" s="148" t="str">
        <f>IF(B174="","",VLOOKUP(B174,'Общий список'!$A:$R,2,FALSE))</f>
        <v>Осокин Лев</v>
      </c>
      <c r="D174" s="148" t="str">
        <f>IF(B174="","",VLOOKUP(B174,'Общий список'!$A:$R,3,FALSE))</f>
        <v>М</v>
      </c>
      <c r="E174" s="148" t="str">
        <f>IF(B174="","",VLOOKUP(B174,'Общий список'!$A:$R,8,FALSE))</f>
        <v/>
      </c>
      <c r="F174" s="149" t="str">
        <f>IF(B174="","",VLOOKUP(B174,'Общий список'!$A:$R,10,FALSE))</f>
        <v>3000 м</v>
      </c>
      <c r="G174" s="149" t="str">
        <f>IF(B174="","",VLOOKUP(B174,'Общий список'!$A:$R,12,FALSE))</f>
        <v/>
      </c>
      <c r="H174" s="149" t="str">
        <f t="shared" ref="H174:W174" si="171">IF(AND($D174=H$3,OR($E174=H$4,$F174=H$4,$G174=H$4)),1,"")</f>
        <v/>
      </c>
      <c r="I174" s="149" t="str">
        <f t="shared" si="171"/>
        <v/>
      </c>
      <c r="J174" s="149" t="str">
        <f t="shared" si="171"/>
        <v/>
      </c>
      <c r="K174" s="149" t="str">
        <f t="shared" si="171"/>
        <v/>
      </c>
      <c r="L174" s="149" t="str">
        <f t="shared" si="171"/>
        <v/>
      </c>
      <c r="M174" s="149" t="str">
        <f t="shared" si="171"/>
        <v/>
      </c>
      <c r="N174" s="149" t="str">
        <f t="shared" si="171"/>
        <v/>
      </c>
      <c r="O174" s="149" t="str">
        <f t="shared" si="171"/>
        <v/>
      </c>
      <c r="P174" s="149" t="str">
        <f t="shared" si="171"/>
        <v/>
      </c>
      <c r="Q174" s="149" t="str">
        <f t="shared" si="171"/>
        <v/>
      </c>
      <c r="R174" s="149" t="str">
        <f t="shared" si="171"/>
        <v/>
      </c>
      <c r="S174" s="149">
        <f t="shared" si="171"/>
        <v>1</v>
      </c>
      <c r="T174" s="149" t="str">
        <f t="shared" si="171"/>
        <v/>
      </c>
      <c r="U174" s="149" t="str">
        <f t="shared" si="171"/>
        <v/>
      </c>
      <c r="V174" s="149" t="str">
        <f t="shared" si="171"/>
        <v/>
      </c>
      <c r="W174" s="149" t="str">
        <f t="shared" si="171"/>
        <v/>
      </c>
    </row>
    <row r="175">
      <c r="A175" s="150"/>
      <c r="B175" s="148">
        <f>'Общий список'!A173</f>
        <v>679</v>
      </c>
      <c r="C175" s="148" t="str">
        <f>IF(B175="","",VLOOKUP(B175,'Общий список'!$A:$R,2,FALSE))</f>
        <v>Бабушкина Анна</v>
      </c>
      <c r="D175" s="148" t="str">
        <f>IF(B175="","",VLOOKUP(B175,'Общий список'!$A:$R,3,FALSE))</f>
        <v>Ж</v>
      </c>
      <c r="E175" s="148" t="str">
        <f>IF(B175="","",VLOOKUP(B175,'Общий список'!$A:$R,8,FALSE))</f>
        <v>1500 м</v>
      </c>
      <c r="F175" s="149" t="str">
        <f>IF(B175="","",VLOOKUP(B175,'Общий список'!$A:$R,10,FALSE))</f>
        <v>800 м</v>
      </c>
      <c r="G175" s="149" t="str">
        <f>IF(B175="","",VLOOKUP(B175,'Общий список'!$A:$R,12,FALSE))</f>
        <v/>
      </c>
      <c r="H175" s="149" t="str">
        <f t="shared" ref="H175:W175" si="172">IF(AND($D175=H$3,OR($E175=H$4,$F175=H$4,$G175=H$4)),1,"")</f>
        <v/>
      </c>
      <c r="I175" s="149" t="str">
        <f t="shared" si="172"/>
        <v/>
      </c>
      <c r="J175" s="149">
        <f t="shared" si="172"/>
        <v>1</v>
      </c>
      <c r="K175" s="149" t="str">
        <f t="shared" si="172"/>
        <v/>
      </c>
      <c r="L175" s="149" t="str">
        <f t="shared" si="172"/>
        <v/>
      </c>
      <c r="M175" s="149" t="str">
        <f t="shared" si="172"/>
        <v/>
      </c>
      <c r="N175" s="149" t="str">
        <f t="shared" si="172"/>
        <v/>
      </c>
      <c r="O175" s="149" t="str">
        <f t="shared" si="172"/>
        <v/>
      </c>
      <c r="P175" s="149" t="str">
        <f t="shared" si="172"/>
        <v/>
      </c>
      <c r="Q175" s="149" t="str">
        <f t="shared" si="172"/>
        <v/>
      </c>
      <c r="R175" s="149" t="str">
        <f t="shared" si="172"/>
        <v/>
      </c>
      <c r="S175" s="149" t="str">
        <f t="shared" si="172"/>
        <v/>
      </c>
      <c r="T175" s="149" t="str">
        <f t="shared" si="172"/>
        <v/>
      </c>
      <c r="U175" s="149" t="str">
        <f t="shared" si="172"/>
        <v/>
      </c>
      <c r="V175" s="149" t="str">
        <f t="shared" si="172"/>
        <v/>
      </c>
      <c r="W175" s="149" t="str">
        <f t="shared" si="172"/>
        <v/>
      </c>
    </row>
    <row r="176">
      <c r="A176" s="150"/>
      <c r="B176" s="148">
        <f>'Общий список'!A174</f>
        <v>681</v>
      </c>
      <c r="C176" s="148" t="str">
        <f>IF(B176="","",VLOOKUP(B176,'Общий список'!$A:$R,2,FALSE))</f>
        <v>Коваленко Илья</v>
      </c>
      <c r="D176" s="148" t="str">
        <f>IF(B176="","",VLOOKUP(B176,'Общий список'!$A:$R,3,FALSE))</f>
        <v>М</v>
      </c>
      <c r="E176" s="148" t="str">
        <f>IF(B176="","",VLOOKUP(B176,'Общий список'!$A:$R,8,FALSE))</f>
        <v>400 м</v>
      </c>
      <c r="F176" s="149" t="str">
        <f>IF(B176="","",VLOOKUP(B176,'Общий список'!$A:$R,10,FALSE))</f>
        <v>800 м</v>
      </c>
      <c r="G176" s="149" t="str">
        <f>IF(B176="","",VLOOKUP(B176,'Общий список'!$A:$R,12,FALSE))</f>
        <v/>
      </c>
      <c r="H176" s="149" t="str">
        <f t="shared" ref="H176:W176" si="173">IF(AND($D176=H$3,OR($E176=H$4,$F176=H$4,$G176=H$4)),1,"")</f>
        <v/>
      </c>
      <c r="I176" s="149" t="str">
        <f t="shared" si="173"/>
        <v/>
      </c>
      <c r="J176" s="149" t="str">
        <f t="shared" si="173"/>
        <v/>
      </c>
      <c r="K176" s="149" t="str">
        <f t="shared" si="173"/>
        <v/>
      </c>
      <c r="L176" s="149" t="str">
        <f t="shared" si="173"/>
        <v/>
      </c>
      <c r="M176" s="149" t="str">
        <f t="shared" si="173"/>
        <v/>
      </c>
      <c r="N176" s="149" t="str">
        <f t="shared" si="173"/>
        <v/>
      </c>
      <c r="O176" s="149" t="str">
        <f t="shared" si="173"/>
        <v/>
      </c>
      <c r="P176" s="149" t="str">
        <f t="shared" si="173"/>
        <v/>
      </c>
      <c r="Q176" s="149">
        <f t="shared" si="173"/>
        <v>1</v>
      </c>
      <c r="R176" s="149">
        <f t="shared" si="173"/>
        <v>1</v>
      </c>
      <c r="S176" s="149" t="str">
        <f t="shared" si="173"/>
        <v/>
      </c>
      <c r="T176" s="149" t="str">
        <f t="shared" si="173"/>
        <v/>
      </c>
      <c r="U176" s="149" t="str">
        <f t="shared" si="173"/>
        <v/>
      </c>
      <c r="V176" s="149" t="str">
        <f t="shared" si="173"/>
        <v/>
      </c>
      <c r="W176" s="149" t="str">
        <f t="shared" si="173"/>
        <v/>
      </c>
    </row>
    <row r="177">
      <c r="A177" s="150"/>
      <c r="B177" s="148">
        <f>'Общий список'!A175</f>
        <v>682</v>
      </c>
      <c r="C177" s="148" t="str">
        <f>IF(B177="","",VLOOKUP(B177,'Общий список'!$A:$R,2,FALSE))</f>
        <v>Подчезерцева Варвара</v>
      </c>
      <c r="D177" s="148" t="str">
        <f>IF(B177="","",VLOOKUP(B177,'Общий список'!$A:$R,3,FALSE))</f>
        <v>Ж</v>
      </c>
      <c r="E177" s="148" t="str">
        <f>IF(B177="","",VLOOKUP(B177,'Общий список'!$A:$R,8,FALSE))</f>
        <v>400 м</v>
      </c>
      <c r="F177" s="149" t="str">
        <f>IF(B177="","",VLOOKUP(B177,'Общий список'!$A:$R,10,FALSE))</f>
        <v>800 м</v>
      </c>
      <c r="G177" s="149" t="str">
        <f>IF(B177="","",VLOOKUP(B177,'Общий список'!$A:$R,12,FALSE))</f>
        <v/>
      </c>
      <c r="H177" s="149" t="str">
        <f t="shared" ref="H177:W177" si="174">IF(AND($D177=H$3,OR($E177=H$4,$F177=H$4,$G177=H$4)),1,"")</f>
        <v/>
      </c>
      <c r="I177" s="149">
        <f t="shared" si="174"/>
        <v>1</v>
      </c>
      <c r="J177" s="149">
        <f t="shared" si="174"/>
        <v>1</v>
      </c>
      <c r="K177" s="149" t="str">
        <f t="shared" si="174"/>
        <v/>
      </c>
      <c r="L177" s="149" t="str">
        <f t="shared" si="174"/>
        <v/>
      </c>
      <c r="M177" s="149" t="str">
        <f t="shared" si="174"/>
        <v/>
      </c>
      <c r="N177" s="149" t="str">
        <f t="shared" si="174"/>
        <v/>
      </c>
      <c r="O177" s="149" t="str">
        <f t="shared" si="174"/>
        <v/>
      </c>
      <c r="P177" s="149" t="str">
        <f t="shared" si="174"/>
        <v/>
      </c>
      <c r="Q177" s="149" t="str">
        <f t="shared" si="174"/>
        <v/>
      </c>
      <c r="R177" s="149" t="str">
        <f t="shared" si="174"/>
        <v/>
      </c>
      <c r="S177" s="149" t="str">
        <f t="shared" si="174"/>
        <v/>
      </c>
      <c r="T177" s="149" t="str">
        <f t="shared" si="174"/>
        <v/>
      </c>
      <c r="U177" s="149" t="str">
        <f t="shared" si="174"/>
        <v/>
      </c>
      <c r="V177" s="149" t="str">
        <f t="shared" si="174"/>
        <v/>
      </c>
      <c r="W177" s="149" t="str">
        <f t="shared" si="174"/>
        <v/>
      </c>
    </row>
    <row r="178">
      <c r="A178" s="150"/>
      <c r="B178" s="148">
        <f>'Общий список'!A176</f>
        <v>683</v>
      </c>
      <c r="C178" s="148" t="str">
        <f>IF(B178="","",VLOOKUP(B178,'Общий список'!$A:$R,2,FALSE))</f>
        <v>Житина Анна</v>
      </c>
      <c r="D178" s="148" t="str">
        <f>IF(B178="","",VLOOKUP(B178,'Общий список'!$A:$R,3,FALSE))</f>
        <v>Ж</v>
      </c>
      <c r="E178" s="148" t="str">
        <f>IF(B178="","",VLOOKUP(B178,'Общий список'!$A:$R,8,FALSE))</f>
        <v>400 м</v>
      </c>
      <c r="F178" s="149" t="str">
        <f>IF(B178="","",VLOOKUP(B178,'Общий список'!$A:$R,10,FALSE))</f>
        <v>800 м</v>
      </c>
      <c r="G178" s="149" t="str">
        <f>IF(B178="","",VLOOKUP(B178,'Общий список'!$A:$R,12,FALSE))</f>
        <v/>
      </c>
      <c r="H178" s="149" t="str">
        <f t="shared" ref="H178:W178" si="175">IF(AND($D178=H$3,OR($E178=H$4,$F178=H$4,$G178=H$4)),1,"")</f>
        <v/>
      </c>
      <c r="I178" s="149">
        <f t="shared" si="175"/>
        <v>1</v>
      </c>
      <c r="J178" s="149">
        <f t="shared" si="175"/>
        <v>1</v>
      </c>
      <c r="K178" s="149" t="str">
        <f t="shared" si="175"/>
        <v/>
      </c>
      <c r="L178" s="149" t="str">
        <f t="shared" si="175"/>
        <v/>
      </c>
      <c r="M178" s="149" t="str">
        <f t="shared" si="175"/>
        <v/>
      </c>
      <c r="N178" s="149" t="str">
        <f t="shared" si="175"/>
        <v/>
      </c>
      <c r="O178" s="149" t="str">
        <f t="shared" si="175"/>
        <v/>
      </c>
      <c r="P178" s="149" t="str">
        <f t="shared" si="175"/>
        <v/>
      </c>
      <c r="Q178" s="149" t="str">
        <f t="shared" si="175"/>
        <v/>
      </c>
      <c r="R178" s="149" t="str">
        <f t="shared" si="175"/>
        <v/>
      </c>
      <c r="S178" s="149" t="str">
        <f t="shared" si="175"/>
        <v/>
      </c>
      <c r="T178" s="149" t="str">
        <f t="shared" si="175"/>
        <v/>
      </c>
      <c r="U178" s="149" t="str">
        <f t="shared" si="175"/>
        <v/>
      </c>
      <c r="V178" s="149" t="str">
        <f t="shared" si="175"/>
        <v/>
      </c>
      <c r="W178" s="149" t="str">
        <f t="shared" si="175"/>
        <v/>
      </c>
    </row>
    <row r="179">
      <c r="A179" s="150"/>
      <c r="B179" s="148">
        <f>'Общий список'!A177</f>
        <v>684</v>
      </c>
      <c r="C179" s="148" t="str">
        <f>IF(B179="","",VLOOKUP(B179,'Общий список'!$A:$R,2,FALSE))</f>
        <v>Киселёва Олеся</v>
      </c>
      <c r="D179" s="148" t="str">
        <f>IF(B179="","",VLOOKUP(B179,'Общий список'!$A:$R,3,FALSE))</f>
        <v>Ж</v>
      </c>
      <c r="E179" s="148" t="str">
        <f>IF(B179="","",VLOOKUP(B179,'Общий список'!$A:$R,8,FALSE))</f>
        <v>400 м</v>
      </c>
      <c r="F179" s="149" t="str">
        <f>IF(B179="","",VLOOKUP(B179,'Общий список'!$A:$R,10,FALSE))</f>
        <v>800 м</v>
      </c>
      <c r="G179" s="149" t="str">
        <f>IF(B179="","",VLOOKUP(B179,'Общий список'!$A:$R,12,FALSE))</f>
        <v/>
      </c>
      <c r="H179" s="149" t="str">
        <f t="shared" ref="H179:W179" si="176">IF(AND($D179=H$3,OR($E179=H$4,$F179=H$4,$G179=H$4)),1,"")</f>
        <v/>
      </c>
      <c r="I179" s="149">
        <f t="shared" si="176"/>
        <v>1</v>
      </c>
      <c r="J179" s="149">
        <f t="shared" si="176"/>
        <v>1</v>
      </c>
      <c r="K179" s="149" t="str">
        <f t="shared" si="176"/>
        <v/>
      </c>
      <c r="L179" s="149" t="str">
        <f t="shared" si="176"/>
        <v/>
      </c>
      <c r="M179" s="149" t="str">
        <f t="shared" si="176"/>
        <v/>
      </c>
      <c r="N179" s="149" t="str">
        <f t="shared" si="176"/>
        <v/>
      </c>
      <c r="O179" s="149" t="str">
        <f t="shared" si="176"/>
        <v/>
      </c>
      <c r="P179" s="149" t="str">
        <f t="shared" si="176"/>
        <v/>
      </c>
      <c r="Q179" s="149" t="str">
        <f t="shared" si="176"/>
        <v/>
      </c>
      <c r="R179" s="149" t="str">
        <f t="shared" si="176"/>
        <v/>
      </c>
      <c r="S179" s="149" t="str">
        <f t="shared" si="176"/>
        <v/>
      </c>
      <c r="T179" s="149" t="str">
        <f t="shared" si="176"/>
        <v/>
      </c>
      <c r="U179" s="149" t="str">
        <f t="shared" si="176"/>
        <v/>
      </c>
      <c r="V179" s="149" t="str">
        <f t="shared" si="176"/>
        <v/>
      </c>
      <c r="W179" s="149" t="str">
        <f t="shared" si="176"/>
        <v/>
      </c>
    </row>
    <row r="180">
      <c r="A180" s="150"/>
      <c r="B180" s="148">
        <f>'Общий список'!A178</f>
        <v>689</v>
      </c>
      <c r="C180" s="148" t="str">
        <f>IF(B180="","",VLOOKUP(B180,'Общий список'!$A:$R,2,FALSE))</f>
        <v>Герман Елена</v>
      </c>
      <c r="D180" s="148" t="str">
        <f>IF(B180="","",VLOOKUP(B180,'Общий список'!$A:$R,3,FALSE))</f>
        <v>Ж</v>
      </c>
      <c r="E180" s="148" t="str">
        <f>IF(B180="","",VLOOKUP(B180,'Общий список'!$A:$R,8,FALSE))</f>
        <v>60 м</v>
      </c>
      <c r="F180" s="149" t="str">
        <f>IF(B180="","",VLOOKUP(B180,'Общий список'!$A:$R,10,FALSE))</f>
        <v>200 м</v>
      </c>
      <c r="G180" s="149" t="str">
        <f>IF(B180="","",VLOOKUP(B180,'Общий список'!$A:$R,12,FALSE))</f>
        <v/>
      </c>
      <c r="H180" s="149">
        <f t="shared" ref="H180:W180" si="177">IF(AND($D180=H$3,OR($E180=H$4,$F180=H$4,$G180=H$4)),1,"")</f>
        <v>1</v>
      </c>
      <c r="I180" s="149" t="str">
        <f t="shared" si="177"/>
        <v/>
      </c>
      <c r="J180" s="149" t="str">
        <f t="shared" si="177"/>
        <v/>
      </c>
      <c r="K180" s="149" t="str">
        <f t="shared" si="177"/>
        <v/>
      </c>
      <c r="L180" s="149" t="str">
        <f t="shared" si="177"/>
        <v/>
      </c>
      <c r="M180" s="149" t="str">
        <f t="shared" si="177"/>
        <v/>
      </c>
      <c r="N180" s="149" t="str">
        <f t="shared" si="177"/>
        <v/>
      </c>
      <c r="O180" s="149" t="str">
        <f t="shared" si="177"/>
        <v/>
      </c>
      <c r="P180" s="149" t="str">
        <f t="shared" si="177"/>
        <v/>
      </c>
      <c r="Q180" s="149" t="str">
        <f t="shared" si="177"/>
        <v/>
      </c>
      <c r="R180" s="149" t="str">
        <f t="shared" si="177"/>
        <v/>
      </c>
      <c r="S180" s="149" t="str">
        <f t="shared" si="177"/>
        <v/>
      </c>
      <c r="T180" s="149" t="str">
        <f t="shared" si="177"/>
        <v/>
      </c>
      <c r="U180" s="149" t="str">
        <f t="shared" si="177"/>
        <v/>
      </c>
      <c r="V180" s="149" t="str">
        <f t="shared" si="177"/>
        <v/>
      </c>
      <c r="W180" s="149" t="str">
        <f t="shared" si="177"/>
        <v/>
      </c>
    </row>
    <row r="181">
      <c r="A181" s="150"/>
      <c r="B181" s="148">
        <f>'Общий список'!A179</f>
        <v>690</v>
      </c>
      <c r="C181" s="148" t="str">
        <f>IF(B181="","",VLOOKUP(B181,'Общий список'!$A:$R,2,FALSE))</f>
        <v>Ахмаров Ильнур </v>
      </c>
      <c r="D181" s="148" t="str">
        <f>IF(B181="","",VLOOKUP(B181,'Общий список'!$A:$R,3,FALSE))</f>
        <v>М</v>
      </c>
      <c r="E181" s="148" t="str">
        <f>IF(B181="","",VLOOKUP(B181,'Общий список'!$A:$R,8,FALSE))</f>
        <v>60 м</v>
      </c>
      <c r="F181" s="149" t="str">
        <f>IF(B181="","",VLOOKUP(B181,'Общий список'!$A:$R,10,FALSE))</f>
        <v/>
      </c>
      <c r="G181" s="149" t="str">
        <f>IF(B181="","",VLOOKUP(B181,'Общий список'!$A:$R,12,FALSE))</f>
        <v/>
      </c>
      <c r="H181" s="149" t="str">
        <f t="shared" ref="H181:W181" si="178">IF(AND($D181=H$3,OR($E181=H$4,$F181=H$4,$G181=H$4)),1,"")</f>
        <v/>
      </c>
      <c r="I181" s="149" t="str">
        <f t="shared" si="178"/>
        <v/>
      </c>
      <c r="J181" s="149" t="str">
        <f t="shared" si="178"/>
        <v/>
      </c>
      <c r="K181" s="149" t="str">
        <f t="shared" si="178"/>
        <v/>
      </c>
      <c r="L181" s="149" t="str">
        <f t="shared" si="178"/>
        <v/>
      </c>
      <c r="M181" s="149" t="str">
        <f t="shared" si="178"/>
        <v/>
      </c>
      <c r="N181" s="149" t="str">
        <f t="shared" si="178"/>
        <v/>
      </c>
      <c r="O181" s="149" t="str">
        <f t="shared" si="178"/>
        <v/>
      </c>
      <c r="P181" s="149">
        <f t="shared" si="178"/>
        <v>1</v>
      </c>
      <c r="Q181" s="149" t="str">
        <f t="shared" si="178"/>
        <v/>
      </c>
      <c r="R181" s="149" t="str">
        <f t="shared" si="178"/>
        <v/>
      </c>
      <c r="S181" s="149" t="str">
        <f t="shared" si="178"/>
        <v/>
      </c>
      <c r="T181" s="149" t="str">
        <f t="shared" si="178"/>
        <v/>
      </c>
      <c r="U181" s="149" t="str">
        <f t="shared" si="178"/>
        <v/>
      </c>
      <c r="V181" s="149" t="str">
        <f t="shared" si="178"/>
        <v/>
      </c>
      <c r="W181" s="149" t="str">
        <f t="shared" si="178"/>
        <v/>
      </c>
    </row>
    <row r="182">
      <c r="A182" s="150"/>
      <c r="B182" s="148">
        <f>'Общий список'!A180</f>
        <v>691</v>
      </c>
      <c r="C182" s="148" t="str">
        <f>IF(B182="","",VLOOKUP(B182,'Общий список'!$A:$R,2,FALSE))</f>
        <v>Костенко Кирилл </v>
      </c>
      <c r="D182" s="148" t="str">
        <f>IF(B182="","",VLOOKUP(B182,'Общий список'!$A:$R,3,FALSE))</f>
        <v>М</v>
      </c>
      <c r="E182" s="148" t="str">
        <f>IF(B182="","",VLOOKUP(B182,'Общий список'!$A:$R,8,FALSE))</f>
        <v>толкание ядра</v>
      </c>
      <c r="F182" s="149" t="str">
        <f>IF(B182="","",VLOOKUP(B182,'Общий список'!$A:$R,10,FALSE))</f>
        <v/>
      </c>
      <c r="G182" s="149" t="str">
        <f>IF(B182="","",VLOOKUP(B182,'Общий список'!$A:$R,12,FALSE))</f>
        <v/>
      </c>
      <c r="H182" s="149" t="str">
        <f t="shared" ref="H182:W182" si="179">IF(AND($D182=H$3,OR($E182=H$4,$F182=H$4,$G182=H$4)),1,"")</f>
        <v/>
      </c>
      <c r="I182" s="149" t="str">
        <f t="shared" si="179"/>
        <v/>
      </c>
      <c r="J182" s="149" t="str">
        <f t="shared" si="179"/>
        <v/>
      </c>
      <c r="K182" s="149" t="str">
        <f t="shared" si="179"/>
        <v/>
      </c>
      <c r="L182" s="149" t="str">
        <f t="shared" si="179"/>
        <v/>
      </c>
      <c r="M182" s="149" t="str">
        <f t="shared" si="179"/>
        <v/>
      </c>
      <c r="N182" s="149" t="str">
        <f t="shared" si="179"/>
        <v/>
      </c>
      <c r="O182" s="149" t="str">
        <f t="shared" si="179"/>
        <v/>
      </c>
      <c r="P182" s="149" t="str">
        <f t="shared" si="179"/>
        <v/>
      </c>
      <c r="Q182" s="149" t="str">
        <f t="shared" si="179"/>
        <v/>
      </c>
      <c r="R182" s="149" t="str">
        <f t="shared" si="179"/>
        <v/>
      </c>
      <c r="S182" s="149" t="str">
        <f t="shared" si="179"/>
        <v/>
      </c>
      <c r="T182" s="149" t="str">
        <f t="shared" si="179"/>
        <v/>
      </c>
      <c r="U182" s="149" t="str">
        <f t="shared" si="179"/>
        <v/>
      </c>
      <c r="V182" s="149">
        <f t="shared" si="179"/>
        <v>1</v>
      </c>
      <c r="W182" s="149" t="str">
        <f t="shared" si="179"/>
        <v/>
      </c>
    </row>
    <row r="183">
      <c r="A183" s="150"/>
      <c r="B183" s="148">
        <f>'Общий список'!A181</f>
        <v>692</v>
      </c>
      <c r="C183" s="148" t="str">
        <f>IF(B183="","",VLOOKUP(B183,'Общий список'!$A:$R,2,FALSE))</f>
        <v>Аристов Данил </v>
      </c>
      <c r="D183" s="148" t="str">
        <f>IF(B183="","",VLOOKUP(B183,'Общий список'!$A:$R,3,FALSE))</f>
        <v>М</v>
      </c>
      <c r="E183" s="148" t="str">
        <f>IF(B183="","",VLOOKUP(B183,'Общий список'!$A:$R,8,FALSE))</f>
        <v>толкание ядра</v>
      </c>
      <c r="F183" s="149" t="str">
        <f>IF(B183="","",VLOOKUP(B183,'Общий список'!$A:$R,10,FALSE))</f>
        <v/>
      </c>
      <c r="G183" s="149" t="str">
        <f>IF(B183="","",VLOOKUP(B183,'Общий список'!$A:$R,12,FALSE))</f>
        <v/>
      </c>
      <c r="H183" s="149" t="str">
        <f t="shared" ref="H183:W183" si="180">IF(AND($D183=H$3,OR($E183=H$4,$F183=H$4,$G183=H$4)),1,"")</f>
        <v/>
      </c>
      <c r="I183" s="149" t="str">
        <f t="shared" si="180"/>
        <v/>
      </c>
      <c r="J183" s="149" t="str">
        <f t="shared" si="180"/>
        <v/>
      </c>
      <c r="K183" s="149" t="str">
        <f t="shared" si="180"/>
        <v/>
      </c>
      <c r="L183" s="149" t="str">
        <f t="shared" si="180"/>
        <v/>
      </c>
      <c r="M183" s="149" t="str">
        <f t="shared" si="180"/>
        <v/>
      </c>
      <c r="N183" s="149" t="str">
        <f t="shared" si="180"/>
        <v/>
      </c>
      <c r="O183" s="149" t="str">
        <f t="shared" si="180"/>
        <v/>
      </c>
      <c r="P183" s="149" t="str">
        <f t="shared" si="180"/>
        <v/>
      </c>
      <c r="Q183" s="149" t="str">
        <f t="shared" si="180"/>
        <v/>
      </c>
      <c r="R183" s="149" t="str">
        <f t="shared" si="180"/>
        <v/>
      </c>
      <c r="S183" s="149" t="str">
        <f t="shared" si="180"/>
        <v/>
      </c>
      <c r="T183" s="149" t="str">
        <f t="shared" si="180"/>
        <v/>
      </c>
      <c r="U183" s="149" t="str">
        <f t="shared" si="180"/>
        <v/>
      </c>
      <c r="V183" s="149">
        <f t="shared" si="180"/>
        <v>1</v>
      </c>
      <c r="W183" s="149" t="str">
        <f t="shared" si="180"/>
        <v/>
      </c>
    </row>
    <row r="184">
      <c r="A184" s="150"/>
      <c r="B184" s="148">
        <f>'Общий список'!A182</f>
        <v>693</v>
      </c>
      <c r="C184" s="148" t="str">
        <f>IF(B184="","",VLOOKUP(B184,'Общий список'!$A:$R,2,FALSE))</f>
        <v>Маркелычева Мария </v>
      </c>
      <c r="D184" s="148" t="str">
        <f>IF(B184="","",VLOOKUP(B184,'Общий список'!$A:$R,3,FALSE))</f>
        <v>Ж</v>
      </c>
      <c r="E184" s="148" t="str">
        <f>IF(B184="","",VLOOKUP(B184,'Общий список'!$A:$R,8,FALSE))</f>
        <v>толкание ядра</v>
      </c>
      <c r="F184" s="149" t="str">
        <f>IF(B184="","",VLOOKUP(B184,'Общий список'!$A:$R,10,FALSE))</f>
        <v/>
      </c>
      <c r="G184" s="149" t="str">
        <f>IF(B184="","",VLOOKUP(B184,'Общий список'!$A:$R,12,FALSE))</f>
        <v/>
      </c>
      <c r="H184" s="149" t="str">
        <f t="shared" ref="H184:W184" si="181">IF(AND($D184=H$3,OR($E184=H$4,$F184=H$4,$G184=H$4)),1,"")</f>
        <v/>
      </c>
      <c r="I184" s="149" t="str">
        <f t="shared" si="181"/>
        <v/>
      </c>
      <c r="J184" s="149" t="str">
        <f t="shared" si="181"/>
        <v/>
      </c>
      <c r="K184" s="149" t="str">
        <f t="shared" si="181"/>
        <v/>
      </c>
      <c r="L184" s="149" t="str">
        <f t="shared" si="181"/>
        <v/>
      </c>
      <c r="M184" s="149" t="str">
        <f t="shared" si="181"/>
        <v/>
      </c>
      <c r="N184" s="149">
        <f t="shared" si="181"/>
        <v>1</v>
      </c>
      <c r="O184" s="149" t="str">
        <f t="shared" si="181"/>
        <v/>
      </c>
      <c r="P184" s="149" t="str">
        <f t="shared" si="181"/>
        <v/>
      </c>
      <c r="Q184" s="149" t="str">
        <f t="shared" si="181"/>
        <v/>
      </c>
      <c r="R184" s="149" t="str">
        <f t="shared" si="181"/>
        <v/>
      </c>
      <c r="S184" s="149" t="str">
        <f t="shared" si="181"/>
        <v/>
      </c>
      <c r="T184" s="149" t="str">
        <f t="shared" si="181"/>
        <v/>
      </c>
      <c r="U184" s="149" t="str">
        <f t="shared" si="181"/>
        <v/>
      </c>
      <c r="V184" s="149" t="str">
        <f t="shared" si="181"/>
        <v/>
      </c>
      <c r="W184" s="149" t="str">
        <f t="shared" si="181"/>
        <v/>
      </c>
    </row>
    <row r="185">
      <c r="A185" s="150"/>
      <c r="B185" s="148">
        <f>'Общий список'!A183</f>
        <v>722</v>
      </c>
      <c r="C185" s="148" t="str">
        <f>IF(B185="","",VLOOKUP(B185,'Общий список'!$A:$R,2,FALSE))</f>
        <v>Фарафуллин Тимур </v>
      </c>
      <c r="D185" s="148" t="str">
        <f>IF(B185="","",VLOOKUP(B185,'Общий список'!$A:$R,3,FALSE))</f>
        <v>М</v>
      </c>
      <c r="E185" s="148" t="str">
        <f>IF(B185="","",VLOOKUP(B185,'Общий список'!$A:$R,8,FALSE))</f>
        <v>400 м</v>
      </c>
      <c r="F185" s="149" t="str">
        <f>IF(B185="","",VLOOKUP(B185,'Общий список'!$A:$R,10,FALSE))</f>
        <v/>
      </c>
      <c r="G185" s="149" t="str">
        <f>IF(B185="","",VLOOKUP(B185,'Общий список'!$A:$R,12,FALSE))</f>
        <v/>
      </c>
      <c r="H185" s="149" t="str">
        <f t="shared" ref="H185:W185" si="182">IF(AND($D185=H$3,OR($E185=H$4,$F185=H$4,$G185=H$4)),1,"")</f>
        <v/>
      </c>
      <c r="I185" s="149" t="str">
        <f t="shared" si="182"/>
        <v/>
      </c>
      <c r="J185" s="149" t="str">
        <f t="shared" si="182"/>
        <v/>
      </c>
      <c r="K185" s="149" t="str">
        <f t="shared" si="182"/>
        <v/>
      </c>
      <c r="L185" s="149" t="str">
        <f t="shared" si="182"/>
        <v/>
      </c>
      <c r="M185" s="149" t="str">
        <f t="shared" si="182"/>
        <v/>
      </c>
      <c r="N185" s="149" t="str">
        <f t="shared" si="182"/>
        <v/>
      </c>
      <c r="O185" s="149" t="str">
        <f t="shared" si="182"/>
        <v/>
      </c>
      <c r="P185" s="149" t="str">
        <f t="shared" si="182"/>
        <v/>
      </c>
      <c r="Q185" s="149">
        <f t="shared" si="182"/>
        <v>1</v>
      </c>
      <c r="R185" s="149" t="str">
        <f t="shared" si="182"/>
        <v/>
      </c>
      <c r="S185" s="149" t="str">
        <f t="shared" si="182"/>
        <v/>
      </c>
      <c r="T185" s="149" t="str">
        <f t="shared" si="182"/>
        <v/>
      </c>
      <c r="U185" s="149" t="str">
        <f t="shared" si="182"/>
        <v/>
      </c>
      <c r="V185" s="149" t="str">
        <f t="shared" si="182"/>
        <v/>
      </c>
      <c r="W185" s="149" t="str">
        <f t="shared" si="182"/>
        <v/>
      </c>
    </row>
    <row r="186">
      <c r="A186" s="150"/>
      <c r="B186" s="148">
        <f>'Общий список'!A184</f>
        <v>774</v>
      </c>
      <c r="C186" s="148" t="str">
        <f>IF(B186="","",VLOOKUP(B186,'Общий список'!$A:$R,2,FALSE))</f>
        <v>Велижанинов Илья</v>
      </c>
      <c r="D186" s="148" t="str">
        <f>IF(B186="","",VLOOKUP(B186,'Общий список'!$A:$R,3,FALSE))</f>
        <v>М</v>
      </c>
      <c r="E186" s="148" t="str">
        <f>IF(B186="","",VLOOKUP(B186,'Общий список'!$A:$R,8,FALSE))</f>
        <v>400 м</v>
      </c>
      <c r="F186" s="149" t="str">
        <f>IF(B186="","",VLOOKUP(B186,'Общий список'!$A:$R,10,FALSE))</f>
        <v>800 м</v>
      </c>
      <c r="G186" s="149" t="str">
        <f>IF(B186="","",VLOOKUP(B186,'Общий список'!$A:$R,12,FALSE))</f>
        <v/>
      </c>
      <c r="H186" s="149" t="str">
        <f t="shared" ref="H186:W186" si="183">IF(AND($D186=H$3,OR($E186=H$4,$F186=H$4,$G186=H$4)),1,"")</f>
        <v/>
      </c>
      <c r="I186" s="149" t="str">
        <f t="shared" si="183"/>
        <v/>
      </c>
      <c r="J186" s="149" t="str">
        <f t="shared" si="183"/>
        <v/>
      </c>
      <c r="K186" s="149" t="str">
        <f t="shared" si="183"/>
        <v/>
      </c>
      <c r="L186" s="149" t="str">
        <f t="shared" si="183"/>
        <v/>
      </c>
      <c r="M186" s="149" t="str">
        <f t="shared" si="183"/>
        <v/>
      </c>
      <c r="N186" s="149" t="str">
        <f t="shared" si="183"/>
        <v/>
      </c>
      <c r="O186" s="149" t="str">
        <f t="shared" si="183"/>
        <v/>
      </c>
      <c r="P186" s="149" t="str">
        <f t="shared" si="183"/>
        <v/>
      </c>
      <c r="Q186" s="149">
        <f t="shared" si="183"/>
        <v>1</v>
      </c>
      <c r="R186" s="149">
        <f t="shared" si="183"/>
        <v>1</v>
      </c>
      <c r="S186" s="149" t="str">
        <f t="shared" si="183"/>
        <v/>
      </c>
      <c r="T186" s="149" t="str">
        <f t="shared" si="183"/>
        <v/>
      </c>
      <c r="U186" s="149" t="str">
        <f t="shared" si="183"/>
        <v/>
      </c>
      <c r="V186" s="149" t="str">
        <f t="shared" si="183"/>
        <v/>
      </c>
      <c r="W186" s="149" t="str">
        <f t="shared" si="183"/>
        <v/>
      </c>
    </row>
    <row r="187">
      <c r="A187" s="150"/>
      <c r="B187" s="148">
        <f>'Общий список'!A185</f>
        <v>775</v>
      </c>
      <c r="C187" s="148" t="str">
        <f>IF(B187="","",VLOOKUP(B187,'Общий список'!$A:$R,2,FALSE))</f>
        <v>Габдрахманов Вадим</v>
      </c>
      <c r="D187" s="148" t="str">
        <f>IF(B187="","",VLOOKUP(B187,'Общий список'!$A:$R,3,FALSE))</f>
        <v>М</v>
      </c>
      <c r="E187" s="148" t="str">
        <f>IF(B187="","",VLOOKUP(B187,'Общий список'!$A:$R,8,FALSE))</f>
        <v>60 м</v>
      </c>
      <c r="F187" s="149" t="str">
        <f>IF(B187="","",VLOOKUP(B187,'Общий список'!$A:$R,10,FALSE))</f>
        <v>200 м</v>
      </c>
      <c r="G187" s="149" t="str">
        <f>IF(B187="","",VLOOKUP(B187,'Общий список'!$A:$R,12,FALSE))</f>
        <v/>
      </c>
      <c r="H187" s="149" t="str">
        <f t="shared" ref="H187:W187" si="184">IF(AND($D187=H$3,OR($E187=H$4,$F187=H$4,$G187=H$4)),1,"")</f>
        <v/>
      </c>
      <c r="I187" s="149" t="str">
        <f t="shared" si="184"/>
        <v/>
      </c>
      <c r="J187" s="149" t="str">
        <f t="shared" si="184"/>
        <v/>
      </c>
      <c r="K187" s="149" t="str">
        <f t="shared" si="184"/>
        <v/>
      </c>
      <c r="L187" s="149" t="str">
        <f t="shared" si="184"/>
        <v/>
      </c>
      <c r="M187" s="149" t="str">
        <f t="shared" si="184"/>
        <v/>
      </c>
      <c r="N187" s="149" t="str">
        <f t="shared" si="184"/>
        <v/>
      </c>
      <c r="O187" s="149" t="str">
        <f t="shared" si="184"/>
        <v/>
      </c>
      <c r="P187" s="149">
        <f t="shared" si="184"/>
        <v>1</v>
      </c>
      <c r="Q187" s="149" t="str">
        <f t="shared" si="184"/>
        <v/>
      </c>
      <c r="R187" s="149" t="str">
        <f t="shared" si="184"/>
        <v/>
      </c>
      <c r="S187" s="149" t="str">
        <f t="shared" si="184"/>
        <v/>
      </c>
      <c r="T187" s="149" t="str">
        <f t="shared" si="184"/>
        <v/>
      </c>
      <c r="U187" s="149" t="str">
        <f t="shared" si="184"/>
        <v/>
      </c>
      <c r="V187" s="149" t="str">
        <f t="shared" si="184"/>
        <v/>
      </c>
      <c r="W187" s="149" t="str">
        <f t="shared" si="184"/>
        <v/>
      </c>
    </row>
    <row r="188">
      <c r="A188" s="150"/>
      <c r="B188" s="148">
        <f>'Общий список'!A186</f>
        <v>776</v>
      </c>
      <c r="C188" s="148" t="str">
        <f>IF(B188="","",VLOOKUP(B188,'Общий список'!$A:$R,2,FALSE))</f>
        <v>Дружинина Полина</v>
      </c>
      <c r="D188" s="148" t="str">
        <f>IF(B188="","",VLOOKUP(B188,'Общий список'!$A:$R,3,FALSE))</f>
        <v>Ж</v>
      </c>
      <c r="E188" s="148" t="str">
        <f>IF(B188="","",VLOOKUP(B188,'Общий список'!$A:$R,8,FALSE))</f>
        <v>400 м</v>
      </c>
      <c r="F188" s="149" t="str">
        <f>IF(B188="","",VLOOKUP(B188,'Общий список'!$A:$R,10,FALSE))</f>
        <v>800 м</v>
      </c>
      <c r="G188" s="149" t="str">
        <f>IF(B188="","",VLOOKUP(B188,'Общий список'!$A:$R,12,FALSE))</f>
        <v/>
      </c>
      <c r="H188" s="149" t="str">
        <f t="shared" ref="H188:W188" si="185">IF(AND($D188=H$3,OR($E188=H$4,$F188=H$4,$G188=H$4)),1,"")</f>
        <v/>
      </c>
      <c r="I188" s="149">
        <f t="shared" si="185"/>
        <v>1</v>
      </c>
      <c r="J188" s="149">
        <f t="shared" si="185"/>
        <v>1</v>
      </c>
      <c r="K188" s="149" t="str">
        <f t="shared" si="185"/>
        <v/>
      </c>
      <c r="L188" s="149" t="str">
        <f t="shared" si="185"/>
        <v/>
      </c>
      <c r="M188" s="149" t="str">
        <f t="shared" si="185"/>
        <v/>
      </c>
      <c r="N188" s="149" t="str">
        <f t="shared" si="185"/>
        <v/>
      </c>
      <c r="O188" s="149" t="str">
        <f t="shared" si="185"/>
        <v/>
      </c>
      <c r="P188" s="149" t="str">
        <f t="shared" si="185"/>
        <v/>
      </c>
      <c r="Q188" s="149" t="str">
        <f t="shared" si="185"/>
        <v/>
      </c>
      <c r="R188" s="149" t="str">
        <f t="shared" si="185"/>
        <v/>
      </c>
      <c r="S188" s="149" t="str">
        <f t="shared" si="185"/>
        <v/>
      </c>
      <c r="T188" s="149" t="str">
        <f t="shared" si="185"/>
        <v/>
      </c>
      <c r="U188" s="149" t="str">
        <f t="shared" si="185"/>
        <v/>
      </c>
      <c r="V188" s="149" t="str">
        <f t="shared" si="185"/>
        <v/>
      </c>
      <c r="W188" s="149" t="str">
        <f t="shared" si="185"/>
        <v/>
      </c>
    </row>
    <row r="189">
      <c r="A189" s="150"/>
      <c r="B189" s="148">
        <f>'Общий список'!A187</f>
        <v>801</v>
      </c>
      <c r="C189" s="148" t="str">
        <f>IF(B189="","",VLOOKUP(B189,'Общий список'!$A:$R,2,FALSE))</f>
        <v>Ужегов Даниил </v>
      </c>
      <c r="D189" s="148" t="str">
        <f>IF(B189="","",VLOOKUP(B189,'Общий список'!$A:$R,3,FALSE))</f>
        <v>М</v>
      </c>
      <c r="E189" s="148" t="str">
        <f>IF(B189="","",VLOOKUP(B189,'Общий список'!$A:$R,8,FALSE))</f>
        <v>400 м</v>
      </c>
      <c r="F189" s="149" t="str">
        <f>IF(B189="","",VLOOKUP(B189,'Общий список'!$A:$R,10,FALSE))</f>
        <v>200 м</v>
      </c>
      <c r="G189" s="149" t="str">
        <f>IF(B189="","",VLOOKUP(B189,'Общий список'!$A:$R,12,FALSE))</f>
        <v/>
      </c>
      <c r="H189" s="149" t="str">
        <f t="shared" ref="H189:W189" si="186">IF(AND($D189=H$3,OR($E189=H$4,$F189=H$4,$G189=H$4)),1,"")</f>
        <v/>
      </c>
      <c r="I189" s="149" t="str">
        <f t="shared" si="186"/>
        <v/>
      </c>
      <c r="J189" s="149" t="str">
        <f t="shared" si="186"/>
        <v/>
      </c>
      <c r="K189" s="149" t="str">
        <f t="shared" si="186"/>
        <v/>
      </c>
      <c r="L189" s="149" t="str">
        <f t="shared" si="186"/>
        <v/>
      </c>
      <c r="M189" s="149" t="str">
        <f t="shared" si="186"/>
        <v/>
      </c>
      <c r="N189" s="149" t="str">
        <f t="shared" si="186"/>
        <v/>
      </c>
      <c r="O189" s="149" t="str">
        <f t="shared" si="186"/>
        <v/>
      </c>
      <c r="P189" s="149" t="str">
        <f t="shared" si="186"/>
        <v/>
      </c>
      <c r="Q189" s="149">
        <f t="shared" si="186"/>
        <v>1</v>
      </c>
      <c r="R189" s="149" t="str">
        <f t="shared" si="186"/>
        <v/>
      </c>
      <c r="S189" s="149" t="str">
        <f t="shared" si="186"/>
        <v/>
      </c>
      <c r="T189" s="149" t="str">
        <f t="shared" si="186"/>
        <v/>
      </c>
      <c r="U189" s="149" t="str">
        <f t="shared" si="186"/>
        <v/>
      </c>
      <c r="V189" s="149" t="str">
        <f t="shared" si="186"/>
        <v/>
      </c>
      <c r="W189" s="149" t="str">
        <f t="shared" si="186"/>
        <v/>
      </c>
    </row>
    <row r="190">
      <c r="A190" s="150"/>
      <c r="B190" s="148">
        <f>'Общий список'!A188</f>
        <v>802</v>
      </c>
      <c r="C190" s="148" t="str">
        <f>IF(B190="","",VLOOKUP(B190,'Общий список'!$A:$R,2,FALSE))</f>
        <v>Радостев Максим</v>
      </c>
      <c r="D190" s="148" t="str">
        <f>IF(B190="","",VLOOKUP(B190,'Общий список'!$A:$R,3,FALSE))</f>
        <v>М</v>
      </c>
      <c r="E190" s="148" t="str">
        <f>IF(B190="","",VLOOKUP(B190,'Общий список'!$A:$R,8,FALSE))</f>
        <v>60 м</v>
      </c>
      <c r="F190" s="149" t="str">
        <f>IF(B190="","",VLOOKUP(B190,'Общий список'!$A:$R,10,FALSE))</f>
        <v>200 м</v>
      </c>
      <c r="G190" s="149" t="str">
        <f>IF(B190="","",VLOOKUP(B190,'Общий список'!$A:$R,12,FALSE))</f>
        <v/>
      </c>
      <c r="H190" s="149" t="str">
        <f t="shared" ref="H190:W190" si="187">IF(AND($D190=H$3,OR($E190=H$4,$F190=H$4,$G190=H$4)),1,"")</f>
        <v/>
      </c>
      <c r="I190" s="149" t="str">
        <f t="shared" si="187"/>
        <v/>
      </c>
      <c r="J190" s="149" t="str">
        <f t="shared" si="187"/>
        <v/>
      </c>
      <c r="K190" s="149" t="str">
        <f t="shared" si="187"/>
        <v/>
      </c>
      <c r="L190" s="149" t="str">
        <f t="shared" si="187"/>
        <v/>
      </c>
      <c r="M190" s="149" t="str">
        <f t="shared" si="187"/>
        <v/>
      </c>
      <c r="N190" s="149" t="str">
        <f t="shared" si="187"/>
        <v/>
      </c>
      <c r="O190" s="149" t="str">
        <f t="shared" si="187"/>
        <v/>
      </c>
      <c r="P190" s="149">
        <f t="shared" si="187"/>
        <v>1</v>
      </c>
      <c r="Q190" s="149" t="str">
        <f t="shared" si="187"/>
        <v/>
      </c>
      <c r="R190" s="149" t="str">
        <f t="shared" si="187"/>
        <v/>
      </c>
      <c r="S190" s="149" t="str">
        <f t="shared" si="187"/>
        <v/>
      </c>
      <c r="T190" s="149" t="str">
        <f t="shared" si="187"/>
        <v/>
      </c>
      <c r="U190" s="149" t="str">
        <f t="shared" si="187"/>
        <v/>
      </c>
      <c r="V190" s="149" t="str">
        <f t="shared" si="187"/>
        <v/>
      </c>
      <c r="W190" s="149" t="str">
        <f t="shared" si="187"/>
        <v/>
      </c>
    </row>
    <row r="191">
      <c r="A191" s="150"/>
      <c r="B191" s="148">
        <f>'Общий список'!A189</f>
        <v>803</v>
      </c>
      <c r="C191" s="148" t="str">
        <f>IF(B191="","",VLOOKUP(B191,'Общий список'!$A:$R,2,FALSE))</f>
        <v>Сайкинова Софья </v>
      </c>
      <c r="D191" s="148" t="str">
        <f>IF(B191="","",VLOOKUP(B191,'Общий список'!$A:$R,3,FALSE))</f>
        <v>Ж</v>
      </c>
      <c r="E191" s="148" t="str">
        <f>IF(B191="","",VLOOKUP(B191,'Общий список'!$A:$R,8,FALSE))</f>
        <v>400 м</v>
      </c>
      <c r="F191" s="149" t="str">
        <f>IF(B191="","",VLOOKUP(B191,'Общий список'!$A:$R,10,FALSE))</f>
        <v>800 м</v>
      </c>
      <c r="G191" s="149" t="str">
        <f>IF(B191="","",VLOOKUP(B191,'Общий список'!$A:$R,12,FALSE))</f>
        <v/>
      </c>
      <c r="H191" s="149" t="str">
        <f t="shared" ref="H191:W191" si="188">IF(AND($D191=H$3,OR($E191=H$4,$F191=H$4,$G191=H$4)),1,"")</f>
        <v/>
      </c>
      <c r="I191" s="149">
        <f t="shared" si="188"/>
        <v>1</v>
      </c>
      <c r="J191" s="149">
        <f t="shared" si="188"/>
        <v>1</v>
      </c>
      <c r="K191" s="149" t="str">
        <f t="shared" si="188"/>
        <v/>
      </c>
      <c r="L191" s="149" t="str">
        <f t="shared" si="188"/>
        <v/>
      </c>
      <c r="M191" s="149" t="str">
        <f t="shared" si="188"/>
        <v/>
      </c>
      <c r="N191" s="149" t="str">
        <f t="shared" si="188"/>
        <v/>
      </c>
      <c r="O191" s="149" t="str">
        <f t="shared" si="188"/>
        <v/>
      </c>
      <c r="P191" s="149" t="str">
        <f t="shared" si="188"/>
        <v/>
      </c>
      <c r="Q191" s="149" t="str">
        <f t="shared" si="188"/>
        <v/>
      </c>
      <c r="R191" s="149" t="str">
        <f t="shared" si="188"/>
        <v/>
      </c>
      <c r="S191" s="149" t="str">
        <f t="shared" si="188"/>
        <v/>
      </c>
      <c r="T191" s="149" t="str">
        <f t="shared" si="188"/>
        <v/>
      </c>
      <c r="U191" s="149" t="str">
        <f t="shared" si="188"/>
        <v/>
      </c>
      <c r="V191" s="149" t="str">
        <f t="shared" si="188"/>
        <v/>
      </c>
      <c r="W191" s="149" t="str">
        <f t="shared" si="188"/>
        <v/>
      </c>
    </row>
    <row r="192">
      <c r="A192" s="150"/>
      <c r="B192" s="148">
        <f>'Общий список'!A190</f>
        <v>804</v>
      </c>
      <c r="C192" s="148" t="str">
        <f>IF(B192="","",VLOOKUP(B192,'Общий список'!$A:$R,2,FALSE))</f>
        <v>Останин Георгий </v>
      </c>
      <c r="D192" s="148" t="str">
        <f>IF(B192="","",VLOOKUP(B192,'Общий список'!$A:$R,3,FALSE))</f>
        <v>М</v>
      </c>
      <c r="E192" s="148" t="str">
        <f>IF(B192="","",VLOOKUP(B192,'Общий список'!$A:$R,8,FALSE))</f>
        <v>400 м</v>
      </c>
      <c r="F192" s="149" t="str">
        <f>IF(B192="","",VLOOKUP(B192,'Общий список'!$A:$R,10,FALSE))</f>
        <v>800 м</v>
      </c>
      <c r="G192" s="149" t="str">
        <f>IF(B192="","",VLOOKUP(B192,'Общий список'!$A:$R,12,FALSE))</f>
        <v/>
      </c>
      <c r="H192" s="149" t="str">
        <f t="shared" ref="H192:W192" si="189">IF(AND($D192=H$3,OR($E192=H$4,$F192=H$4,$G192=H$4)),1,"")</f>
        <v/>
      </c>
      <c r="I192" s="149" t="str">
        <f t="shared" si="189"/>
        <v/>
      </c>
      <c r="J192" s="149" t="str">
        <f t="shared" si="189"/>
        <v/>
      </c>
      <c r="K192" s="149" t="str">
        <f t="shared" si="189"/>
        <v/>
      </c>
      <c r="L192" s="149" t="str">
        <f t="shared" si="189"/>
        <v/>
      </c>
      <c r="M192" s="149" t="str">
        <f t="shared" si="189"/>
        <v/>
      </c>
      <c r="N192" s="149" t="str">
        <f t="shared" si="189"/>
        <v/>
      </c>
      <c r="O192" s="149" t="str">
        <f t="shared" si="189"/>
        <v/>
      </c>
      <c r="P192" s="149" t="str">
        <f t="shared" si="189"/>
        <v/>
      </c>
      <c r="Q192" s="149">
        <f t="shared" si="189"/>
        <v>1</v>
      </c>
      <c r="R192" s="149">
        <f t="shared" si="189"/>
        <v>1</v>
      </c>
      <c r="S192" s="149" t="str">
        <f t="shared" si="189"/>
        <v/>
      </c>
      <c r="T192" s="149" t="str">
        <f t="shared" si="189"/>
        <v/>
      </c>
      <c r="U192" s="149" t="str">
        <f t="shared" si="189"/>
        <v/>
      </c>
      <c r="V192" s="149" t="str">
        <f t="shared" si="189"/>
        <v/>
      </c>
      <c r="W192" s="149" t="str">
        <f t="shared" si="189"/>
        <v/>
      </c>
    </row>
    <row r="193">
      <c r="A193" s="150"/>
      <c r="B193" s="148">
        <f>'Общий список'!A191</f>
        <v>805</v>
      </c>
      <c r="C193" s="148" t="str">
        <f>IF(B193="","",VLOOKUP(B193,'Общий список'!$A:$R,2,FALSE))</f>
        <v>Крохалева Анна </v>
      </c>
      <c r="D193" s="148" t="str">
        <f>IF(B193="","",VLOOKUP(B193,'Общий список'!$A:$R,3,FALSE))</f>
        <v>Ж</v>
      </c>
      <c r="E193" s="148" t="str">
        <f>IF(B193="","",VLOOKUP(B193,'Общий список'!$A:$R,8,FALSE))</f>
        <v>400 м</v>
      </c>
      <c r="F193" s="149" t="str">
        <f>IF(B193="","",VLOOKUP(B193,'Общий список'!$A:$R,10,FALSE))</f>
        <v>800 м</v>
      </c>
      <c r="G193" s="149" t="str">
        <f>IF(B193="","",VLOOKUP(B193,'Общий список'!$A:$R,12,FALSE))</f>
        <v/>
      </c>
      <c r="H193" s="149" t="str">
        <f t="shared" ref="H193:W193" si="190">IF(AND($D193=H$3,OR($E193=H$4,$F193=H$4,$G193=H$4)),1,"")</f>
        <v/>
      </c>
      <c r="I193" s="149">
        <f t="shared" si="190"/>
        <v>1</v>
      </c>
      <c r="J193" s="149">
        <f t="shared" si="190"/>
        <v>1</v>
      </c>
      <c r="K193" s="149" t="str">
        <f t="shared" si="190"/>
        <v/>
      </c>
      <c r="L193" s="149" t="str">
        <f t="shared" si="190"/>
        <v/>
      </c>
      <c r="M193" s="149" t="str">
        <f t="shared" si="190"/>
        <v/>
      </c>
      <c r="N193" s="149" t="str">
        <f t="shared" si="190"/>
        <v/>
      </c>
      <c r="O193" s="149" t="str">
        <f t="shared" si="190"/>
        <v/>
      </c>
      <c r="P193" s="149" t="str">
        <f t="shared" si="190"/>
        <v/>
      </c>
      <c r="Q193" s="149" t="str">
        <f t="shared" si="190"/>
        <v/>
      </c>
      <c r="R193" s="149" t="str">
        <f t="shared" si="190"/>
        <v/>
      </c>
      <c r="S193" s="149" t="str">
        <f t="shared" si="190"/>
        <v/>
      </c>
      <c r="T193" s="149" t="str">
        <f t="shared" si="190"/>
        <v/>
      </c>
      <c r="U193" s="149" t="str">
        <f t="shared" si="190"/>
        <v/>
      </c>
      <c r="V193" s="149" t="str">
        <f t="shared" si="190"/>
        <v/>
      </c>
      <c r="W193" s="149" t="str">
        <f t="shared" si="190"/>
        <v/>
      </c>
    </row>
    <row r="194">
      <c r="A194" s="147"/>
      <c r="B194" s="148">
        <f>'Общий список'!A192</f>
        <v>806</v>
      </c>
      <c r="C194" s="148" t="str">
        <f>IF(B194="","",VLOOKUP(B194,'Общий список'!$A:$R,2,FALSE))</f>
        <v>Канюкова Юлия </v>
      </c>
      <c r="D194" s="148" t="str">
        <f>IF(B194="","",VLOOKUP(B194,'Общий список'!$A:$R,3,FALSE))</f>
        <v>Ж</v>
      </c>
      <c r="E194" s="148" t="str">
        <f>IF(B194="","",VLOOKUP(B194,'Общий список'!$A:$R,8,FALSE))</f>
        <v>60 м</v>
      </c>
      <c r="F194" s="149" t="str">
        <f>IF(B194="","",VLOOKUP(B194,'Общий список'!$A:$R,10,FALSE))</f>
        <v>200 м</v>
      </c>
      <c r="G194" s="149" t="str">
        <f>IF(B194="","",VLOOKUP(B194,'Общий список'!$A:$R,12,FALSE))</f>
        <v/>
      </c>
      <c r="H194" s="149">
        <f t="shared" ref="H194:W194" si="191">IF(AND($D194=H$3,OR($E194=H$4,$F194=H$4,$G194=H$4)),1,"")</f>
        <v>1</v>
      </c>
      <c r="I194" s="149" t="str">
        <f t="shared" si="191"/>
        <v/>
      </c>
      <c r="J194" s="149" t="str">
        <f t="shared" si="191"/>
        <v/>
      </c>
      <c r="K194" s="149" t="str">
        <f t="shared" si="191"/>
        <v/>
      </c>
      <c r="L194" s="149" t="str">
        <f t="shared" si="191"/>
        <v/>
      </c>
      <c r="M194" s="149" t="str">
        <f t="shared" si="191"/>
        <v/>
      </c>
      <c r="N194" s="149" t="str">
        <f t="shared" si="191"/>
        <v/>
      </c>
      <c r="O194" s="149" t="str">
        <f t="shared" si="191"/>
        <v/>
      </c>
      <c r="P194" s="149" t="str">
        <f t="shared" si="191"/>
        <v/>
      </c>
      <c r="Q194" s="149" t="str">
        <f t="shared" si="191"/>
        <v/>
      </c>
      <c r="R194" s="149" t="str">
        <f t="shared" si="191"/>
        <v/>
      </c>
      <c r="S194" s="149" t="str">
        <f t="shared" si="191"/>
        <v/>
      </c>
      <c r="T194" s="149" t="str">
        <f t="shared" si="191"/>
        <v/>
      </c>
      <c r="U194" s="149" t="str">
        <f t="shared" si="191"/>
        <v/>
      </c>
      <c r="V194" s="149" t="str">
        <f t="shared" si="191"/>
        <v/>
      </c>
      <c r="W194" s="149" t="str">
        <f t="shared" si="191"/>
        <v/>
      </c>
    </row>
    <row r="195">
      <c r="A195" s="33"/>
      <c r="B195" s="148">
        <f>'Общий список'!A193</f>
        <v>807</v>
      </c>
      <c r="C195" s="148" t="str">
        <f>IF(B195="","",VLOOKUP(B195,'Общий список'!$A:$R,2,FALSE))</f>
        <v>Климов Артем</v>
      </c>
      <c r="D195" s="148" t="str">
        <f>IF(B195="","",VLOOKUP(B195,'Общий список'!$A:$R,3,FALSE))</f>
        <v>М</v>
      </c>
      <c r="E195" s="148" t="str">
        <f>IF(B195="","",VLOOKUP(B195,'Общий список'!$A:$R,8,FALSE))</f>
        <v>400 м</v>
      </c>
      <c r="F195" s="149" t="str">
        <f>IF(B195="","",VLOOKUP(B195,'Общий список'!$A:$R,10,FALSE))</f>
        <v>800 м</v>
      </c>
      <c r="G195" s="149" t="str">
        <f>IF(B195="","",VLOOKUP(B195,'Общий список'!$A:$R,12,FALSE))</f>
        <v/>
      </c>
      <c r="H195" s="149" t="str">
        <f t="shared" ref="H195:W195" si="192">IF(AND($D195=H$3,OR($E195=H$4,$F195=H$4,$G195=H$4)),1,"")</f>
        <v/>
      </c>
      <c r="I195" s="149" t="str">
        <f t="shared" si="192"/>
        <v/>
      </c>
      <c r="J195" s="149" t="str">
        <f t="shared" si="192"/>
        <v/>
      </c>
      <c r="K195" s="149" t="str">
        <f t="shared" si="192"/>
        <v/>
      </c>
      <c r="L195" s="149" t="str">
        <f t="shared" si="192"/>
        <v/>
      </c>
      <c r="M195" s="149" t="str">
        <f t="shared" si="192"/>
        <v/>
      </c>
      <c r="N195" s="149" t="str">
        <f t="shared" si="192"/>
        <v/>
      </c>
      <c r="O195" s="149" t="str">
        <f t="shared" si="192"/>
        <v/>
      </c>
      <c r="P195" s="149" t="str">
        <f t="shared" si="192"/>
        <v/>
      </c>
      <c r="Q195" s="149">
        <f t="shared" si="192"/>
        <v>1</v>
      </c>
      <c r="R195" s="149">
        <f t="shared" si="192"/>
        <v>1</v>
      </c>
      <c r="S195" s="149" t="str">
        <f t="shared" si="192"/>
        <v/>
      </c>
      <c r="T195" s="149" t="str">
        <f t="shared" si="192"/>
        <v/>
      </c>
      <c r="U195" s="149" t="str">
        <f t="shared" si="192"/>
        <v/>
      </c>
      <c r="V195" s="149" t="str">
        <f t="shared" si="192"/>
        <v/>
      </c>
      <c r="W195" s="149" t="str">
        <f t="shared" si="192"/>
        <v/>
      </c>
    </row>
    <row r="196">
      <c r="A196" s="33"/>
      <c r="B196" s="148">
        <f>'Общий список'!A194</f>
        <v>809</v>
      </c>
      <c r="C196" s="148" t="str">
        <f>IF(B196="","",VLOOKUP(B196,'Общий список'!$A:$R,2,FALSE))</f>
        <v>Калина Александра </v>
      </c>
      <c r="D196" s="148" t="str">
        <f>IF(B196="","",VLOOKUP(B196,'Общий список'!$A:$R,3,FALSE))</f>
        <v>Ж</v>
      </c>
      <c r="E196" s="148" t="str">
        <f>IF(B196="","",VLOOKUP(B196,'Общий список'!$A:$R,8,FALSE))</f>
        <v>60 м</v>
      </c>
      <c r="F196" s="149" t="str">
        <f>IF(B196="","",VLOOKUP(B196,'Общий список'!$A:$R,10,FALSE))</f>
        <v>200 м</v>
      </c>
      <c r="G196" s="149" t="str">
        <f>IF(B196="","",VLOOKUP(B196,'Общий список'!$A:$R,12,FALSE))</f>
        <v/>
      </c>
      <c r="H196" s="149">
        <f t="shared" ref="H196:W196" si="193">IF(AND($D196=H$3,OR($E196=H$4,$F196=H$4,$G196=H$4)),1,"")</f>
        <v>1</v>
      </c>
      <c r="I196" s="149" t="str">
        <f t="shared" si="193"/>
        <v/>
      </c>
      <c r="J196" s="149" t="str">
        <f t="shared" si="193"/>
        <v/>
      </c>
      <c r="K196" s="149" t="str">
        <f t="shared" si="193"/>
        <v/>
      </c>
      <c r="L196" s="149" t="str">
        <f t="shared" si="193"/>
        <v/>
      </c>
      <c r="M196" s="149" t="str">
        <f t="shared" si="193"/>
        <v/>
      </c>
      <c r="N196" s="149" t="str">
        <f t="shared" si="193"/>
        <v/>
      </c>
      <c r="O196" s="149" t="str">
        <f t="shared" si="193"/>
        <v/>
      </c>
      <c r="P196" s="149" t="str">
        <f t="shared" si="193"/>
        <v/>
      </c>
      <c r="Q196" s="149" t="str">
        <f t="shared" si="193"/>
        <v/>
      </c>
      <c r="R196" s="149" t="str">
        <f t="shared" si="193"/>
        <v/>
      </c>
      <c r="S196" s="149" t="str">
        <f t="shared" si="193"/>
        <v/>
      </c>
      <c r="T196" s="149" t="str">
        <f t="shared" si="193"/>
        <v/>
      </c>
      <c r="U196" s="149" t="str">
        <f t="shared" si="193"/>
        <v/>
      </c>
      <c r="V196" s="149" t="str">
        <f t="shared" si="193"/>
        <v/>
      </c>
      <c r="W196" s="149" t="str">
        <f t="shared" si="193"/>
        <v/>
      </c>
    </row>
    <row r="197">
      <c r="A197" s="33"/>
      <c r="B197" s="148">
        <f>'Общий список'!A195</f>
        <v>810</v>
      </c>
      <c r="C197" s="148" t="str">
        <f>IF(B197="","",VLOOKUP(B197,'Общий список'!$A:$R,2,FALSE))</f>
        <v>Зубков Роман </v>
      </c>
      <c r="D197" s="148" t="str">
        <f>IF(B197="","",VLOOKUP(B197,'Общий список'!$A:$R,3,FALSE))</f>
        <v>М</v>
      </c>
      <c r="E197" s="148" t="str">
        <f>IF(B197="","",VLOOKUP(B197,'Общий список'!$A:$R,8,FALSE))</f>
        <v>400 м</v>
      </c>
      <c r="F197" s="149" t="str">
        <f>IF(B197="","",VLOOKUP(B197,'Общий список'!$A:$R,10,FALSE))</f>
        <v>800 м</v>
      </c>
      <c r="G197" s="149" t="str">
        <f>IF(B197="","",VLOOKUP(B197,'Общий список'!$A:$R,12,FALSE))</f>
        <v/>
      </c>
      <c r="H197" s="149" t="str">
        <f t="shared" ref="H197:W197" si="194">IF(AND($D197=H$3,OR($E197=H$4,$F197=H$4,$G197=H$4)),1,"")</f>
        <v/>
      </c>
      <c r="I197" s="149" t="str">
        <f t="shared" si="194"/>
        <v/>
      </c>
      <c r="J197" s="149" t="str">
        <f t="shared" si="194"/>
        <v/>
      </c>
      <c r="K197" s="149" t="str">
        <f t="shared" si="194"/>
        <v/>
      </c>
      <c r="L197" s="149" t="str">
        <f t="shared" si="194"/>
        <v/>
      </c>
      <c r="M197" s="149" t="str">
        <f t="shared" si="194"/>
        <v/>
      </c>
      <c r="N197" s="149" t="str">
        <f t="shared" si="194"/>
        <v/>
      </c>
      <c r="O197" s="149" t="str">
        <f t="shared" si="194"/>
        <v/>
      </c>
      <c r="P197" s="149" t="str">
        <f t="shared" si="194"/>
        <v/>
      </c>
      <c r="Q197" s="149">
        <f t="shared" si="194"/>
        <v>1</v>
      </c>
      <c r="R197" s="149">
        <f t="shared" si="194"/>
        <v>1</v>
      </c>
      <c r="S197" s="149" t="str">
        <f t="shared" si="194"/>
        <v/>
      </c>
      <c r="T197" s="149" t="str">
        <f t="shared" si="194"/>
        <v/>
      </c>
      <c r="U197" s="149" t="str">
        <f t="shared" si="194"/>
        <v/>
      </c>
      <c r="V197" s="149" t="str">
        <f t="shared" si="194"/>
        <v/>
      </c>
      <c r="W197" s="149" t="str">
        <f t="shared" si="194"/>
        <v/>
      </c>
    </row>
    <row r="198">
      <c r="A198" s="33"/>
      <c r="B198" s="148">
        <f>'Общий список'!A196</f>
        <v>811</v>
      </c>
      <c r="C198" s="148" t="str">
        <f>IF(B198="","",VLOOKUP(B198,'Общий список'!$A:$R,2,FALSE))</f>
        <v>Климова Юлия </v>
      </c>
      <c r="D198" s="148" t="str">
        <f>IF(B198="","",VLOOKUP(B198,'Общий список'!$A:$R,3,FALSE))</f>
        <v>Ж</v>
      </c>
      <c r="E198" s="148" t="str">
        <f>IF(B198="","",VLOOKUP(B198,'Общий список'!$A:$R,8,FALSE))</f>
        <v>400 м</v>
      </c>
      <c r="F198" s="149" t="str">
        <f>IF(B198="","",VLOOKUP(B198,'Общий список'!$A:$R,10,FALSE))</f>
        <v>800 м</v>
      </c>
      <c r="G198" s="149" t="str">
        <f>IF(B198="","",VLOOKUP(B198,'Общий список'!$A:$R,12,FALSE))</f>
        <v/>
      </c>
      <c r="H198" s="149" t="str">
        <f t="shared" ref="H198:W198" si="195">IF(AND($D198=H$3,OR($E198=H$4,$F198=H$4,$G198=H$4)),1,"")</f>
        <v/>
      </c>
      <c r="I198" s="149">
        <f t="shared" si="195"/>
        <v>1</v>
      </c>
      <c r="J198" s="149">
        <f t="shared" si="195"/>
        <v>1</v>
      </c>
      <c r="K198" s="149" t="str">
        <f t="shared" si="195"/>
        <v/>
      </c>
      <c r="L198" s="149" t="str">
        <f t="shared" si="195"/>
        <v/>
      </c>
      <c r="M198" s="149" t="str">
        <f t="shared" si="195"/>
        <v/>
      </c>
      <c r="N198" s="149" t="str">
        <f t="shared" si="195"/>
        <v/>
      </c>
      <c r="O198" s="149" t="str">
        <f t="shared" si="195"/>
        <v/>
      </c>
      <c r="P198" s="149" t="str">
        <f t="shared" si="195"/>
        <v/>
      </c>
      <c r="Q198" s="149" t="str">
        <f t="shared" si="195"/>
        <v/>
      </c>
      <c r="R198" s="149" t="str">
        <f t="shared" si="195"/>
        <v/>
      </c>
      <c r="S198" s="149" t="str">
        <f t="shared" si="195"/>
        <v/>
      </c>
      <c r="T198" s="149" t="str">
        <f t="shared" si="195"/>
        <v/>
      </c>
      <c r="U198" s="149" t="str">
        <f t="shared" si="195"/>
        <v/>
      </c>
      <c r="V198" s="149" t="str">
        <f t="shared" si="195"/>
        <v/>
      </c>
      <c r="W198" s="149" t="str">
        <f t="shared" si="195"/>
        <v/>
      </c>
    </row>
    <row r="199">
      <c r="A199" s="33"/>
      <c r="B199" s="148">
        <f>'Общий список'!A197</f>
        <v>812</v>
      </c>
      <c r="C199" s="148" t="str">
        <f>IF(B199="","",VLOOKUP(B199,'Общий список'!$A:$R,2,FALSE))</f>
        <v>Кудымов Егор </v>
      </c>
      <c r="D199" s="148" t="str">
        <f>IF(B199="","",VLOOKUP(B199,'Общий список'!$A:$R,3,FALSE))</f>
        <v>М</v>
      </c>
      <c r="E199" s="148" t="str">
        <f>IF(B199="","",VLOOKUP(B199,'Общий список'!$A:$R,8,FALSE))</f>
        <v>60 м</v>
      </c>
      <c r="F199" s="149" t="str">
        <f>IF(B199="","",VLOOKUP(B199,'Общий список'!$A:$R,10,FALSE))</f>
        <v>200 м</v>
      </c>
      <c r="G199" s="149" t="str">
        <f>IF(B199="","",VLOOKUP(B199,'Общий список'!$A:$R,12,FALSE))</f>
        <v/>
      </c>
      <c r="H199" s="149" t="str">
        <f t="shared" ref="H199:W199" si="196">IF(AND($D199=H$3,OR($E199=H$4,$F199=H$4,$G199=H$4)),1,"")</f>
        <v/>
      </c>
      <c r="I199" s="149" t="str">
        <f t="shared" si="196"/>
        <v/>
      </c>
      <c r="J199" s="149" t="str">
        <f t="shared" si="196"/>
        <v/>
      </c>
      <c r="K199" s="149" t="str">
        <f t="shared" si="196"/>
        <v/>
      </c>
      <c r="L199" s="149" t="str">
        <f t="shared" si="196"/>
        <v/>
      </c>
      <c r="M199" s="149" t="str">
        <f t="shared" si="196"/>
        <v/>
      </c>
      <c r="N199" s="149" t="str">
        <f t="shared" si="196"/>
        <v/>
      </c>
      <c r="O199" s="149" t="str">
        <f t="shared" si="196"/>
        <v/>
      </c>
      <c r="P199" s="149">
        <f t="shared" si="196"/>
        <v>1</v>
      </c>
      <c r="Q199" s="149" t="str">
        <f t="shared" si="196"/>
        <v/>
      </c>
      <c r="R199" s="149" t="str">
        <f t="shared" si="196"/>
        <v/>
      </c>
      <c r="S199" s="149" t="str">
        <f t="shared" si="196"/>
        <v/>
      </c>
      <c r="T199" s="149" t="str">
        <f t="shared" si="196"/>
        <v/>
      </c>
      <c r="U199" s="149" t="str">
        <f t="shared" si="196"/>
        <v/>
      </c>
      <c r="V199" s="149" t="str">
        <f t="shared" si="196"/>
        <v/>
      </c>
      <c r="W199" s="149" t="str">
        <f t="shared" si="196"/>
        <v/>
      </c>
    </row>
    <row r="200">
      <c r="A200" s="33"/>
      <c r="B200" s="148">
        <f>'Общий список'!A198</f>
        <v>813</v>
      </c>
      <c r="C200" s="148" t="str">
        <f>IF(B200="","",VLOOKUP(B200,'Общий список'!$A:$R,2,FALSE))</f>
        <v>Логачева Екатерина </v>
      </c>
      <c r="D200" s="148" t="str">
        <f>IF(B200="","",VLOOKUP(B200,'Общий список'!$A:$R,3,FALSE))</f>
        <v>Ж</v>
      </c>
      <c r="E200" s="148" t="str">
        <f>IF(B200="","",VLOOKUP(B200,'Общий список'!$A:$R,8,FALSE))</f>
        <v>400 м</v>
      </c>
      <c r="F200" s="149" t="str">
        <f>IF(B200="","",VLOOKUP(B200,'Общий список'!$A:$R,10,FALSE))</f>
        <v>200 м</v>
      </c>
      <c r="G200" s="149" t="str">
        <f>IF(B200="","",VLOOKUP(B200,'Общий список'!$A:$R,12,FALSE))</f>
        <v/>
      </c>
      <c r="H200" s="149" t="str">
        <f t="shared" ref="H200:W200" si="197">IF(AND($D200=H$3,OR($E200=H$4,$F200=H$4,$G200=H$4)),1,"")</f>
        <v/>
      </c>
      <c r="I200" s="149">
        <f t="shared" si="197"/>
        <v>1</v>
      </c>
      <c r="J200" s="149" t="str">
        <f t="shared" si="197"/>
        <v/>
      </c>
      <c r="K200" s="149" t="str">
        <f t="shared" si="197"/>
        <v/>
      </c>
      <c r="L200" s="149" t="str">
        <f t="shared" si="197"/>
        <v/>
      </c>
      <c r="M200" s="149" t="str">
        <f t="shared" si="197"/>
        <v/>
      </c>
      <c r="N200" s="149" t="str">
        <f t="shared" si="197"/>
        <v/>
      </c>
      <c r="O200" s="149" t="str">
        <f t="shared" si="197"/>
        <v/>
      </c>
      <c r="P200" s="149" t="str">
        <f t="shared" si="197"/>
        <v/>
      </c>
      <c r="Q200" s="149" t="str">
        <f t="shared" si="197"/>
        <v/>
      </c>
      <c r="R200" s="149" t="str">
        <f t="shared" si="197"/>
        <v/>
      </c>
      <c r="S200" s="149" t="str">
        <f t="shared" si="197"/>
        <v/>
      </c>
      <c r="T200" s="149" t="str">
        <f t="shared" si="197"/>
        <v/>
      </c>
      <c r="U200" s="149" t="str">
        <f t="shared" si="197"/>
        <v/>
      </c>
      <c r="V200" s="149" t="str">
        <f t="shared" si="197"/>
        <v/>
      </c>
      <c r="W200" s="149" t="str">
        <f t="shared" si="197"/>
        <v/>
      </c>
    </row>
    <row r="201">
      <c r="A201" s="33"/>
      <c r="B201" s="148">
        <f>'Общий список'!A199</f>
        <v>815</v>
      </c>
      <c r="C201" s="148" t="str">
        <f>IF(B201="","",VLOOKUP(B201,'Общий список'!$A:$R,2,FALSE))</f>
        <v>Доровикова Виктория </v>
      </c>
      <c r="D201" s="148" t="str">
        <f>IF(B201="","",VLOOKUP(B201,'Общий список'!$A:$R,3,FALSE))</f>
        <v>Ж</v>
      </c>
      <c r="E201" s="148" t="str">
        <f>IF(B201="","",VLOOKUP(B201,'Общий список'!$A:$R,8,FALSE))</f>
        <v>400 м</v>
      </c>
      <c r="F201" s="149" t="str">
        <f>IF(B201="","",VLOOKUP(B201,'Общий список'!$A:$R,10,FALSE))</f>
        <v>800 м</v>
      </c>
      <c r="G201" s="149" t="str">
        <f>IF(B201="","",VLOOKUP(B201,'Общий список'!$A:$R,12,FALSE))</f>
        <v/>
      </c>
      <c r="H201" s="149" t="str">
        <f t="shared" ref="H201:W201" si="198">IF(AND($D201=H$3,OR($E201=H$4,$F201=H$4,$G201=H$4)),1,"")</f>
        <v/>
      </c>
      <c r="I201" s="149">
        <f t="shared" si="198"/>
        <v>1</v>
      </c>
      <c r="J201" s="149">
        <f t="shared" si="198"/>
        <v>1</v>
      </c>
      <c r="K201" s="149" t="str">
        <f t="shared" si="198"/>
        <v/>
      </c>
      <c r="L201" s="149" t="str">
        <f t="shared" si="198"/>
        <v/>
      </c>
      <c r="M201" s="149" t="str">
        <f t="shared" si="198"/>
        <v/>
      </c>
      <c r="N201" s="149" t="str">
        <f t="shared" si="198"/>
        <v/>
      </c>
      <c r="O201" s="149" t="str">
        <f t="shared" si="198"/>
        <v/>
      </c>
      <c r="P201" s="149" t="str">
        <f t="shared" si="198"/>
        <v/>
      </c>
      <c r="Q201" s="149" t="str">
        <f t="shared" si="198"/>
        <v/>
      </c>
      <c r="R201" s="149" t="str">
        <f t="shared" si="198"/>
        <v/>
      </c>
      <c r="S201" s="149" t="str">
        <f t="shared" si="198"/>
        <v/>
      </c>
      <c r="T201" s="149" t="str">
        <f t="shared" si="198"/>
        <v/>
      </c>
      <c r="U201" s="149" t="str">
        <f t="shared" si="198"/>
        <v/>
      </c>
      <c r="V201" s="149" t="str">
        <f t="shared" si="198"/>
        <v/>
      </c>
      <c r="W201" s="149" t="str">
        <f t="shared" si="198"/>
        <v/>
      </c>
    </row>
    <row r="202">
      <c r="A202" s="33"/>
      <c r="B202" s="148">
        <f>'Общий список'!A200</f>
        <v>858</v>
      </c>
      <c r="C202" s="148" t="str">
        <f>IF(B202="","",VLOOKUP(B202,'Общий список'!$A:$R,2,FALSE))</f>
        <v>Лаптев Роман</v>
      </c>
      <c r="D202" s="148" t="str">
        <f>IF(B202="","",VLOOKUP(B202,'Общий список'!$A:$R,3,FALSE))</f>
        <v>М</v>
      </c>
      <c r="E202" s="148" t="str">
        <f>IF(B202="","",VLOOKUP(B202,'Общий список'!$A:$R,8,FALSE))</f>
        <v>1500 м</v>
      </c>
      <c r="F202" s="149" t="str">
        <f>IF(B202="","",VLOOKUP(B202,'Общий список'!$A:$R,10,FALSE))</f>
        <v>3000 м</v>
      </c>
      <c r="G202" s="149" t="str">
        <f>IF(B202="","",VLOOKUP(B202,'Общий список'!$A:$R,12,FALSE))</f>
        <v/>
      </c>
      <c r="H202" s="149" t="str">
        <f t="shared" ref="H202:W202" si="199">IF(AND($D202=H$3,OR($E202=H$4,$F202=H$4,$G202=H$4)),1,"")</f>
        <v/>
      </c>
      <c r="I202" s="149" t="str">
        <f t="shared" si="199"/>
        <v/>
      </c>
      <c r="J202" s="149" t="str">
        <f t="shared" si="199"/>
        <v/>
      </c>
      <c r="K202" s="149" t="str">
        <f t="shared" si="199"/>
        <v/>
      </c>
      <c r="L202" s="149" t="str">
        <f t="shared" si="199"/>
        <v/>
      </c>
      <c r="M202" s="149" t="str">
        <f t="shared" si="199"/>
        <v/>
      </c>
      <c r="N202" s="149" t="str">
        <f t="shared" si="199"/>
        <v/>
      </c>
      <c r="O202" s="149" t="str">
        <f t="shared" si="199"/>
        <v/>
      </c>
      <c r="P202" s="149" t="str">
        <f t="shared" si="199"/>
        <v/>
      </c>
      <c r="Q202" s="149" t="str">
        <f t="shared" si="199"/>
        <v/>
      </c>
      <c r="R202" s="149" t="str">
        <f t="shared" si="199"/>
        <v/>
      </c>
      <c r="S202" s="149">
        <f t="shared" si="199"/>
        <v>1</v>
      </c>
      <c r="T202" s="149" t="str">
        <f t="shared" si="199"/>
        <v/>
      </c>
      <c r="U202" s="149" t="str">
        <f t="shared" si="199"/>
        <v/>
      </c>
      <c r="V202" s="149" t="str">
        <f t="shared" si="199"/>
        <v/>
      </c>
      <c r="W202" s="149" t="str">
        <f t="shared" si="199"/>
        <v/>
      </c>
    </row>
    <row r="203">
      <c r="A203" s="33"/>
      <c r="B203" s="148">
        <f>'Общий список'!A201</f>
        <v>885</v>
      </c>
      <c r="C203" s="148" t="str">
        <f>IF(B203="","",VLOOKUP(B203,'Общий список'!$A:$R,2,FALSE))</f>
        <v>Шабуков Аедрей</v>
      </c>
      <c r="D203" s="148" t="str">
        <f>IF(B203="","",VLOOKUP(B203,'Общий список'!$A:$R,3,FALSE))</f>
        <v>М</v>
      </c>
      <c r="E203" s="148" t="str">
        <f>IF(B203="","",VLOOKUP(B203,'Общий список'!$A:$R,8,FALSE))</f>
        <v>1500 м</v>
      </c>
      <c r="F203" s="149" t="str">
        <f>IF(B203="","",VLOOKUP(B203,'Общий список'!$A:$R,10,FALSE))</f>
        <v>3000 м</v>
      </c>
      <c r="G203" s="149" t="str">
        <f>IF(B203="","",VLOOKUP(B203,'Общий список'!$A:$R,12,FALSE))</f>
        <v/>
      </c>
      <c r="H203" s="149" t="str">
        <f t="shared" ref="H203:W203" si="200">IF(AND($D203=H$3,OR($E203=H$4,$F203=H$4,$G203=H$4)),1,"")</f>
        <v/>
      </c>
      <c r="I203" s="149" t="str">
        <f t="shared" si="200"/>
        <v/>
      </c>
      <c r="J203" s="149" t="str">
        <f t="shared" si="200"/>
        <v/>
      </c>
      <c r="K203" s="149" t="str">
        <f t="shared" si="200"/>
        <v/>
      </c>
      <c r="L203" s="149" t="str">
        <f t="shared" si="200"/>
        <v/>
      </c>
      <c r="M203" s="149" t="str">
        <f t="shared" si="200"/>
        <v/>
      </c>
      <c r="N203" s="149" t="str">
        <f t="shared" si="200"/>
        <v/>
      </c>
      <c r="O203" s="149" t="str">
        <f t="shared" si="200"/>
        <v/>
      </c>
      <c r="P203" s="149" t="str">
        <f t="shared" si="200"/>
        <v/>
      </c>
      <c r="Q203" s="149" t="str">
        <f t="shared" si="200"/>
        <v/>
      </c>
      <c r="R203" s="149" t="str">
        <f t="shared" si="200"/>
        <v/>
      </c>
      <c r="S203" s="149">
        <f t="shared" si="200"/>
        <v>1</v>
      </c>
      <c r="T203" s="149" t="str">
        <f t="shared" si="200"/>
        <v/>
      </c>
      <c r="U203" s="149" t="str">
        <f t="shared" si="200"/>
        <v/>
      </c>
      <c r="V203" s="149" t="str">
        <f t="shared" si="200"/>
        <v/>
      </c>
      <c r="W203" s="149" t="str">
        <f t="shared" si="200"/>
        <v/>
      </c>
    </row>
    <row r="204">
      <c r="A204" s="33"/>
      <c r="B204" s="148">
        <f>'Общий список'!A202</f>
        <v>886</v>
      </c>
      <c r="C204" s="148" t="str">
        <f>IF(B204="","",VLOOKUP(B204,'Общий список'!$A:$R,2,FALSE))</f>
        <v>Пьянков Лев</v>
      </c>
      <c r="D204" s="148" t="str">
        <f>IF(B204="","",VLOOKUP(B204,'Общий список'!$A:$R,3,FALSE))</f>
        <v>М</v>
      </c>
      <c r="E204" s="148" t="str">
        <f>IF(B204="","",VLOOKUP(B204,'Общий список'!$A:$R,8,FALSE))</f>
        <v>400 м</v>
      </c>
      <c r="F204" s="149" t="str">
        <f>IF(B204="","",VLOOKUP(B204,'Общий список'!$A:$R,10,FALSE))</f>
        <v>800 м</v>
      </c>
      <c r="G204" s="149" t="str">
        <f>IF(B204="","",VLOOKUP(B204,'Общий список'!$A:$R,12,FALSE))</f>
        <v/>
      </c>
      <c r="H204" s="149" t="str">
        <f t="shared" ref="H204:W204" si="201">IF(AND($D204=H$3,OR($E204=H$4,$F204=H$4,$G204=H$4)),1,"")</f>
        <v/>
      </c>
      <c r="I204" s="149" t="str">
        <f t="shared" si="201"/>
        <v/>
      </c>
      <c r="J204" s="149" t="str">
        <f t="shared" si="201"/>
        <v/>
      </c>
      <c r="K204" s="149" t="str">
        <f t="shared" si="201"/>
        <v/>
      </c>
      <c r="L204" s="149" t="str">
        <f t="shared" si="201"/>
        <v/>
      </c>
      <c r="M204" s="149" t="str">
        <f t="shared" si="201"/>
        <v/>
      </c>
      <c r="N204" s="149" t="str">
        <f t="shared" si="201"/>
        <v/>
      </c>
      <c r="O204" s="149" t="str">
        <f t="shared" si="201"/>
        <v/>
      </c>
      <c r="P204" s="149" t="str">
        <f t="shared" si="201"/>
        <v/>
      </c>
      <c r="Q204" s="149">
        <f t="shared" si="201"/>
        <v>1</v>
      </c>
      <c r="R204" s="149">
        <f t="shared" si="201"/>
        <v>1</v>
      </c>
      <c r="S204" s="149" t="str">
        <f t="shared" si="201"/>
        <v/>
      </c>
      <c r="T204" s="149" t="str">
        <f t="shared" si="201"/>
        <v/>
      </c>
      <c r="U204" s="149" t="str">
        <f t="shared" si="201"/>
        <v/>
      </c>
      <c r="V204" s="149" t="str">
        <f t="shared" si="201"/>
        <v/>
      </c>
      <c r="W204" s="149" t="str">
        <f t="shared" si="201"/>
        <v/>
      </c>
    </row>
    <row r="205">
      <c r="A205" s="33"/>
      <c r="B205" s="148">
        <f>'Общий список'!A203</f>
        <v>887</v>
      </c>
      <c r="C205" s="148" t="str">
        <f>IF(B205="","",VLOOKUP(B205,'Общий список'!$A:$R,2,FALSE))</f>
        <v>Вяткин Данила</v>
      </c>
      <c r="D205" s="148" t="str">
        <f>IF(B205="","",VLOOKUP(B205,'Общий список'!$A:$R,3,FALSE))</f>
        <v>М</v>
      </c>
      <c r="E205" s="148" t="str">
        <f>IF(B205="","",VLOOKUP(B205,'Общий список'!$A:$R,8,FALSE))</f>
        <v>400 м</v>
      </c>
      <c r="F205" s="149" t="str">
        <f>IF(B205="","",VLOOKUP(B205,'Общий список'!$A:$R,10,FALSE))</f>
        <v>200 м</v>
      </c>
      <c r="G205" s="149" t="str">
        <f>IF(B205="","",VLOOKUP(B205,'Общий список'!$A:$R,12,FALSE))</f>
        <v/>
      </c>
      <c r="H205" s="149" t="str">
        <f t="shared" ref="H205:W205" si="202">IF(AND($D205=H$3,OR($E205=H$4,$F205=H$4,$G205=H$4)),1,"")</f>
        <v/>
      </c>
      <c r="I205" s="149" t="str">
        <f t="shared" si="202"/>
        <v/>
      </c>
      <c r="J205" s="149" t="str">
        <f t="shared" si="202"/>
        <v/>
      </c>
      <c r="K205" s="149" t="str">
        <f t="shared" si="202"/>
        <v/>
      </c>
      <c r="L205" s="149" t="str">
        <f t="shared" si="202"/>
        <v/>
      </c>
      <c r="M205" s="149" t="str">
        <f t="shared" si="202"/>
        <v/>
      </c>
      <c r="N205" s="149" t="str">
        <f t="shared" si="202"/>
        <v/>
      </c>
      <c r="O205" s="149" t="str">
        <f t="shared" si="202"/>
        <v/>
      </c>
      <c r="P205" s="149" t="str">
        <f t="shared" si="202"/>
        <v/>
      </c>
      <c r="Q205" s="149">
        <f t="shared" si="202"/>
        <v>1</v>
      </c>
      <c r="R205" s="149" t="str">
        <f t="shared" si="202"/>
        <v/>
      </c>
      <c r="S205" s="149" t="str">
        <f t="shared" si="202"/>
        <v/>
      </c>
      <c r="T205" s="149" t="str">
        <f t="shared" si="202"/>
        <v/>
      </c>
      <c r="U205" s="149" t="str">
        <f t="shared" si="202"/>
        <v/>
      </c>
      <c r="V205" s="149" t="str">
        <f t="shared" si="202"/>
        <v/>
      </c>
      <c r="W205" s="149" t="str">
        <f t="shared" si="202"/>
        <v/>
      </c>
    </row>
    <row r="206">
      <c r="A206" s="33"/>
      <c r="B206" s="148">
        <f>'Общий список'!A204</f>
        <v>888</v>
      </c>
      <c r="C206" s="148" t="str">
        <f>IF(B206="","",VLOOKUP(B206,'Общий список'!$A:$R,2,FALSE))</f>
        <v>Долганов Богдан</v>
      </c>
      <c r="D206" s="148" t="str">
        <f>IF(B206="","",VLOOKUP(B206,'Общий список'!$A:$R,3,FALSE))</f>
        <v>М</v>
      </c>
      <c r="E206" s="148" t="str">
        <f>IF(B206="","",VLOOKUP(B206,'Общий список'!$A:$R,8,FALSE))</f>
        <v>60 м</v>
      </c>
      <c r="F206" s="149" t="str">
        <f>IF(B206="","",VLOOKUP(B206,'Общий список'!$A:$R,10,FALSE))</f>
        <v>200 м</v>
      </c>
      <c r="G206" s="149" t="str">
        <f>IF(B206="","",VLOOKUP(B206,'Общий список'!$A:$R,12,FALSE))</f>
        <v/>
      </c>
      <c r="H206" s="149" t="str">
        <f t="shared" ref="H206:W206" si="203">IF(AND($D206=H$3,OR($E206=H$4,$F206=H$4,$G206=H$4)),1,"")</f>
        <v/>
      </c>
      <c r="I206" s="149" t="str">
        <f t="shared" si="203"/>
        <v/>
      </c>
      <c r="J206" s="149" t="str">
        <f t="shared" si="203"/>
        <v/>
      </c>
      <c r="K206" s="149" t="str">
        <f t="shared" si="203"/>
        <v/>
      </c>
      <c r="L206" s="149" t="str">
        <f t="shared" si="203"/>
        <v/>
      </c>
      <c r="M206" s="149" t="str">
        <f t="shared" si="203"/>
        <v/>
      </c>
      <c r="N206" s="149" t="str">
        <f t="shared" si="203"/>
        <v/>
      </c>
      <c r="O206" s="149" t="str">
        <f t="shared" si="203"/>
        <v/>
      </c>
      <c r="P206" s="149">
        <f t="shared" si="203"/>
        <v>1</v>
      </c>
      <c r="Q206" s="149" t="str">
        <f t="shared" si="203"/>
        <v/>
      </c>
      <c r="R206" s="149" t="str">
        <f t="shared" si="203"/>
        <v/>
      </c>
      <c r="S206" s="149" t="str">
        <f t="shared" si="203"/>
        <v/>
      </c>
      <c r="T206" s="149" t="str">
        <f t="shared" si="203"/>
        <v/>
      </c>
      <c r="U206" s="149" t="str">
        <f t="shared" si="203"/>
        <v/>
      </c>
      <c r="V206" s="149" t="str">
        <f t="shared" si="203"/>
        <v/>
      </c>
      <c r="W206" s="149" t="str">
        <f t="shared" si="203"/>
        <v/>
      </c>
    </row>
    <row r="207">
      <c r="A207" s="33"/>
      <c r="B207" s="148">
        <f>'Общий список'!A205</f>
        <v>899</v>
      </c>
      <c r="C207" s="148" t="str">
        <f>IF(B207="","",VLOOKUP(B207,'Общий список'!$A:$R,2,FALSE))</f>
        <v>Хлебников Сергей</v>
      </c>
      <c r="D207" s="148" t="str">
        <f>IF(B207="","",VLOOKUP(B207,'Общий список'!$A:$R,3,FALSE))</f>
        <v>М</v>
      </c>
      <c r="E207" s="148" t="str">
        <f>IF(B207="","",VLOOKUP(B207,'Общий список'!$A:$R,8,FALSE))</f>
        <v>400 м</v>
      </c>
      <c r="F207" s="149" t="str">
        <f>IF(B207="","",VLOOKUP(B207,'Общий список'!$A:$R,10,FALSE))</f>
        <v>200 м</v>
      </c>
      <c r="G207" s="149" t="str">
        <f>IF(B207="","",VLOOKUP(B207,'Общий список'!$A:$R,12,FALSE))</f>
        <v>60 м</v>
      </c>
      <c r="H207" s="149" t="str">
        <f t="shared" ref="H207:W207" si="204">IF(AND($D207=H$3,OR($E207=H$4,$F207=H$4,$G207=H$4)),1,"")</f>
        <v/>
      </c>
      <c r="I207" s="149" t="str">
        <f t="shared" si="204"/>
        <v/>
      </c>
      <c r="J207" s="149" t="str">
        <f t="shared" si="204"/>
        <v/>
      </c>
      <c r="K207" s="149" t="str">
        <f t="shared" si="204"/>
        <v/>
      </c>
      <c r="L207" s="149" t="str">
        <f t="shared" si="204"/>
        <v/>
      </c>
      <c r="M207" s="149" t="str">
        <f t="shared" si="204"/>
        <v/>
      </c>
      <c r="N207" s="149" t="str">
        <f t="shared" si="204"/>
        <v/>
      </c>
      <c r="O207" s="149" t="str">
        <f t="shared" si="204"/>
        <v/>
      </c>
      <c r="P207" s="149">
        <f t="shared" si="204"/>
        <v>1</v>
      </c>
      <c r="Q207" s="149">
        <f t="shared" si="204"/>
        <v>1</v>
      </c>
      <c r="R207" s="149" t="str">
        <f t="shared" si="204"/>
        <v/>
      </c>
      <c r="S207" s="149" t="str">
        <f t="shared" si="204"/>
        <v/>
      </c>
      <c r="T207" s="149" t="str">
        <f t="shared" si="204"/>
        <v/>
      </c>
      <c r="U207" s="149" t="str">
        <f t="shared" si="204"/>
        <v/>
      </c>
      <c r="V207" s="149" t="str">
        <f t="shared" si="204"/>
        <v/>
      </c>
      <c r="W207" s="149" t="str">
        <f t="shared" si="204"/>
        <v/>
      </c>
    </row>
    <row r="208">
      <c r="A208" s="33"/>
      <c r="B208" s="148">
        <f>'Общий список'!A206</f>
        <v>907</v>
      </c>
      <c r="C208" s="148" t="str">
        <f>IF(B208="","",VLOOKUP(B208,'Общий список'!$A:$R,2,FALSE))</f>
        <v>Высоков Владислав </v>
      </c>
      <c r="D208" s="148" t="str">
        <f>IF(B208="","",VLOOKUP(B208,'Общий список'!$A:$R,3,FALSE))</f>
        <v>М</v>
      </c>
      <c r="E208" s="148" t="str">
        <f>IF(B208="","",VLOOKUP(B208,'Общий список'!$A:$R,8,FALSE))</f>
        <v>60 м</v>
      </c>
      <c r="F208" s="149" t="str">
        <f>IF(B208="","",VLOOKUP(B208,'Общий список'!$A:$R,10,FALSE))</f>
        <v>200 м</v>
      </c>
      <c r="G208" s="149" t="str">
        <f>IF(B208="","",VLOOKUP(B208,'Общий список'!$A:$R,12,FALSE))</f>
        <v/>
      </c>
      <c r="H208" s="149" t="str">
        <f t="shared" ref="H208:W208" si="205">IF(AND($D208=H$3,OR($E208=H$4,$F208=H$4,$G208=H$4)),1,"")</f>
        <v/>
      </c>
      <c r="I208" s="149" t="str">
        <f t="shared" si="205"/>
        <v/>
      </c>
      <c r="J208" s="149" t="str">
        <f t="shared" si="205"/>
        <v/>
      </c>
      <c r="K208" s="149" t="str">
        <f t="shared" si="205"/>
        <v/>
      </c>
      <c r="L208" s="149" t="str">
        <f t="shared" si="205"/>
        <v/>
      </c>
      <c r="M208" s="149" t="str">
        <f t="shared" si="205"/>
        <v/>
      </c>
      <c r="N208" s="149" t="str">
        <f t="shared" si="205"/>
        <v/>
      </c>
      <c r="O208" s="149" t="str">
        <f t="shared" si="205"/>
        <v/>
      </c>
      <c r="P208" s="149">
        <f t="shared" si="205"/>
        <v>1</v>
      </c>
      <c r="Q208" s="149" t="str">
        <f t="shared" si="205"/>
        <v/>
      </c>
      <c r="R208" s="149" t="str">
        <f t="shared" si="205"/>
        <v/>
      </c>
      <c r="S208" s="149" t="str">
        <f t="shared" si="205"/>
        <v/>
      </c>
      <c r="T208" s="149" t="str">
        <f t="shared" si="205"/>
        <v/>
      </c>
      <c r="U208" s="149" t="str">
        <f t="shared" si="205"/>
        <v/>
      </c>
      <c r="V208" s="149" t="str">
        <f t="shared" si="205"/>
        <v/>
      </c>
      <c r="W208" s="149" t="str">
        <f t="shared" si="205"/>
        <v/>
      </c>
    </row>
    <row r="209">
      <c r="A209" s="33"/>
      <c r="B209" s="148">
        <f>'Общий список'!A207</f>
        <v>908</v>
      </c>
      <c r="C209" s="148" t="str">
        <f>IF(B209="","",VLOOKUP(B209,'Общий список'!$A:$R,2,FALSE))</f>
        <v>Макаров Александр </v>
      </c>
      <c r="D209" s="148" t="str">
        <f>IF(B209="","",VLOOKUP(B209,'Общий список'!$A:$R,3,FALSE))</f>
        <v>М</v>
      </c>
      <c r="E209" s="148" t="str">
        <f>IF(B209="","",VLOOKUP(B209,'Общий список'!$A:$R,8,FALSE))</f>
        <v>60 м</v>
      </c>
      <c r="F209" s="149" t="str">
        <f>IF(B209="","",VLOOKUP(B209,'Общий список'!$A:$R,10,FALSE))</f>
        <v>200 м</v>
      </c>
      <c r="G209" s="149" t="str">
        <f>IF(B209="","",VLOOKUP(B209,'Общий список'!$A:$R,12,FALSE))</f>
        <v/>
      </c>
      <c r="H209" s="149" t="str">
        <f t="shared" ref="H209:W209" si="206">IF(AND($D209=H$3,OR($E209=H$4,$F209=H$4,$G209=H$4)),1,"")</f>
        <v/>
      </c>
      <c r="I209" s="149" t="str">
        <f t="shared" si="206"/>
        <v/>
      </c>
      <c r="J209" s="149" t="str">
        <f t="shared" si="206"/>
        <v/>
      </c>
      <c r="K209" s="149" t="str">
        <f t="shared" si="206"/>
        <v/>
      </c>
      <c r="L209" s="149" t="str">
        <f t="shared" si="206"/>
        <v/>
      </c>
      <c r="M209" s="149" t="str">
        <f t="shared" si="206"/>
        <v/>
      </c>
      <c r="N209" s="149" t="str">
        <f t="shared" si="206"/>
        <v/>
      </c>
      <c r="O209" s="149" t="str">
        <f t="shared" si="206"/>
        <v/>
      </c>
      <c r="P209" s="149">
        <f t="shared" si="206"/>
        <v>1</v>
      </c>
      <c r="Q209" s="149" t="str">
        <f t="shared" si="206"/>
        <v/>
      </c>
      <c r="R209" s="149" t="str">
        <f t="shared" si="206"/>
        <v/>
      </c>
      <c r="S209" s="149" t="str">
        <f t="shared" si="206"/>
        <v/>
      </c>
      <c r="T209" s="149" t="str">
        <f t="shared" si="206"/>
        <v/>
      </c>
      <c r="U209" s="149" t="str">
        <f t="shared" si="206"/>
        <v/>
      </c>
      <c r="V209" s="149" t="str">
        <f t="shared" si="206"/>
        <v/>
      </c>
      <c r="W209" s="149" t="str">
        <f t="shared" si="206"/>
        <v/>
      </c>
    </row>
    <row r="210">
      <c r="A210" s="33"/>
      <c r="B210" s="148">
        <f>'Общий список'!A208</f>
        <v>910</v>
      </c>
      <c r="C210" s="148" t="str">
        <f>IF(B210="","",VLOOKUP(B210,'Общий список'!$A:$R,2,FALSE))</f>
        <v>Сысоева Инесса</v>
      </c>
      <c r="D210" s="148" t="str">
        <f>IF(B210="","",VLOOKUP(B210,'Общий список'!$A:$R,3,FALSE))</f>
        <v>Ж</v>
      </c>
      <c r="E210" s="148" t="str">
        <f>IF(B210="","",VLOOKUP(B210,'Общий список'!$A:$R,8,FALSE))</f>
        <v>1500 м</v>
      </c>
      <c r="F210" s="149" t="str">
        <f>IF(B210="","",VLOOKUP(B210,'Общий список'!$A:$R,10,FALSE))</f>
        <v>3000 м</v>
      </c>
      <c r="G210" s="149" t="str">
        <f>IF(B210="","",VLOOKUP(B210,'Общий список'!$A:$R,12,FALSE))</f>
        <v/>
      </c>
      <c r="H210" s="149" t="str">
        <f t="shared" ref="H210:W210" si="207">IF(AND($D210=H$3,OR($E210=H$4,$F210=H$4,$G210=H$4)),1,"")</f>
        <v/>
      </c>
      <c r="I210" s="149" t="str">
        <f t="shared" si="207"/>
        <v/>
      </c>
      <c r="J210" s="149" t="str">
        <f t="shared" si="207"/>
        <v/>
      </c>
      <c r="K210" s="149">
        <f t="shared" si="207"/>
        <v>1</v>
      </c>
      <c r="L210" s="149" t="str">
        <f t="shared" si="207"/>
        <v/>
      </c>
      <c r="M210" s="149" t="str">
        <f t="shared" si="207"/>
        <v/>
      </c>
      <c r="N210" s="149" t="str">
        <f t="shared" si="207"/>
        <v/>
      </c>
      <c r="O210" s="149" t="str">
        <f t="shared" si="207"/>
        <v/>
      </c>
      <c r="P210" s="149" t="str">
        <f t="shared" si="207"/>
        <v/>
      </c>
      <c r="Q210" s="149" t="str">
        <f t="shared" si="207"/>
        <v/>
      </c>
      <c r="R210" s="149" t="str">
        <f t="shared" si="207"/>
        <v/>
      </c>
      <c r="S210" s="149" t="str">
        <f t="shared" si="207"/>
        <v/>
      </c>
      <c r="T210" s="149" t="str">
        <f t="shared" si="207"/>
        <v/>
      </c>
      <c r="U210" s="149" t="str">
        <f t="shared" si="207"/>
        <v/>
      </c>
      <c r="V210" s="149" t="str">
        <f t="shared" si="207"/>
        <v/>
      </c>
      <c r="W210" s="149" t="str">
        <f t="shared" si="207"/>
        <v/>
      </c>
    </row>
    <row r="211">
      <c r="A211" s="33"/>
      <c r="B211" s="148">
        <f>'Общий список'!A209</f>
        <v>952</v>
      </c>
      <c r="C211" s="148" t="str">
        <f>IF(B211="","",VLOOKUP(B211,'Общий список'!$A:$R,2,FALSE))</f>
        <v>Мальцев Павел</v>
      </c>
      <c r="D211" s="148" t="str">
        <f>IF(B211="","",VLOOKUP(B211,'Общий список'!$A:$R,3,FALSE))</f>
        <v>М</v>
      </c>
      <c r="E211" s="148" t="str">
        <f>IF(B211="","",VLOOKUP(B211,'Общий список'!$A:$R,8,FALSE))</f>
        <v>1500 м</v>
      </c>
      <c r="F211" s="149" t="str">
        <f>IF(B211="","",VLOOKUP(B211,'Общий список'!$A:$R,10,FALSE))</f>
        <v>800 м</v>
      </c>
      <c r="G211" s="149" t="str">
        <f>IF(B211="","",VLOOKUP(B211,'Общий список'!$A:$R,12,FALSE))</f>
        <v/>
      </c>
      <c r="H211" s="149" t="str">
        <f t="shared" ref="H211:W211" si="208">IF(AND($D211=H$3,OR($E211=H$4,$F211=H$4,$G211=H$4)),1,"")</f>
        <v/>
      </c>
      <c r="I211" s="149" t="str">
        <f t="shared" si="208"/>
        <v/>
      </c>
      <c r="J211" s="149" t="str">
        <f t="shared" si="208"/>
        <v/>
      </c>
      <c r="K211" s="149" t="str">
        <f t="shared" si="208"/>
        <v/>
      </c>
      <c r="L211" s="149" t="str">
        <f t="shared" si="208"/>
        <v/>
      </c>
      <c r="M211" s="149" t="str">
        <f t="shared" si="208"/>
        <v/>
      </c>
      <c r="N211" s="149" t="str">
        <f t="shared" si="208"/>
        <v/>
      </c>
      <c r="O211" s="149" t="str">
        <f t="shared" si="208"/>
        <v/>
      </c>
      <c r="P211" s="149" t="str">
        <f t="shared" si="208"/>
        <v/>
      </c>
      <c r="Q211" s="149" t="str">
        <f t="shared" si="208"/>
        <v/>
      </c>
      <c r="R211" s="149">
        <f t="shared" si="208"/>
        <v>1</v>
      </c>
      <c r="S211" s="149" t="str">
        <f t="shared" si="208"/>
        <v/>
      </c>
      <c r="T211" s="149" t="str">
        <f t="shared" si="208"/>
        <v/>
      </c>
      <c r="U211" s="149" t="str">
        <f t="shared" si="208"/>
        <v/>
      </c>
      <c r="V211" s="149" t="str">
        <f t="shared" si="208"/>
        <v/>
      </c>
      <c r="W211" s="149" t="str">
        <f t="shared" si="208"/>
        <v/>
      </c>
    </row>
    <row r="212">
      <c r="A212" s="33"/>
      <c r="B212" s="148">
        <f>'Общий список'!A210</f>
        <v>961</v>
      </c>
      <c r="C212" s="148" t="str">
        <f>IF(B212="","",VLOOKUP(B212,'Общий список'!$A:$R,2,FALSE))</f>
        <v>Кудымов Кирилл </v>
      </c>
      <c r="D212" s="148" t="str">
        <f>IF(B212="","",VLOOKUP(B212,'Общий список'!$A:$R,3,FALSE))</f>
        <v>М</v>
      </c>
      <c r="E212" s="148" t="str">
        <f>IF(B212="","",VLOOKUP(B212,'Общий список'!$A:$R,8,FALSE))</f>
        <v>60 м</v>
      </c>
      <c r="F212" s="149" t="str">
        <f>IF(B212="","",VLOOKUP(B212,'Общий список'!$A:$R,10,FALSE))</f>
        <v/>
      </c>
      <c r="G212" s="149" t="str">
        <f>IF(B212="","",VLOOKUP(B212,'Общий список'!$A:$R,12,FALSE))</f>
        <v/>
      </c>
      <c r="H212" s="149" t="str">
        <f t="shared" ref="H212:W212" si="209">IF(AND($D212=H$3,OR($E212=H$4,$F212=H$4,$G212=H$4)),1,"")</f>
        <v/>
      </c>
      <c r="I212" s="149" t="str">
        <f t="shared" si="209"/>
        <v/>
      </c>
      <c r="J212" s="149" t="str">
        <f t="shared" si="209"/>
        <v/>
      </c>
      <c r="K212" s="149" t="str">
        <f t="shared" si="209"/>
        <v/>
      </c>
      <c r="L212" s="149" t="str">
        <f t="shared" si="209"/>
        <v/>
      </c>
      <c r="M212" s="149" t="str">
        <f t="shared" si="209"/>
        <v/>
      </c>
      <c r="N212" s="149" t="str">
        <f t="shared" si="209"/>
        <v/>
      </c>
      <c r="O212" s="149" t="str">
        <f t="shared" si="209"/>
        <v/>
      </c>
      <c r="P212" s="149">
        <f t="shared" si="209"/>
        <v>1</v>
      </c>
      <c r="Q212" s="149" t="str">
        <f t="shared" si="209"/>
        <v/>
      </c>
      <c r="R212" s="149" t="str">
        <f t="shared" si="209"/>
        <v/>
      </c>
      <c r="S212" s="149" t="str">
        <f t="shared" si="209"/>
        <v/>
      </c>
      <c r="T212" s="149" t="str">
        <f t="shared" si="209"/>
        <v/>
      </c>
      <c r="U212" s="149" t="str">
        <f t="shared" si="209"/>
        <v/>
      </c>
      <c r="V212" s="149" t="str">
        <f t="shared" si="209"/>
        <v/>
      </c>
      <c r="W212" s="149" t="str">
        <f t="shared" si="209"/>
        <v/>
      </c>
    </row>
    <row r="213">
      <c r="A213" s="33"/>
      <c r="B213" s="148">
        <f>'Общий список'!A211</f>
        <v>966</v>
      </c>
      <c r="C213" s="148" t="str">
        <f>IF(B213="","",VLOOKUP(B213,'Общий список'!$A:$R,2,FALSE))</f>
        <v>Верещагин Анатолий </v>
      </c>
      <c r="D213" s="148" t="str">
        <f>IF(B213="","",VLOOKUP(B213,'Общий список'!$A:$R,3,FALSE))</f>
        <v>М</v>
      </c>
      <c r="E213" s="148" t="str">
        <f>IF(B213="","",VLOOKUP(B213,'Общий список'!$A:$R,8,FALSE))</f>
        <v/>
      </c>
      <c r="F213" s="149" t="str">
        <f>IF(B213="","",VLOOKUP(B213,'Общий список'!$A:$R,10,FALSE))</f>
        <v>3000 м</v>
      </c>
      <c r="G213" s="149" t="str">
        <f>IF(B213="","",VLOOKUP(B213,'Общий список'!$A:$R,12,FALSE))</f>
        <v/>
      </c>
      <c r="H213" s="149" t="str">
        <f t="shared" ref="H213:W213" si="210">IF(AND($D213=H$3,OR($E213=H$4,$F213=H$4,$G213=H$4)),1,"")</f>
        <v/>
      </c>
      <c r="I213" s="149" t="str">
        <f t="shared" si="210"/>
        <v/>
      </c>
      <c r="J213" s="149" t="str">
        <f t="shared" si="210"/>
        <v/>
      </c>
      <c r="K213" s="149" t="str">
        <f t="shared" si="210"/>
        <v/>
      </c>
      <c r="L213" s="149" t="str">
        <f t="shared" si="210"/>
        <v/>
      </c>
      <c r="M213" s="149" t="str">
        <f t="shared" si="210"/>
        <v/>
      </c>
      <c r="N213" s="149" t="str">
        <f t="shared" si="210"/>
        <v/>
      </c>
      <c r="O213" s="149" t="str">
        <f t="shared" si="210"/>
        <v/>
      </c>
      <c r="P213" s="149" t="str">
        <f t="shared" si="210"/>
        <v/>
      </c>
      <c r="Q213" s="149" t="str">
        <f t="shared" si="210"/>
        <v/>
      </c>
      <c r="R213" s="149" t="str">
        <f t="shared" si="210"/>
        <v/>
      </c>
      <c r="S213" s="149">
        <f t="shared" si="210"/>
        <v>1</v>
      </c>
      <c r="T213" s="149" t="str">
        <f t="shared" si="210"/>
        <v/>
      </c>
      <c r="U213" s="149" t="str">
        <f t="shared" si="210"/>
        <v/>
      </c>
      <c r="V213" s="149" t="str">
        <f t="shared" si="210"/>
        <v/>
      </c>
      <c r="W213" s="149" t="str">
        <f t="shared" si="210"/>
        <v/>
      </c>
    </row>
    <row r="214">
      <c r="A214" s="33"/>
      <c r="B214" s="148">
        <f>'Общий список'!A212</f>
        <v>1013</v>
      </c>
      <c r="C214" s="148" t="str">
        <f>IF(B214="","",VLOOKUP(B214,'Общий список'!$A:$R,2,FALSE))</f>
        <v>Боброва Мария </v>
      </c>
      <c r="D214" s="148" t="str">
        <f>IF(B214="","",VLOOKUP(B214,'Общий список'!$A:$R,3,FALSE))</f>
        <v>Ж</v>
      </c>
      <c r="E214" s="148" t="str">
        <f>IF(B214="","",VLOOKUP(B214,'Общий список'!$A:$R,8,FALSE))</f>
        <v>1500 м</v>
      </c>
      <c r="F214" s="149" t="str">
        <f>IF(B214="","",VLOOKUP(B214,'Общий список'!$A:$R,10,FALSE))</f>
        <v>3000 м</v>
      </c>
      <c r="G214" s="149" t="str">
        <f>IF(B214="","",VLOOKUP(B214,'Общий список'!$A:$R,12,FALSE))</f>
        <v/>
      </c>
      <c r="H214" s="149" t="str">
        <f t="shared" ref="H214:W214" si="211">IF(AND($D214=H$3,OR($E214=H$4,$F214=H$4,$G214=H$4)),1,"")</f>
        <v/>
      </c>
      <c r="I214" s="149" t="str">
        <f t="shared" si="211"/>
        <v/>
      </c>
      <c r="J214" s="149" t="str">
        <f t="shared" si="211"/>
        <v/>
      </c>
      <c r="K214" s="149">
        <f t="shared" si="211"/>
        <v>1</v>
      </c>
      <c r="L214" s="149" t="str">
        <f t="shared" si="211"/>
        <v/>
      </c>
      <c r="M214" s="149" t="str">
        <f t="shared" si="211"/>
        <v/>
      </c>
      <c r="N214" s="149" t="str">
        <f t="shared" si="211"/>
        <v/>
      </c>
      <c r="O214" s="149" t="str">
        <f t="shared" si="211"/>
        <v/>
      </c>
      <c r="P214" s="149" t="str">
        <f t="shared" si="211"/>
        <v/>
      </c>
      <c r="Q214" s="149" t="str">
        <f t="shared" si="211"/>
        <v/>
      </c>
      <c r="R214" s="149" t="str">
        <f t="shared" si="211"/>
        <v/>
      </c>
      <c r="S214" s="149" t="str">
        <f t="shared" si="211"/>
        <v/>
      </c>
      <c r="T214" s="149" t="str">
        <f t="shared" si="211"/>
        <v/>
      </c>
      <c r="U214" s="149" t="str">
        <f t="shared" si="211"/>
        <v/>
      </c>
      <c r="V214" s="149" t="str">
        <f t="shared" si="211"/>
        <v/>
      </c>
      <c r="W214" s="149" t="str">
        <f t="shared" si="211"/>
        <v/>
      </c>
    </row>
    <row r="215">
      <c r="A215" s="33"/>
      <c r="B215" s="148">
        <f>'Общий список'!A213</f>
        <v>1040</v>
      </c>
      <c r="C215" s="148" t="str">
        <f>IF(B215="","",VLOOKUP(B215,'Общий список'!$A:$R,2,FALSE))</f>
        <v>Лузин Леонид</v>
      </c>
      <c r="D215" s="148" t="str">
        <f>IF(B215="","",VLOOKUP(B215,'Общий список'!$A:$R,3,FALSE))</f>
        <v>М</v>
      </c>
      <c r="E215" s="148" t="str">
        <f>IF(B215="","",VLOOKUP(B215,'Общий список'!$A:$R,8,FALSE))</f>
        <v/>
      </c>
      <c r="F215" s="149" t="str">
        <f>IF(B215="","",VLOOKUP(B215,'Общий список'!$A:$R,10,FALSE))</f>
        <v>3000 м</v>
      </c>
      <c r="G215" s="149" t="str">
        <f>IF(B215="","",VLOOKUP(B215,'Общий список'!$A:$R,12,FALSE))</f>
        <v/>
      </c>
      <c r="H215" s="149" t="str">
        <f t="shared" ref="H215:W215" si="212">IF(AND($D215=H$3,OR($E215=H$4,$F215=H$4,$G215=H$4)),1,"")</f>
        <v/>
      </c>
      <c r="I215" s="149" t="str">
        <f t="shared" si="212"/>
        <v/>
      </c>
      <c r="J215" s="149" t="str">
        <f t="shared" si="212"/>
        <v/>
      </c>
      <c r="K215" s="149" t="str">
        <f t="shared" si="212"/>
        <v/>
      </c>
      <c r="L215" s="149" t="str">
        <f t="shared" si="212"/>
        <v/>
      </c>
      <c r="M215" s="149" t="str">
        <f t="shared" si="212"/>
        <v/>
      </c>
      <c r="N215" s="149" t="str">
        <f t="shared" si="212"/>
        <v/>
      </c>
      <c r="O215" s="149" t="str">
        <f t="shared" si="212"/>
        <v/>
      </c>
      <c r="P215" s="149" t="str">
        <f t="shared" si="212"/>
        <v/>
      </c>
      <c r="Q215" s="149" t="str">
        <f t="shared" si="212"/>
        <v/>
      </c>
      <c r="R215" s="149" t="str">
        <f t="shared" si="212"/>
        <v/>
      </c>
      <c r="S215" s="149">
        <f t="shared" si="212"/>
        <v>1</v>
      </c>
      <c r="T215" s="149" t="str">
        <f t="shared" si="212"/>
        <v/>
      </c>
      <c r="U215" s="149" t="str">
        <f t="shared" si="212"/>
        <v/>
      </c>
      <c r="V215" s="149" t="str">
        <f t="shared" si="212"/>
        <v/>
      </c>
      <c r="W215" s="149" t="str">
        <f t="shared" si="212"/>
        <v/>
      </c>
    </row>
    <row r="216">
      <c r="A216" s="33"/>
      <c r="B216" s="148">
        <f>'Общий список'!A214</f>
        <v>1107</v>
      </c>
      <c r="C216" s="148" t="str">
        <f>IF(B216="","",VLOOKUP(B216,'Общий список'!$A:$R,2,FALSE))</f>
        <v>Вожаков Игнатий</v>
      </c>
      <c r="D216" s="148" t="str">
        <f>IF(B216="","",VLOOKUP(B216,'Общий список'!$A:$R,3,FALSE))</f>
        <v>М</v>
      </c>
      <c r="E216" s="148" t="str">
        <f>IF(B216="","",VLOOKUP(B216,'Общий список'!$A:$R,8,FALSE))</f>
        <v/>
      </c>
      <c r="F216" s="149" t="str">
        <f>IF(B216="","",VLOOKUP(B216,'Общий список'!$A:$R,10,FALSE))</f>
        <v>3000 м</v>
      </c>
      <c r="G216" s="149" t="str">
        <f>IF(B216="","",VLOOKUP(B216,'Общий список'!$A:$R,12,FALSE))</f>
        <v/>
      </c>
      <c r="H216" s="149" t="str">
        <f t="shared" ref="H216:W216" si="213">IF(AND($D216=H$3,OR($E216=H$4,$F216=H$4,$G216=H$4)),1,"")</f>
        <v/>
      </c>
      <c r="I216" s="149" t="str">
        <f t="shared" si="213"/>
        <v/>
      </c>
      <c r="J216" s="149" t="str">
        <f t="shared" si="213"/>
        <v/>
      </c>
      <c r="K216" s="149" t="str">
        <f t="shared" si="213"/>
        <v/>
      </c>
      <c r="L216" s="149" t="str">
        <f t="shared" si="213"/>
        <v/>
      </c>
      <c r="M216" s="149" t="str">
        <f t="shared" si="213"/>
        <v/>
      </c>
      <c r="N216" s="149" t="str">
        <f t="shared" si="213"/>
        <v/>
      </c>
      <c r="O216" s="149" t="str">
        <f t="shared" si="213"/>
        <v/>
      </c>
      <c r="P216" s="149" t="str">
        <f t="shared" si="213"/>
        <v/>
      </c>
      <c r="Q216" s="149" t="str">
        <f t="shared" si="213"/>
        <v/>
      </c>
      <c r="R216" s="149" t="str">
        <f t="shared" si="213"/>
        <v/>
      </c>
      <c r="S216" s="149">
        <f t="shared" si="213"/>
        <v>1</v>
      </c>
      <c r="T216" s="149" t="str">
        <f t="shared" si="213"/>
        <v/>
      </c>
      <c r="U216" s="149" t="str">
        <f t="shared" si="213"/>
        <v/>
      </c>
      <c r="V216" s="149" t="str">
        <f t="shared" si="213"/>
        <v/>
      </c>
      <c r="W216" s="149" t="str">
        <f t="shared" si="213"/>
        <v/>
      </c>
    </row>
    <row r="217">
      <c r="A217" s="33"/>
      <c r="B217" s="148">
        <f>'Общий список'!A215</f>
        <v>1657</v>
      </c>
      <c r="C217" s="148" t="str">
        <f>IF(B217="","",VLOOKUP(B217,'Общий список'!$A:$R,2,FALSE))</f>
        <v>Дубовик Евгений</v>
      </c>
      <c r="D217" s="148" t="str">
        <f>IF(B217="","",VLOOKUP(B217,'Общий список'!$A:$R,3,FALSE))</f>
        <v>М</v>
      </c>
      <c r="E217" s="148" t="str">
        <f>IF(B217="","",VLOOKUP(B217,'Общий список'!$A:$R,8,FALSE))</f>
        <v/>
      </c>
      <c r="F217" s="149" t="str">
        <f>IF(B217="","",VLOOKUP(B217,'Общий список'!$A:$R,10,FALSE))</f>
        <v>3000 м</v>
      </c>
      <c r="G217" s="149" t="str">
        <f>IF(B217="","",VLOOKUP(B217,'Общий список'!$A:$R,12,FALSE))</f>
        <v/>
      </c>
      <c r="H217" s="149" t="str">
        <f t="shared" ref="H217:W217" si="214">IF(AND($D217=H$3,OR($E217=H$4,$F217=H$4,$G217=H$4)),1,"")</f>
        <v/>
      </c>
      <c r="I217" s="149" t="str">
        <f t="shared" si="214"/>
        <v/>
      </c>
      <c r="J217" s="149" t="str">
        <f t="shared" si="214"/>
        <v/>
      </c>
      <c r="K217" s="149" t="str">
        <f t="shared" si="214"/>
        <v/>
      </c>
      <c r="L217" s="149" t="str">
        <f t="shared" si="214"/>
        <v/>
      </c>
      <c r="M217" s="149" t="str">
        <f t="shared" si="214"/>
        <v/>
      </c>
      <c r="N217" s="149" t="str">
        <f t="shared" si="214"/>
        <v/>
      </c>
      <c r="O217" s="149" t="str">
        <f t="shared" si="214"/>
        <v/>
      </c>
      <c r="P217" s="149" t="str">
        <f t="shared" si="214"/>
        <v/>
      </c>
      <c r="Q217" s="149" t="str">
        <f t="shared" si="214"/>
        <v/>
      </c>
      <c r="R217" s="149" t="str">
        <f t="shared" si="214"/>
        <v/>
      </c>
      <c r="S217" s="149">
        <f t="shared" si="214"/>
        <v>1</v>
      </c>
      <c r="T217" s="149" t="str">
        <f t="shared" si="214"/>
        <v/>
      </c>
      <c r="U217" s="149" t="str">
        <f t="shared" si="214"/>
        <v/>
      </c>
      <c r="V217" s="149" t="str">
        <f t="shared" si="214"/>
        <v/>
      </c>
      <c r="W217" s="149" t="str">
        <f t="shared" si="214"/>
        <v/>
      </c>
    </row>
    <row r="218">
      <c r="A218" s="33"/>
      <c r="B218" s="148">
        <f>'Общий список'!A216</f>
        <v>1838</v>
      </c>
      <c r="C218" s="148" t="str">
        <f>IF(B218="","",VLOOKUP(B218,'Общий список'!$A:$R,2,FALSE))</f>
        <v>Охотников Андрей </v>
      </c>
      <c r="D218" s="148" t="str">
        <f>IF(B218="","",VLOOKUP(B218,'Общий список'!$A:$R,3,FALSE))</f>
        <v>М</v>
      </c>
      <c r="E218" s="148" t="str">
        <f>IF(B218="","",VLOOKUP(B218,'Общий список'!$A:$R,8,FALSE))</f>
        <v>1500 м</v>
      </c>
      <c r="F218" s="149" t="str">
        <f>IF(B218="","",VLOOKUP(B218,'Общий список'!$A:$R,10,FALSE))</f>
        <v>3000 м</v>
      </c>
      <c r="G218" s="149" t="str">
        <f>IF(B218="","",VLOOKUP(B218,'Общий список'!$A:$R,12,FALSE))</f>
        <v/>
      </c>
      <c r="H218" s="149" t="str">
        <f t="shared" ref="H218:W218" si="215">IF(AND($D218=H$3,OR($E218=H$4,$F218=H$4,$G218=H$4)),1,"")</f>
        <v/>
      </c>
      <c r="I218" s="149" t="str">
        <f t="shared" si="215"/>
        <v/>
      </c>
      <c r="J218" s="149" t="str">
        <f t="shared" si="215"/>
        <v/>
      </c>
      <c r="K218" s="149" t="str">
        <f t="shared" si="215"/>
        <v/>
      </c>
      <c r="L218" s="149" t="str">
        <f t="shared" si="215"/>
        <v/>
      </c>
      <c r="M218" s="149" t="str">
        <f t="shared" si="215"/>
        <v/>
      </c>
      <c r="N218" s="149" t="str">
        <f t="shared" si="215"/>
        <v/>
      </c>
      <c r="O218" s="149" t="str">
        <f t="shared" si="215"/>
        <v/>
      </c>
      <c r="P218" s="149" t="str">
        <f t="shared" si="215"/>
        <v/>
      </c>
      <c r="Q218" s="149" t="str">
        <f t="shared" si="215"/>
        <v/>
      </c>
      <c r="R218" s="149" t="str">
        <f t="shared" si="215"/>
        <v/>
      </c>
      <c r="S218" s="149">
        <f t="shared" si="215"/>
        <v>1</v>
      </c>
      <c r="T218" s="149" t="str">
        <f t="shared" si="215"/>
        <v/>
      </c>
      <c r="U218" s="149" t="str">
        <f t="shared" si="215"/>
        <v/>
      </c>
      <c r="V218" s="149" t="str">
        <f t="shared" si="215"/>
        <v/>
      </c>
      <c r="W218" s="149" t="str">
        <f t="shared" si="215"/>
        <v/>
      </c>
    </row>
    <row r="219">
      <c r="A219" s="33"/>
      <c r="B219" s="148">
        <f>'Общий список'!A217</f>
        <v>1961</v>
      </c>
      <c r="C219" s="148" t="str">
        <f>IF(B219="","",VLOOKUP(B219,'Общий список'!$A:$R,2,FALSE))</f>
        <v>Чупеев Илья</v>
      </c>
      <c r="D219" s="148" t="str">
        <f>IF(B219="","",VLOOKUP(B219,'Общий список'!$A:$R,3,FALSE))</f>
        <v>М</v>
      </c>
      <c r="E219" s="148" t="str">
        <f>IF(B219="","",VLOOKUP(B219,'Общий список'!$A:$R,8,FALSE))</f>
        <v>1500 м</v>
      </c>
      <c r="F219" s="149" t="str">
        <f>IF(B219="","",VLOOKUP(B219,'Общий список'!$A:$R,10,FALSE))</f>
        <v>800 м</v>
      </c>
      <c r="G219" s="149" t="str">
        <f>IF(B219="","",VLOOKUP(B219,'Общий список'!$A:$R,12,FALSE))</f>
        <v/>
      </c>
      <c r="H219" s="149" t="str">
        <f t="shared" ref="H219:W219" si="216">IF(AND($D219=H$3,OR($E219=H$4,$F219=H$4,$G219=H$4)),1,"")</f>
        <v/>
      </c>
      <c r="I219" s="149" t="str">
        <f t="shared" si="216"/>
        <v/>
      </c>
      <c r="J219" s="149" t="str">
        <f t="shared" si="216"/>
        <v/>
      </c>
      <c r="K219" s="149" t="str">
        <f t="shared" si="216"/>
        <v/>
      </c>
      <c r="L219" s="149" t="str">
        <f t="shared" si="216"/>
        <v/>
      </c>
      <c r="M219" s="149" t="str">
        <f t="shared" si="216"/>
        <v/>
      </c>
      <c r="N219" s="149" t="str">
        <f t="shared" si="216"/>
        <v/>
      </c>
      <c r="O219" s="149" t="str">
        <f t="shared" si="216"/>
        <v/>
      </c>
      <c r="P219" s="149" t="str">
        <f t="shared" si="216"/>
        <v/>
      </c>
      <c r="Q219" s="149" t="str">
        <f t="shared" si="216"/>
        <v/>
      </c>
      <c r="R219" s="149">
        <f t="shared" si="216"/>
        <v>1</v>
      </c>
      <c r="S219" s="149" t="str">
        <f t="shared" si="216"/>
        <v/>
      </c>
      <c r="T219" s="149" t="str">
        <f t="shared" si="216"/>
        <v/>
      </c>
      <c r="U219" s="149" t="str">
        <f t="shared" si="216"/>
        <v/>
      </c>
      <c r="V219" s="149" t="str">
        <f t="shared" si="216"/>
        <v/>
      </c>
      <c r="W219" s="149" t="str">
        <f t="shared" si="216"/>
        <v/>
      </c>
    </row>
    <row r="220">
      <c r="A220" s="33"/>
      <c r="B220" s="148">
        <f>'Общий список'!A218</f>
        <v>2039</v>
      </c>
      <c r="C220" s="148" t="str">
        <f>IF(B220="","",VLOOKUP(B220,'Общий список'!$A:$R,2,FALSE))</f>
        <v>Родина Анна</v>
      </c>
      <c r="D220" s="148" t="str">
        <f>IF(B220="","",VLOOKUP(B220,'Общий список'!$A:$R,3,FALSE))</f>
        <v>Ж</v>
      </c>
      <c r="E220" s="148" t="str">
        <f>IF(B220="","",VLOOKUP(B220,'Общий список'!$A:$R,8,FALSE))</f>
        <v>400 м</v>
      </c>
      <c r="F220" s="149" t="str">
        <f>IF(B220="","",VLOOKUP(B220,'Общий список'!$A:$R,10,FALSE))</f>
        <v>800 м</v>
      </c>
      <c r="G220" s="149" t="str">
        <f>IF(B220="","",VLOOKUP(B220,'Общий список'!$A:$R,12,FALSE))</f>
        <v/>
      </c>
      <c r="H220" s="149" t="str">
        <f t="shared" ref="H220:W220" si="217">IF(AND($D220=H$3,OR($E220=H$4,$F220=H$4,$G220=H$4)),1,"")</f>
        <v/>
      </c>
      <c r="I220" s="149">
        <f t="shared" si="217"/>
        <v>1</v>
      </c>
      <c r="J220" s="149">
        <f t="shared" si="217"/>
        <v>1</v>
      </c>
      <c r="K220" s="149" t="str">
        <f t="shared" si="217"/>
        <v/>
      </c>
      <c r="L220" s="149" t="str">
        <f t="shared" si="217"/>
        <v/>
      </c>
      <c r="M220" s="149" t="str">
        <f t="shared" si="217"/>
        <v/>
      </c>
      <c r="N220" s="149" t="str">
        <f t="shared" si="217"/>
        <v/>
      </c>
      <c r="O220" s="149" t="str">
        <f t="shared" si="217"/>
        <v/>
      </c>
      <c r="P220" s="149" t="str">
        <f t="shared" si="217"/>
        <v/>
      </c>
      <c r="Q220" s="149" t="str">
        <f t="shared" si="217"/>
        <v/>
      </c>
      <c r="R220" s="149" t="str">
        <f t="shared" si="217"/>
        <v/>
      </c>
      <c r="S220" s="149" t="str">
        <f t="shared" si="217"/>
        <v/>
      </c>
      <c r="T220" s="149" t="str">
        <f t="shared" si="217"/>
        <v/>
      </c>
      <c r="U220" s="149" t="str">
        <f t="shared" si="217"/>
        <v/>
      </c>
      <c r="V220" s="149" t="str">
        <f t="shared" si="217"/>
        <v/>
      </c>
      <c r="W220" s="149" t="str">
        <f t="shared" si="217"/>
        <v/>
      </c>
    </row>
    <row r="221">
      <c r="A221" s="33"/>
      <c r="B221" s="148">
        <f>'Общий список'!A219</f>
        <v>2282</v>
      </c>
      <c r="C221" s="148" t="str">
        <f>IF(B221="","",VLOOKUP(B221,'Общий список'!$A:$R,2,FALSE))</f>
        <v>Лепа Дмитрий </v>
      </c>
      <c r="D221" s="148" t="str">
        <f>IF(B221="","",VLOOKUP(B221,'Общий список'!$A:$R,3,FALSE))</f>
        <v>М</v>
      </c>
      <c r="E221" s="148" t="str">
        <f>IF(B221="","",VLOOKUP(B221,'Общий список'!$A:$R,8,FALSE))</f>
        <v>1500 м</v>
      </c>
      <c r="F221" s="149" t="str">
        <f>IF(B221="","",VLOOKUP(B221,'Общий список'!$A:$R,10,FALSE))</f>
        <v>800 м</v>
      </c>
      <c r="G221" s="149" t="str">
        <f>IF(B221="","",VLOOKUP(B221,'Общий список'!$A:$R,12,FALSE))</f>
        <v>3000 м</v>
      </c>
      <c r="H221" s="149" t="str">
        <f t="shared" ref="H221:W221" si="218">IF(AND($D221=H$3,OR($E221=H$4,$F221=H$4,$G221=H$4)),1,"")</f>
        <v/>
      </c>
      <c r="I221" s="149" t="str">
        <f t="shared" si="218"/>
        <v/>
      </c>
      <c r="J221" s="149" t="str">
        <f t="shared" si="218"/>
        <v/>
      </c>
      <c r="K221" s="149" t="str">
        <f t="shared" si="218"/>
        <v/>
      </c>
      <c r="L221" s="149" t="str">
        <f t="shared" si="218"/>
        <v/>
      </c>
      <c r="M221" s="149" t="str">
        <f t="shared" si="218"/>
        <v/>
      </c>
      <c r="N221" s="149" t="str">
        <f t="shared" si="218"/>
        <v/>
      </c>
      <c r="O221" s="149" t="str">
        <f t="shared" si="218"/>
        <v/>
      </c>
      <c r="P221" s="149" t="str">
        <f t="shared" si="218"/>
        <v/>
      </c>
      <c r="Q221" s="149" t="str">
        <f t="shared" si="218"/>
        <v/>
      </c>
      <c r="R221" s="149">
        <f t="shared" si="218"/>
        <v>1</v>
      </c>
      <c r="S221" s="149">
        <f t="shared" si="218"/>
        <v>1</v>
      </c>
      <c r="T221" s="149" t="str">
        <f t="shared" si="218"/>
        <v/>
      </c>
      <c r="U221" s="149" t="str">
        <f t="shared" si="218"/>
        <v/>
      </c>
      <c r="V221" s="149" t="str">
        <f t="shared" si="218"/>
        <v/>
      </c>
      <c r="W221" s="149" t="str">
        <f t="shared" si="218"/>
        <v/>
      </c>
    </row>
    <row r="222">
      <c r="A222" s="33"/>
      <c r="B222" s="148">
        <f>'Общий список'!A220</f>
        <v>2328</v>
      </c>
      <c r="C222" s="148" t="str">
        <f>IF(B222="","",VLOOKUP(B222,'Общий список'!$A:$R,2,FALSE))</f>
        <v>Галкин Антон</v>
      </c>
      <c r="D222" s="148" t="str">
        <f>IF(B222="","",VLOOKUP(B222,'Общий список'!$A:$R,3,FALSE))</f>
        <v>М</v>
      </c>
      <c r="E222" s="148" t="str">
        <f>IF(B222="","",VLOOKUP(B222,'Общий список'!$A:$R,8,FALSE))</f>
        <v>1500 м</v>
      </c>
      <c r="F222" s="149" t="str">
        <f>IF(B222="","",VLOOKUP(B222,'Общий список'!$A:$R,10,FALSE))</f>
        <v>800 м</v>
      </c>
      <c r="G222" s="149" t="str">
        <f>IF(B222="","",VLOOKUP(B222,'Общий список'!$A:$R,12,FALSE))</f>
        <v/>
      </c>
      <c r="H222" s="149" t="str">
        <f t="shared" ref="H222:W222" si="219">IF(AND($D222=H$3,OR($E222=H$4,$F222=H$4,$G222=H$4)),1,"")</f>
        <v/>
      </c>
      <c r="I222" s="149" t="str">
        <f t="shared" si="219"/>
        <v/>
      </c>
      <c r="J222" s="149" t="str">
        <f t="shared" si="219"/>
        <v/>
      </c>
      <c r="K222" s="149" t="str">
        <f t="shared" si="219"/>
        <v/>
      </c>
      <c r="L222" s="149" t="str">
        <f t="shared" si="219"/>
        <v/>
      </c>
      <c r="M222" s="149" t="str">
        <f t="shared" si="219"/>
        <v/>
      </c>
      <c r="N222" s="149" t="str">
        <f t="shared" si="219"/>
        <v/>
      </c>
      <c r="O222" s="149" t="str">
        <f t="shared" si="219"/>
        <v/>
      </c>
      <c r="P222" s="149" t="str">
        <f t="shared" si="219"/>
        <v/>
      </c>
      <c r="Q222" s="149" t="str">
        <f t="shared" si="219"/>
        <v/>
      </c>
      <c r="R222" s="149">
        <f t="shared" si="219"/>
        <v>1</v>
      </c>
      <c r="S222" s="149" t="str">
        <f t="shared" si="219"/>
        <v/>
      </c>
      <c r="T222" s="149" t="str">
        <f t="shared" si="219"/>
        <v/>
      </c>
      <c r="U222" s="149" t="str">
        <f t="shared" si="219"/>
        <v/>
      </c>
      <c r="V222" s="149" t="str">
        <f t="shared" si="219"/>
        <v/>
      </c>
      <c r="W222" s="149" t="str">
        <f t="shared" si="219"/>
        <v/>
      </c>
    </row>
    <row r="223">
      <c r="A223" s="33"/>
      <c r="B223" s="148">
        <f>'Общий список'!A221</f>
        <v>3069</v>
      </c>
      <c r="C223" s="148" t="str">
        <f>IF(B223="","",VLOOKUP(B223,'Общий список'!$A:$R,2,FALSE))</f>
        <v>Буланов Сергей</v>
      </c>
      <c r="D223" s="148" t="str">
        <f>IF(B223="","",VLOOKUP(B223,'Общий список'!$A:$R,3,FALSE))</f>
        <v>М</v>
      </c>
      <c r="E223" s="148" t="str">
        <f>IF(B223="","",VLOOKUP(B223,'Общий список'!$A:$R,8,FALSE))</f>
        <v/>
      </c>
      <c r="F223" s="149" t="str">
        <f>IF(B223="","",VLOOKUP(B223,'Общий список'!$A:$R,10,FALSE))</f>
        <v>3000 м</v>
      </c>
      <c r="G223" s="149" t="str">
        <f>IF(B223="","",VLOOKUP(B223,'Общий список'!$A:$R,12,FALSE))</f>
        <v/>
      </c>
      <c r="H223" s="149" t="str">
        <f t="shared" ref="H223:W223" si="220">IF(AND($D223=H$3,OR($E223=H$4,$F223=H$4,$G223=H$4)),1,"")</f>
        <v/>
      </c>
      <c r="I223" s="149" t="str">
        <f t="shared" si="220"/>
        <v/>
      </c>
      <c r="J223" s="149" t="str">
        <f t="shared" si="220"/>
        <v/>
      </c>
      <c r="K223" s="149" t="str">
        <f t="shared" si="220"/>
        <v/>
      </c>
      <c r="L223" s="149" t="str">
        <f t="shared" si="220"/>
        <v/>
      </c>
      <c r="M223" s="149" t="str">
        <f t="shared" si="220"/>
        <v/>
      </c>
      <c r="N223" s="149" t="str">
        <f t="shared" si="220"/>
        <v/>
      </c>
      <c r="O223" s="149" t="str">
        <f t="shared" si="220"/>
        <v/>
      </c>
      <c r="P223" s="149" t="str">
        <f t="shared" si="220"/>
        <v/>
      </c>
      <c r="Q223" s="149" t="str">
        <f t="shared" si="220"/>
        <v/>
      </c>
      <c r="R223" s="149" t="str">
        <f t="shared" si="220"/>
        <v/>
      </c>
      <c r="S223" s="149">
        <f t="shared" si="220"/>
        <v>1</v>
      </c>
      <c r="T223" s="149" t="str">
        <f t="shared" si="220"/>
        <v/>
      </c>
      <c r="U223" s="149" t="str">
        <f t="shared" si="220"/>
        <v/>
      </c>
      <c r="V223" s="149" t="str">
        <f t="shared" si="220"/>
        <v/>
      </c>
      <c r="W223" s="149" t="str">
        <f t="shared" si="220"/>
        <v/>
      </c>
    </row>
    <row r="224">
      <c r="A224" s="33"/>
      <c r="B224" s="148">
        <f>'Общий список'!A222</f>
        <v>3993</v>
      </c>
      <c r="C224" s="148" t="str">
        <f>IF(B224="","",VLOOKUP(B224,'Общий список'!$A:$R,2,FALSE))</f>
        <v>Пепелышева Ольга </v>
      </c>
      <c r="D224" s="148" t="str">
        <f>IF(B224="","",VLOOKUP(B224,'Общий список'!$A:$R,3,FALSE))</f>
        <v>Ж</v>
      </c>
      <c r="E224" s="148" t="str">
        <f>IF(B224="","",VLOOKUP(B224,'Общий список'!$A:$R,8,FALSE))</f>
        <v>1500 м</v>
      </c>
      <c r="F224" s="149" t="str">
        <f>IF(B224="","",VLOOKUP(B224,'Общий список'!$A:$R,10,FALSE))</f>
        <v>800 м</v>
      </c>
      <c r="G224" s="149" t="str">
        <f>IF(B224="","",VLOOKUP(B224,'Общий список'!$A:$R,12,FALSE))</f>
        <v/>
      </c>
      <c r="H224" s="149" t="str">
        <f t="shared" ref="H224:W224" si="221">IF(AND($D224=H$3,OR($E224=H$4,$F224=H$4,$G224=H$4)),1,"")</f>
        <v/>
      </c>
      <c r="I224" s="149" t="str">
        <f t="shared" si="221"/>
        <v/>
      </c>
      <c r="J224" s="149">
        <f t="shared" si="221"/>
        <v>1</v>
      </c>
      <c r="K224" s="149" t="str">
        <f t="shared" si="221"/>
        <v/>
      </c>
      <c r="L224" s="149" t="str">
        <f t="shared" si="221"/>
        <v/>
      </c>
      <c r="M224" s="149" t="str">
        <f t="shared" si="221"/>
        <v/>
      </c>
      <c r="N224" s="149" t="str">
        <f t="shared" si="221"/>
        <v/>
      </c>
      <c r="O224" s="149" t="str">
        <f t="shared" si="221"/>
        <v/>
      </c>
      <c r="P224" s="149" t="str">
        <f t="shared" si="221"/>
        <v/>
      </c>
      <c r="Q224" s="149" t="str">
        <f t="shared" si="221"/>
        <v/>
      </c>
      <c r="R224" s="149" t="str">
        <f t="shared" si="221"/>
        <v/>
      </c>
      <c r="S224" s="149" t="str">
        <f t="shared" si="221"/>
        <v/>
      </c>
      <c r="T224" s="149" t="str">
        <f t="shared" si="221"/>
        <v/>
      </c>
      <c r="U224" s="149" t="str">
        <f t="shared" si="221"/>
        <v/>
      </c>
      <c r="V224" s="149" t="str">
        <f t="shared" si="221"/>
        <v/>
      </c>
      <c r="W224" s="149" t="str">
        <f t="shared" si="221"/>
        <v/>
      </c>
    </row>
    <row r="225">
      <c r="A225" s="33"/>
      <c r="B225" s="148">
        <f>'Общий список'!A223</f>
        <v>5158</v>
      </c>
      <c r="C225" s="148" t="str">
        <f>IF(B225="","",VLOOKUP(B225,'Общий список'!$A:$R,2,FALSE))</f>
        <v>Булгаков Андрей</v>
      </c>
      <c r="D225" s="148" t="str">
        <f>IF(B225="","",VLOOKUP(B225,'Общий список'!$A:$R,3,FALSE))</f>
        <v>М</v>
      </c>
      <c r="E225" s="148" t="str">
        <f>IF(B225="","",VLOOKUP(B225,'Общий список'!$A:$R,8,FALSE))</f>
        <v>1500 м</v>
      </c>
      <c r="F225" s="149" t="str">
        <f>IF(B225="","",VLOOKUP(B225,'Общий список'!$A:$R,10,FALSE))</f>
        <v>800 м</v>
      </c>
      <c r="G225" s="149" t="str">
        <f>IF(B225="","",VLOOKUP(B225,'Общий список'!$A:$R,12,FALSE))</f>
        <v/>
      </c>
      <c r="H225" s="149" t="str">
        <f t="shared" ref="H225:W225" si="222">IF(AND($D225=H$3,OR($E225=H$4,$F225=H$4,$G225=H$4)),1,"")</f>
        <v/>
      </c>
      <c r="I225" s="149" t="str">
        <f t="shared" si="222"/>
        <v/>
      </c>
      <c r="J225" s="149" t="str">
        <f t="shared" si="222"/>
        <v/>
      </c>
      <c r="K225" s="149" t="str">
        <f t="shared" si="222"/>
        <v/>
      </c>
      <c r="L225" s="149" t="str">
        <f t="shared" si="222"/>
        <v/>
      </c>
      <c r="M225" s="149" t="str">
        <f t="shared" si="222"/>
        <v/>
      </c>
      <c r="N225" s="149" t="str">
        <f t="shared" si="222"/>
        <v/>
      </c>
      <c r="O225" s="149" t="str">
        <f t="shared" si="222"/>
        <v/>
      </c>
      <c r="P225" s="149" t="str">
        <f t="shared" si="222"/>
        <v/>
      </c>
      <c r="Q225" s="149" t="str">
        <f t="shared" si="222"/>
        <v/>
      </c>
      <c r="R225" s="149">
        <f t="shared" si="222"/>
        <v>1</v>
      </c>
      <c r="S225" s="149" t="str">
        <f t="shared" si="222"/>
        <v/>
      </c>
      <c r="T225" s="149" t="str">
        <f t="shared" si="222"/>
        <v/>
      </c>
      <c r="U225" s="149" t="str">
        <f t="shared" si="222"/>
        <v/>
      </c>
      <c r="V225" s="149" t="str">
        <f t="shared" si="222"/>
        <v/>
      </c>
      <c r="W225" s="149" t="str">
        <f t="shared" si="222"/>
        <v/>
      </c>
    </row>
    <row r="226">
      <c r="A226" s="33"/>
      <c r="B226" s="148">
        <f>'Общий список'!A224</f>
        <v>5530</v>
      </c>
      <c r="C226" s="148" t="str">
        <f>IF(B226="","",VLOOKUP(B226,'Общий список'!$A:$R,2,FALSE))</f>
        <v>Бушуев Сергей</v>
      </c>
      <c r="D226" s="148" t="str">
        <f>IF(B226="","",VLOOKUP(B226,'Общий список'!$A:$R,3,FALSE))</f>
        <v>М</v>
      </c>
      <c r="E226" s="148" t="str">
        <f>IF(B226="","",VLOOKUP(B226,'Общий список'!$A:$R,8,FALSE))</f>
        <v/>
      </c>
      <c r="F226" s="149" t="str">
        <f>IF(B226="","",VLOOKUP(B226,'Общий список'!$A:$R,10,FALSE))</f>
        <v>3000 м</v>
      </c>
      <c r="G226" s="149" t="str">
        <f>IF(B226="","",VLOOKUP(B226,'Общий список'!$A:$R,12,FALSE))</f>
        <v/>
      </c>
      <c r="H226" s="149" t="str">
        <f t="shared" ref="H226:W226" si="223">IF(AND($D226=H$3,OR($E226=H$4,$F226=H$4,$G226=H$4)),1,"")</f>
        <v/>
      </c>
      <c r="I226" s="149" t="str">
        <f t="shared" si="223"/>
        <v/>
      </c>
      <c r="J226" s="149" t="str">
        <f t="shared" si="223"/>
        <v/>
      </c>
      <c r="K226" s="149" t="str">
        <f t="shared" si="223"/>
        <v/>
      </c>
      <c r="L226" s="149" t="str">
        <f t="shared" si="223"/>
        <v/>
      </c>
      <c r="M226" s="149" t="str">
        <f t="shared" si="223"/>
        <v/>
      </c>
      <c r="N226" s="149" t="str">
        <f t="shared" si="223"/>
        <v/>
      </c>
      <c r="O226" s="149" t="str">
        <f t="shared" si="223"/>
        <v/>
      </c>
      <c r="P226" s="149" t="str">
        <f t="shared" si="223"/>
        <v/>
      </c>
      <c r="Q226" s="149" t="str">
        <f t="shared" si="223"/>
        <v/>
      </c>
      <c r="R226" s="149" t="str">
        <f t="shared" si="223"/>
        <v/>
      </c>
      <c r="S226" s="149">
        <f t="shared" si="223"/>
        <v>1</v>
      </c>
      <c r="T226" s="149" t="str">
        <f t="shared" si="223"/>
        <v/>
      </c>
      <c r="U226" s="149" t="str">
        <f t="shared" si="223"/>
        <v/>
      </c>
      <c r="V226" s="149" t="str">
        <f t="shared" si="223"/>
        <v/>
      </c>
      <c r="W226" s="149" t="str">
        <f t="shared" si="223"/>
        <v/>
      </c>
    </row>
    <row r="227">
      <c r="A227" s="33"/>
      <c r="B227" s="148">
        <f>'Общий список'!A225</f>
        <v>6349</v>
      </c>
      <c r="C227" s="148" t="str">
        <f>IF(B227="","",VLOOKUP(B227,'Общий список'!$A:$R,2,FALSE))</f>
        <v>Чураков Дмитрий</v>
      </c>
      <c r="D227" s="148" t="str">
        <f>IF(B227="","",VLOOKUP(B227,'Общий список'!$A:$R,3,FALSE))</f>
        <v>М</v>
      </c>
      <c r="E227" s="148" t="str">
        <f>IF(B227="","",VLOOKUP(B227,'Общий список'!$A:$R,8,FALSE))</f>
        <v>1500 м</v>
      </c>
      <c r="F227" s="149" t="str">
        <f>IF(B227="","",VLOOKUP(B227,'Общий список'!$A:$R,10,FALSE))</f>
        <v>3000 м</v>
      </c>
      <c r="G227" s="149" t="str">
        <f>IF(B227="","",VLOOKUP(B227,'Общий список'!$A:$R,12,FALSE))</f>
        <v/>
      </c>
      <c r="H227" s="149" t="str">
        <f t="shared" ref="H227:W227" si="224">IF(AND($D227=H$3,OR($E227=H$4,$F227=H$4,$G227=H$4)),1,"")</f>
        <v/>
      </c>
      <c r="I227" s="149" t="str">
        <f t="shared" si="224"/>
        <v/>
      </c>
      <c r="J227" s="149" t="str">
        <f t="shared" si="224"/>
        <v/>
      </c>
      <c r="K227" s="149" t="str">
        <f t="shared" si="224"/>
        <v/>
      </c>
      <c r="L227" s="149" t="str">
        <f t="shared" si="224"/>
        <v/>
      </c>
      <c r="M227" s="149" t="str">
        <f t="shared" si="224"/>
        <v/>
      </c>
      <c r="N227" s="149" t="str">
        <f t="shared" si="224"/>
        <v/>
      </c>
      <c r="O227" s="149" t="str">
        <f t="shared" si="224"/>
        <v/>
      </c>
      <c r="P227" s="149" t="str">
        <f t="shared" si="224"/>
        <v/>
      </c>
      <c r="Q227" s="149" t="str">
        <f t="shared" si="224"/>
        <v/>
      </c>
      <c r="R227" s="149" t="str">
        <f t="shared" si="224"/>
        <v/>
      </c>
      <c r="S227" s="149">
        <f t="shared" si="224"/>
        <v>1</v>
      </c>
      <c r="T227" s="149" t="str">
        <f t="shared" si="224"/>
        <v/>
      </c>
      <c r="U227" s="149" t="str">
        <f t="shared" si="224"/>
        <v/>
      </c>
      <c r="V227" s="149" t="str">
        <f t="shared" si="224"/>
        <v/>
      </c>
      <c r="W227" s="149" t="str">
        <f t="shared" si="224"/>
        <v/>
      </c>
    </row>
    <row r="228">
      <c r="A228" s="33"/>
      <c r="B228" s="148">
        <f>'Общий список'!A226</f>
        <v>7506</v>
      </c>
      <c r="C228" s="148" t="str">
        <f>IF(B228="","",VLOOKUP(B228,'Общий список'!$A:$R,2,FALSE))</f>
        <v>Казановский Александр</v>
      </c>
      <c r="D228" s="148" t="str">
        <f>IF(B228="","",VLOOKUP(B228,'Общий список'!$A:$R,3,FALSE))</f>
        <v>М</v>
      </c>
      <c r="E228" s="148" t="str">
        <f>IF(B228="","",VLOOKUP(B228,'Общий список'!$A:$R,8,FALSE))</f>
        <v>1500 м</v>
      </c>
      <c r="F228" s="149" t="str">
        <f>IF(B228="","",VLOOKUP(B228,'Общий список'!$A:$R,10,FALSE))</f>
        <v>3000 м</v>
      </c>
      <c r="G228" s="149" t="str">
        <f>IF(B228="","",VLOOKUP(B228,'Общий список'!$A:$R,12,FALSE))</f>
        <v/>
      </c>
      <c r="H228" s="149" t="str">
        <f t="shared" ref="H228:W228" si="225">IF(AND($D228=H$3,OR($E228=H$4,$F228=H$4,$G228=H$4)),1,"")</f>
        <v/>
      </c>
      <c r="I228" s="149" t="str">
        <f t="shared" si="225"/>
        <v/>
      </c>
      <c r="J228" s="149" t="str">
        <f t="shared" si="225"/>
        <v/>
      </c>
      <c r="K228" s="149" t="str">
        <f t="shared" si="225"/>
        <v/>
      </c>
      <c r="L228" s="149" t="str">
        <f t="shared" si="225"/>
        <v/>
      </c>
      <c r="M228" s="149" t="str">
        <f t="shared" si="225"/>
        <v/>
      </c>
      <c r="N228" s="149" t="str">
        <f t="shared" si="225"/>
        <v/>
      </c>
      <c r="O228" s="149" t="str">
        <f t="shared" si="225"/>
        <v/>
      </c>
      <c r="P228" s="149" t="str">
        <f t="shared" si="225"/>
        <v/>
      </c>
      <c r="Q228" s="149" t="str">
        <f t="shared" si="225"/>
        <v/>
      </c>
      <c r="R228" s="149" t="str">
        <f t="shared" si="225"/>
        <v/>
      </c>
      <c r="S228" s="149">
        <f t="shared" si="225"/>
        <v>1</v>
      </c>
      <c r="T228" s="149" t="str">
        <f t="shared" si="225"/>
        <v/>
      </c>
      <c r="U228" s="149" t="str">
        <f t="shared" si="225"/>
        <v/>
      </c>
      <c r="V228" s="149" t="str">
        <f t="shared" si="225"/>
        <v/>
      </c>
      <c r="W228" s="149" t="str">
        <f t="shared" si="225"/>
        <v/>
      </c>
    </row>
    <row r="229">
      <c r="A229" s="33"/>
      <c r="B229" s="148">
        <f>'Общий список'!A227</f>
        <v>7777</v>
      </c>
      <c r="C229" s="148" t="str">
        <f>IF(B229="","",VLOOKUP(B229,'Общий список'!$A:$R,2,FALSE))</f>
        <v>Дроздов Евгений </v>
      </c>
      <c r="D229" s="148" t="str">
        <f>IF(B229="","",VLOOKUP(B229,'Общий список'!$A:$R,3,FALSE))</f>
        <v>М</v>
      </c>
      <c r="E229" s="148" t="str">
        <f>IF(B229="","",VLOOKUP(B229,'Общий список'!$A:$R,8,FALSE))</f>
        <v>толкание ядра</v>
      </c>
      <c r="F229" s="149" t="str">
        <f>IF(B229="","",VLOOKUP(B229,'Общий список'!$A:$R,10,FALSE))</f>
        <v>3000 м</v>
      </c>
      <c r="G229" s="149" t="str">
        <f>IF(B229="","",VLOOKUP(B229,'Общий список'!$A:$R,12,FALSE))</f>
        <v/>
      </c>
      <c r="H229" s="149" t="str">
        <f t="shared" ref="H229:W229" si="226">IF(AND($D229=H$3,OR($E229=H$4,$F229=H$4,$G229=H$4)),1,"")</f>
        <v/>
      </c>
      <c r="I229" s="149" t="str">
        <f t="shared" si="226"/>
        <v/>
      </c>
      <c r="J229" s="149" t="str">
        <f t="shared" si="226"/>
        <v/>
      </c>
      <c r="K229" s="149" t="str">
        <f t="shared" si="226"/>
        <v/>
      </c>
      <c r="L229" s="149" t="str">
        <f t="shared" si="226"/>
        <v/>
      </c>
      <c r="M229" s="149" t="str">
        <f t="shared" si="226"/>
        <v/>
      </c>
      <c r="N229" s="149" t="str">
        <f t="shared" si="226"/>
        <v/>
      </c>
      <c r="O229" s="149" t="str">
        <f t="shared" si="226"/>
        <v/>
      </c>
      <c r="P229" s="149" t="str">
        <f t="shared" si="226"/>
        <v/>
      </c>
      <c r="Q229" s="149" t="str">
        <f t="shared" si="226"/>
        <v/>
      </c>
      <c r="R229" s="149" t="str">
        <f t="shared" si="226"/>
        <v/>
      </c>
      <c r="S229" s="149">
        <f t="shared" si="226"/>
        <v>1</v>
      </c>
      <c r="T229" s="149" t="str">
        <f t="shared" si="226"/>
        <v/>
      </c>
      <c r="U229" s="149" t="str">
        <f t="shared" si="226"/>
        <v/>
      </c>
      <c r="V229" s="149">
        <f t="shared" si="226"/>
        <v>1</v>
      </c>
      <c r="W229" s="149" t="str">
        <f t="shared" si="226"/>
        <v/>
      </c>
    </row>
    <row r="230">
      <c r="A230" s="33"/>
      <c r="B230" s="148">
        <f>'Общий список'!A228</f>
        <v>7837</v>
      </c>
      <c r="C230" s="148" t="str">
        <f>IF(B230="","",VLOOKUP(B230,'Общий список'!$A:$R,2,FALSE))</f>
        <v>Васина Анастасия</v>
      </c>
      <c r="D230" s="148" t="str">
        <f>IF(B230="","",VLOOKUP(B230,'Общий список'!$A:$R,3,FALSE))</f>
        <v>Ж</v>
      </c>
      <c r="E230" s="148" t="str">
        <f>IF(B230="","",VLOOKUP(B230,'Общий список'!$A:$R,8,FALSE))</f>
        <v>1500 м</v>
      </c>
      <c r="F230" s="149" t="str">
        <f>IF(B230="","",VLOOKUP(B230,'Общий список'!$A:$R,10,FALSE))</f>
        <v>800 м</v>
      </c>
      <c r="G230" s="149" t="str">
        <f>IF(B230="","",VLOOKUP(B230,'Общий список'!$A:$R,12,FALSE))</f>
        <v/>
      </c>
      <c r="H230" s="149" t="str">
        <f t="shared" ref="H230:W230" si="227">IF(AND($D230=H$3,OR($E230=H$4,$F230=H$4,$G230=H$4)),1,"")</f>
        <v/>
      </c>
      <c r="I230" s="149" t="str">
        <f t="shared" si="227"/>
        <v/>
      </c>
      <c r="J230" s="149">
        <f t="shared" si="227"/>
        <v>1</v>
      </c>
      <c r="K230" s="149" t="str">
        <f t="shared" si="227"/>
        <v/>
      </c>
      <c r="L230" s="149" t="str">
        <f t="shared" si="227"/>
        <v/>
      </c>
      <c r="M230" s="149" t="str">
        <f t="shared" si="227"/>
        <v/>
      </c>
      <c r="N230" s="149" t="str">
        <f t="shared" si="227"/>
        <v/>
      </c>
      <c r="O230" s="149" t="str">
        <f t="shared" si="227"/>
        <v/>
      </c>
      <c r="P230" s="149" t="str">
        <f t="shared" si="227"/>
        <v/>
      </c>
      <c r="Q230" s="149" t="str">
        <f t="shared" si="227"/>
        <v/>
      </c>
      <c r="R230" s="149" t="str">
        <f t="shared" si="227"/>
        <v/>
      </c>
      <c r="S230" s="149" t="str">
        <f t="shared" si="227"/>
        <v/>
      </c>
      <c r="T230" s="149" t="str">
        <f t="shared" si="227"/>
        <v/>
      </c>
      <c r="U230" s="149" t="str">
        <f t="shared" si="227"/>
        <v/>
      </c>
      <c r="V230" s="149" t="str">
        <f t="shared" si="227"/>
        <v/>
      </c>
      <c r="W230" s="149" t="str">
        <f t="shared" si="227"/>
        <v/>
      </c>
    </row>
    <row r="231">
      <c r="A231" s="33"/>
      <c r="B231" s="148" t="str">
        <f>'Общий список'!A229</f>
        <v>887а</v>
      </c>
      <c r="C231" s="148" t="str">
        <f>IF(B231="","",VLOOKUP(B231,'Общий список'!$A:$R,2,FALSE))</f>
        <v>Шишкин Илья</v>
      </c>
      <c r="D231" s="148" t="str">
        <f>IF(B231="","",VLOOKUP(B231,'Общий список'!$A:$R,3,FALSE))</f>
        <v>М</v>
      </c>
      <c r="E231" s="148" t="str">
        <f>IF(B231="","",VLOOKUP(B231,'Общий список'!$A:$R,8,FALSE))</f>
        <v>400 м</v>
      </c>
      <c r="F231" s="149" t="str">
        <f>IF(B231="","",VLOOKUP(B231,'Общий список'!$A:$R,10,FALSE))</f>
        <v>200 м</v>
      </c>
      <c r="G231" s="149" t="str">
        <f>IF(B231="","",VLOOKUP(B231,'Общий список'!$A:$R,12,FALSE))</f>
        <v>60 м</v>
      </c>
      <c r="H231" s="149" t="str">
        <f t="shared" ref="H231:W231" si="228">IF(AND($D231=H$3,OR($E231=H$4,$F231=H$4,$G231=H$4)),1,"")</f>
        <v/>
      </c>
      <c r="I231" s="149" t="str">
        <f t="shared" si="228"/>
        <v/>
      </c>
      <c r="J231" s="149" t="str">
        <f t="shared" si="228"/>
        <v/>
      </c>
      <c r="K231" s="149" t="str">
        <f t="shared" si="228"/>
        <v/>
      </c>
      <c r="L231" s="149" t="str">
        <f t="shared" si="228"/>
        <v/>
      </c>
      <c r="M231" s="149" t="str">
        <f t="shared" si="228"/>
        <v/>
      </c>
      <c r="N231" s="149" t="str">
        <f t="shared" si="228"/>
        <v/>
      </c>
      <c r="O231" s="149" t="str">
        <f t="shared" si="228"/>
        <v/>
      </c>
      <c r="P231" s="149">
        <f t="shared" si="228"/>
        <v>1</v>
      </c>
      <c r="Q231" s="149">
        <f t="shared" si="228"/>
        <v>1</v>
      </c>
      <c r="R231" s="149" t="str">
        <f t="shared" si="228"/>
        <v/>
      </c>
      <c r="S231" s="149" t="str">
        <f t="shared" si="228"/>
        <v/>
      </c>
      <c r="T231" s="149" t="str">
        <f t="shared" si="228"/>
        <v/>
      </c>
      <c r="U231" s="149" t="str">
        <f t="shared" si="228"/>
        <v/>
      </c>
      <c r="V231" s="149" t="str">
        <f t="shared" si="228"/>
        <v/>
      </c>
      <c r="W231" s="149" t="str">
        <f t="shared" si="228"/>
        <v/>
      </c>
    </row>
    <row r="232">
      <c r="A232" s="33"/>
      <c r="B232" s="148" t="str">
        <f>'Общий список'!A230</f>
        <v>306а</v>
      </c>
      <c r="C232" s="148" t="str">
        <f>IF(B232="","",VLOOKUP(B232,'Общий список'!$A:$R,2,FALSE))</f>
        <v>Малых Владимир</v>
      </c>
      <c r="D232" s="148" t="str">
        <f>IF(B232="","",VLOOKUP(B232,'Общий список'!$A:$R,3,FALSE))</f>
        <v>М</v>
      </c>
      <c r="E232" s="148" t="str">
        <f>IF(B232="","",VLOOKUP(B232,'Общий список'!$A:$R,8,FALSE))</f>
        <v>1500 м</v>
      </c>
      <c r="F232" s="149" t="str">
        <f>IF(B232="","",VLOOKUP(B232,'Общий список'!$A:$R,10,FALSE))</f>
        <v>3000 м</v>
      </c>
      <c r="G232" s="149" t="str">
        <f>IF(B232="","",VLOOKUP(B232,'Общий список'!$A:$R,12,FALSE))</f>
        <v/>
      </c>
      <c r="H232" s="149" t="str">
        <f t="shared" ref="H232:W232" si="229">IF(AND($D232=H$3,OR($E232=H$4,$F232=H$4,$G232=H$4)),1,"")</f>
        <v/>
      </c>
      <c r="I232" s="149" t="str">
        <f t="shared" si="229"/>
        <v/>
      </c>
      <c r="J232" s="149" t="str">
        <f t="shared" si="229"/>
        <v/>
      </c>
      <c r="K232" s="149" t="str">
        <f t="shared" si="229"/>
        <v/>
      </c>
      <c r="L232" s="149" t="str">
        <f t="shared" si="229"/>
        <v/>
      </c>
      <c r="M232" s="149" t="str">
        <f t="shared" si="229"/>
        <v/>
      </c>
      <c r="N232" s="149" t="str">
        <f t="shared" si="229"/>
        <v/>
      </c>
      <c r="O232" s="149" t="str">
        <f t="shared" si="229"/>
        <v/>
      </c>
      <c r="P232" s="149" t="str">
        <f t="shared" si="229"/>
        <v/>
      </c>
      <c r="Q232" s="149" t="str">
        <f t="shared" si="229"/>
        <v/>
      </c>
      <c r="R232" s="149" t="str">
        <f t="shared" si="229"/>
        <v/>
      </c>
      <c r="S232" s="149">
        <f t="shared" si="229"/>
        <v>1</v>
      </c>
      <c r="T232" s="149" t="str">
        <f t="shared" si="229"/>
        <v/>
      </c>
      <c r="U232" s="149" t="str">
        <f t="shared" si="229"/>
        <v/>
      </c>
      <c r="V232" s="149" t="str">
        <f t="shared" si="229"/>
        <v/>
      </c>
      <c r="W232" s="149" t="str">
        <f t="shared" si="229"/>
        <v/>
      </c>
    </row>
    <row r="233">
      <c r="A233" s="33"/>
      <c r="B233" s="148" t="str">
        <f>'Общий список'!A231</f>
        <v>306в</v>
      </c>
      <c r="C233" s="148" t="str">
        <f>IF(B233="","",VLOOKUP(B233,'Общий список'!$A:$R,2,FALSE))</f>
        <v>Черников Иван</v>
      </c>
      <c r="D233" s="148" t="str">
        <f>IF(B233="","",VLOOKUP(B233,'Общий список'!$A:$R,3,FALSE))</f>
        <v>М</v>
      </c>
      <c r="E233" s="148" t="str">
        <f>IF(B233="","",VLOOKUP(B233,'Общий список'!$A:$R,8,FALSE))</f>
        <v>прыжок в длину</v>
      </c>
      <c r="F233" s="149" t="str">
        <f>IF(B233="","",VLOOKUP(B233,'Общий список'!$A:$R,10,FALSE))</f>
        <v/>
      </c>
      <c r="G233" s="149" t="str">
        <f>IF(B233="","",VLOOKUP(B233,'Общий список'!$A:$R,12,FALSE))</f>
        <v/>
      </c>
      <c r="H233" s="149" t="str">
        <f t="shared" ref="H233:W233" si="230">IF(AND($D233=H$3,OR($E233=H$4,$F233=H$4,$G233=H$4)),1,"")</f>
        <v/>
      </c>
      <c r="I233" s="149" t="str">
        <f t="shared" si="230"/>
        <v/>
      </c>
      <c r="J233" s="149" t="str">
        <f t="shared" si="230"/>
        <v/>
      </c>
      <c r="K233" s="149" t="str">
        <f t="shared" si="230"/>
        <v/>
      </c>
      <c r="L233" s="149" t="str">
        <f t="shared" si="230"/>
        <v/>
      </c>
      <c r="M233" s="149" t="str">
        <f t="shared" si="230"/>
        <v/>
      </c>
      <c r="N233" s="149" t="str">
        <f t="shared" si="230"/>
        <v/>
      </c>
      <c r="O233" s="149" t="str">
        <f t="shared" si="230"/>
        <v/>
      </c>
      <c r="P233" s="149" t="str">
        <f t="shared" si="230"/>
        <v/>
      </c>
      <c r="Q233" s="149" t="str">
        <f t="shared" si="230"/>
        <v/>
      </c>
      <c r="R233" s="149" t="str">
        <f t="shared" si="230"/>
        <v/>
      </c>
      <c r="S233" s="149" t="str">
        <f t="shared" si="230"/>
        <v/>
      </c>
      <c r="T233" s="149" t="str">
        <f t="shared" si="230"/>
        <v/>
      </c>
      <c r="U233" s="149">
        <f t="shared" si="230"/>
        <v>1</v>
      </c>
      <c r="V233" s="149" t="str">
        <f t="shared" si="230"/>
        <v/>
      </c>
      <c r="W233" s="149" t="str">
        <f t="shared" si="230"/>
        <v/>
      </c>
    </row>
    <row r="234">
      <c r="A234" s="33"/>
      <c r="B234" s="148" t="str">
        <f>'Общий список'!A232</f>
        <v>304а</v>
      </c>
      <c r="C234" s="148" t="str">
        <f>IF(B234="","",VLOOKUP(B234,'Общий список'!$A:$R,2,FALSE))</f>
        <v>Гайдученко Андрей</v>
      </c>
      <c r="D234" s="148" t="str">
        <f>IF(B234="","",VLOOKUP(B234,'Общий список'!$A:$R,3,FALSE))</f>
        <v>М</v>
      </c>
      <c r="E234" s="148" t="str">
        <f>IF(B234="","",VLOOKUP(B234,'Общий список'!$A:$R,8,FALSE))</f>
        <v>60 м</v>
      </c>
      <c r="F234" s="149" t="str">
        <f>IF(B234="","",VLOOKUP(B234,'Общий список'!$A:$R,10,FALSE))</f>
        <v/>
      </c>
      <c r="G234" s="149" t="str">
        <f>IF(B234="","",VLOOKUP(B234,'Общий список'!$A:$R,12,FALSE))</f>
        <v/>
      </c>
      <c r="H234" s="149" t="str">
        <f t="shared" ref="H234:W234" si="231">IF(AND($D234=H$3,OR($E234=H$4,$F234=H$4,$G234=H$4)),1,"")</f>
        <v/>
      </c>
      <c r="I234" s="149" t="str">
        <f t="shared" si="231"/>
        <v/>
      </c>
      <c r="J234" s="149" t="str">
        <f t="shared" si="231"/>
        <v/>
      </c>
      <c r="K234" s="149" t="str">
        <f t="shared" si="231"/>
        <v/>
      </c>
      <c r="L234" s="149" t="str">
        <f t="shared" si="231"/>
        <v/>
      </c>
      <c r="M234" s="149" t="str">
        <f t="shared" si="231"/>
        <v/>
      </c>
      <c r="N234" s="149" t="str">
        <f t="shared" si="231"/>
        <v/>
      </c>
      <c r="O234" s="149" t="str">
        <f t="shared" si="231"/>
        <v/>
      </c>
      <c r="P234" s="149">
        <f t="shared" si="231"/>
        <v>1</v>
      </c>
      <c r="Q234" s="149" t="str">
        <f t="shared" si="231"/>
        <v/>
      </c>
      <c r="R234" s="149" t="str">
        <f t="shared" si="231"/>
        <v/>
      </c>
      <c r="S234" s="149" t="str">
        <f t="shared" si="231"/>
        <v/>
      </c>
      <c r="T234" s="149" t="str">
        <f t="shared" si="231"/>
        <v/>
      </c>
      <c r="U234" s="149" t="str">
        <f t="shared" si="231"/>
        <v/>
      </c>
      <c r="V234" s="149" t="str">
        <f t="shared" si="231"/>
        <v/>
      </c>
      <c r="W234" s="149" t="str">
        <f t="shared" si="231"/>
        <v/>
      </c>
    </row>
    <row r="235">
      <c r="A235" s="33"/>
      <c r="B235" s="148" t="str">
        <f>'Общий список'!A233</f>
        <v>307а</v>
      </c>
      <c r="C235" s="148" t="str">
        <f>IF(B235="","",VLOOKUP(B235,'Общий список'!$A:$R,2,FALSE))</f>
        <v>Дульцев Александр </v>
      </c>
      <c r="D235" s="148" t="str">
        <f>IF(B235="","",VLOOKUP(B235,'Общий список'!$A:$R,3,FALSE))</f>
        <v>М</v>
      </c>
      <c r="E235" s="148" t="str">
        <f>IF(B235="","",VLOOKUP(B235,'Общий список'!$A:$R,8,FALSE))</f>
        <v>60 м</v>
      </c>
      <c r="F235" s="149" t="str">
        <f>IF(B235="","",VLOOKUP(B235,'Общий список'!$A:$R,10,FALSE))</f>
        <v>200 м</v>
      </c>
      <c r="G235" s="149" t="str">
        <f>IF(B235="","",VLOOKUP(B235,'Общий список'!$A:$R,12,FALSE))</f>
        <v/>
      </c>
      <c r="H235" s="149" t="str">
        <f t="shared" ref="H235:W235" si="232">IF(AND($D235=H$3,OR($E235=H$4,$F235=H$4,$G235=H$4)),1,"")</f>
        <v/>
      </c>
      <c r="I235" s="149" t="str">
        <f t="shared" si="232"/>
        <v/>
      </c>
      <c r="J235" s="149" t="str">
        <f t="shared" si="232"/>
        <v/>
      </c>
      <c r="K235" s="149" t="str">
        <f t="shared" si="232"/>
        <v/>
      </c>
      <c r="L235" s="149" t="str">
        <f t="shared" si="232"/>
        <v/>
      </c>
      <c r="M235" s="149" t="str">
        <f t="shared" si="232"/>
        <v/>
      </c>
      <c r="N235" s="149" t="str">
        <f t="shared" si="232"/>
        <v/>
      </c>
      <c r="O235" s="149" t="str">
        <f t="shared" si="232"/>
        <v/>
      </c>
      <c r="P235" s="149">
        <f t="shared" si="232"/>
        <v>1</v>
      </c>
      <c r="Q235" s="149" t="str">
        <f t="shared" si="232"/>
        <v/>
      </c>
      <c r="R235" s="149" t="str">
        <f t="shared" si="232"/>
        <v/>
      </c>
      <c r="S235" s="149" t="str">
        <f t="shared" si="232"/>
        <v/>
      </c>
      <c r="T235" s="149" t="str">
        <f t="shared" si="232"/>
        <v/>
      </c>
      <c r="U235" s="149" t="str">
        <f t="shared" si="232"/>
        <v/>
      </c>
      <c r="V235" s="149" t="str">
        <f t="shared" si="232"/>
        <v/>
      </c>
      <c r="W235" s="149" t="str">
        <f t="shared" si="232"/>
        <v/>
      </c>
    </row>
    <row r="236">
      <c r="A236" s="33"/>
      <c r="B236" s="148" t="str">
        <f>'Общий список'!A234</f>
        <v>309а</v>
      </c>
      <c r="C236" s="148" t="str">
        <f>IF(B236="","",VLOOKUP(B236,'Общий список'!$A:$R,2,FALSE))</f>
        <v>Соловьева Анастасия </v>
      </c>
      <c r="D236" s="148" t="str">
        <f>IF(B236="","",VLOOKUP(B236,'Общий список'!$A:$R,3,FALSE))</f>
        <v>Ж</v>
      </c>
      <c r="E236" s="148" t="str">
        <f>IF(B236="","",VLOOKUP(B236,'Общий список'!$A:$R,8,FALSE))</f>
        <v>60 м</v>
      </c>
      <c r="F236" s="149" t="str">
        <f>IF(B236="","",VLOOKUP(B236,'Общий список'!$A:$R,10,FALSE))</f>
        <v>200 м</v>
      </c>
      <c r="G236" s="149" t="str">
        <f>IF(B236="","",VLOOKUP(B236,'Общий список'!$A:$R,12,FALSE))</f>
        <v/>
      </c>
      <c r="H236" s="149">
        <f t="shared" ref="H236:W236" si="233">IF(AND($D236=H$3,OR($E236=H$4,$F236=H$4,$G236=H$4)),1,"")</f>
        <v>1</v>
      </c>
      <c r="I236" s="149" t="str">
        <f t="shared" si="233"/>
        <v/>
      </c>
      <c r="J236" s="149" t="str">
        <f t="shared" si="233"/>
        <v/>
      </c>
      <c r="K236" s="149" t="str">
        <f t="shared" si="233"/>
        <v/>
      </c>
      <c r="L236" s="149" t="str">
        <f t="shared" si="233"/>
        <v/>
      </c>
      <c r="M236" s="149" t="str">
        <f t="shared" si="233"/>
        <v/>
      </c>
      <c r="N236" s="149" t="str">
        <f t="shared" si="233"/>
        <v/>
      </c>
      <c r="O236" s="149" t="str">
        <f t="shared" si="233"/>
        <v/>
      </c>
      <c r="P236" s="149" t="str">
        <f t="shared" si="233"/>
        <v/>
      </c>
      <c r="Q236" s="149" t="str">
        <f t="shared" si="233"/>
        <v/>
      </c>
      <c r="R236" s="149" t="str">
        <f t="shared" si="233"/>
        <v/>
      </c>
      <c r="S236" s="149" t="str">
        <f t="shared" si="233"/>
        <v/>
      </c>
      <c r="T236" s="149" t="str">
        <f t="shared" si="233"/>
        <v/>
      </c>
      <c r="U236" s="149" t="str">
        <f t="shared" si="233"/>
        <v/>
      </c>
      <c r="V236" s="149" t="str">
        <f t="shared" si="233"/>
        <v/>
      </c>
      <c r="W236" s="149" t="str">
        <f t="shared" si="233"/>
        <v/>
      </c>
    </row>
    <row r="237">
      <c r="A237" s="33"/>
      <c r="B237" s="148" t="str">
        <f>'Общий список'!A235</f>
        <v>197а</v>
      </c>
      <c r="C237" s="148" t="str">
        <f>IF(B237="","",VLOOKUP(B237,'Общий список'!$A:$R,2,FALSE))</f>
        <v>Гереев Александр</v>
      </c>
      <c r="D237" s="148" t="str">
        <f>IF(B237="","",VLOOKUP(B237,'Общий список'!$A:$R,3,FALSE))</f>
        <v>М</v>
      </c>
      <c r="E237" s="148" t="str">
        <f>IF(B237="","",VLOOKUP(B237,'Общий список'!$A:$R,8,FALSE))</f>
        <v/>
      </c>
      <c r="F237" s="149" t="str">
        <f>IF(B237="","",VLOOKUP(B237,'Общий список'!$A:$R,10,FALSE))</f>
        <v>3000 м</v>
      </c>
      <c r="G237" s="149" t="str">
        <f>IF(B237="","",VLOOKUP(B237,'Общий список'!$A:$R,12,FALSE))</f>
        <v/>
      </c>
      <c r="H237" s="149" t="str">
        <f t="shared" ref="H237:W237" si="234">IF(AND($D237=H$3,OR($E237=H$4,$F237=H$4,$G237=H$4)),1,"")</f>
        <v/>
      </c>
      <c r="I237" s="149" t="str">
        <f t="shared" si="234"/>
        <v/>
      </c>
      <c r="J237" s="149" t="str">
        <f t="shared" si="234"/>
        <v/>
      </c>
      <c r="K237" s="149" t="str">
        <f t="shared" si="234"/>
        <v/>
      </c>
      <c r="L237" s="149" t="str">
        <f t="shared" si="234"/>
        <v/>
      </c>
      <c r="M237" s="149" t="str">
        <f t="shared" si="234"/>
        <v/>
      </c>
      <c r="N237" s="149" t="str">
        <f t="shared" si="234"/>
        <v/>
      </c>
      <c r="O237" s="149" t="str">
        <f t="shared" si="234"/>
        <v/>
      </c>
      <c r="P237" s="149" t="str">
        <f t="shared" si="234"/>
        <v/>
      </c>
      <c r="Q237" s="149" t="str">
        <f t="shared" si="234"/>
        <v/>
      </c>
      <c r="R237" s="149" t="str">
        <f t="shared" si="234"/>
        <v/>
      </c>
      <c r="S237" s="149">
        <f t="shared" si="234"/>
        <v>1</v>
      </c>
      <c r="T237" s="149" t="str">
        <f t="shared" si="234"/>
        <v/>
      </c>
      <c r="U237" s="149" t="str">
        <f t="shared" si="234"/>
        <v/>
      </c>
      <c r="V237" s="149" t="str">
        <f t="shared" si="234"/>
        <v/>
      </c>
      <c r="W237" s="149" t="str">
        <f t="shared" si="234"/>
        <v/>
      </c>
    </row>
    <row r="238">
      <c r="A238" s="33"/>
      <c r="B238" s="148" t="str">
        <f>'Общий список'!A236</f>
        <v>150а</v>
      </c>
      <c r="C238" s="148" t="str">
        <f>IF(B238="","",VLOOKUP(B238,'Общий список'!$A:$R,2,FALSE))</f>
        <v>Белых Валерия </v>
      </c>
      <c r="D238" s="148" t="str">
        <f>IF(B238="","",VLOOKUP(B238,'Общий список'!$A:$R,3,FALSE))</f>
        <v>Ж</v>
      </c>
      <c r="E238" s="148" t="str">
        <f>IF(B238="","",VLOOKUP(B238,'Общий список'!$A:$R,8,FALSE))</f>
        <v/>
      </c>
      <c r="F238" s="149" t="str">
        <f>IF(B238="","",VLOOKUP(B238,'Общий список'!$A:$R,10,FALSE))</f>
        <v>200 м</v>
      </c>
      <c r="G238" s="149" t="str">
        <f>IF(B238="","",VLOOKUP(B238,'Общий список'!$A:$R,12,FALSE))</f>
        <v/>
      </c>
      <c r="H238" s="149" t="str">
        <f t="shared" ref="H238:W238" si="235">IF(AND($D238=H$3,OR($E238=H$4,$F238=H$4,$G238=H$4)),1,"")</f>
        <v/>
      </c>
      <c r="I238" s="149" t="str">
        <f t="shared" si="235"/>
        <v/>
      </c>
      <c r="J238" s="149" t="str">
        <f t="shared" si="235"/>
        <v/>
      </c>
      <c r="K238" s="149" t="str">
        <f t="shared" si="235"/>
        <v/>
      </c>
      <c r="L238" s="149" t="str">
        <f t="shared" si="235"/>
        <v/>
      </c>
      <c r="M238" s="149" t="str">
        <f t="shared" si="235"/>
        <v/>
      </c>
      <c r="N238" s="149" t="str">
        <f t="shared" si="235"/>
        <v/>
      </c>
      <c r="O238" s="149" t="str">
        <f t="shared" si="235"/>
        <v/>
      </c>
      <c r="P238" s="149" t="str">
        <f t="shared" si="235"/>
        <v/>
      </c>
      <c r="Q238" s="149" t="str">
        <f t="shared" si="235"/>
        <v/>
      </c>
      <c r="R238" s="149" t="str">
        <f t="shared" si="235"/>
        <v/>
      </c>
      <c r="S238" s="149" t="str">
        <f t="shared" si="235"/>
        <v/>
      </c>
      <c r="T238" s="149" t="str">
        <f t="shared" si="235"/>
        <v/>
      </c>
      <c r="U238" s="149" t="str">
        <f t="shared" si="235"/>
        <v/>
      </c>
      <c r="V238" s="149" t="str">
        <f t="shared" si="235"/>
        <v/>
      </c>
      <c r="W238" s="149" t="str">
        <f t="shared" si="235"/>
        <v/>
      </c>
    </row>
    <row r="239">
      <c r="A239" s="33"/>
      <c r="B239" s="148">
        <f>'Общий список'!A237</f>
        <v>1982</v>
      </c>
      <c r="C239" s="148" t="str">
        <f>IF(B239="","",VLOOKUP(B239,'Общий список'!$A:$R,2,FALSE))</f>
        <v>Акулов Антон</v>
      </c>
      <c r="D239" s="148" t="str">
        <f>IF(B239="","",VLOOKUP(B239,'Общий список'!$A:$R,3,FALSE))</f>
        <v>М</v>
      </c>
      <c r="E239" s="148" t="str">
        <f>IF(B239="","",VLOOKUP(B239,'Общий список'!$A:$R,8,FALSE))</f>
        <v>3000 м</v>
      </c>
      <c r="F239" s="149" t="str">
        <f>IF(B239="","",VLOOKUP(B239,'Общий список'!$A:$R,10,FALSE))</f>
        <v/>
      </c>
      <c r="G239" s="149" t="str">
        <f>IF(B239="","",VLOOKUP(B239,'Общий список'!$A:$R,12,FALSE))</f>
        <v/>
      </c>
      <c r="H239" s="149" t="str">
        <f t="shared" ref="H239:W239" si="236">IF(AND($D239=H$3,OR($E239=H$4,$F239=H$4,$G239=H$4)),1,"")</f>
        <v/>
      </c>
      <c r="I239" s="149" t="str">
        <f t="shared" si="236"/>
        <v/>
      </c>
      <c r="J239" s="149" t="str">
        <f t="shared" si="236"/>
        <v/>
      </c>
      <c r="K239" s="149" t="str">
        <f t="shared" si="236"/>
        <v/>
      </c>
      <c r="L239" s="149" t="str">
        <f t="shared" si="236"/>
        <v/>
      </c>
      <c r="M239" s="149" t="str">
        <f t="shared" si="236"/>
        <v/>
      </c>
      <c r="N239" s="149" t="str">
        <f t="shared" si="236"/>
        <v/>
      </c>
      <c r="O239" s="149" t="str">
        <f t="shared" si="236"/>
        <v/>
      </c>
      <c r="P239" s="149" t="str">
        <f t="shared" si="236"/>
        <v/>
      </c>
      <c r="Q239" s="149" t="str">
        <f t="shared" si="236"/>
        <v/>
      </c>
      <c r="R239" s="149" t="str">
        <f t="shared" si="236"/>
        <v/>
      </c>
      <c r="S239" s="149">
        <f t="shared" si="236"/>
        <v>1</v>
      </c>
      <c r="T239" s="149" t="str">
        <f t="shared" si="236"/>
        <v/>
      </c>
      <c r="U239" s="149" t="str">
        <f t="shared" si="236"/>
        <v/>
      </c>
      <c r="V239" s="149" t="str">
        <f t="shared" si="236"/>
        <v/>
      </c>
      <c r="W239" s="149" t="str">
        <f t="shared" si="236"/>
        <v/>
      </c>
    </row>
    <row r="240">
      <c r="A240" s="33"/>
      <c r="B240" s="148" t="str">
        <f>'Общий список'!A238</f>
        <v/>
      </c>
      <c r="C240" s="148" t="str">
        <f>IF(B240="","",VLOOKUP(B240,'Общий список'!$A:$R,2,FALSE))</f>
        <v/>
      </c>
      <c r="D240" s="148" t="str">
        <f>IF(B240="","",VLOOKUP(B240,'Общий список'!$A:$R,3,FALSE))</f>
        <v/>
      </c>
      <c r="E240" s="148" t="str">
        <f>IF(B240="","",VLOOKUP(B240,'Общий список'!$A:$R,8,FALSE))</f>
        <v/>
      </c>
      <c r="F240" s="149" t="str">
        <f>IF(B240="","",VLOOKUP(B240,'Общий список'!$A:$R,10,FALSE))</f>
        <v/>
      </c>
      <c r="G240" s="149" t="str">
        <f>IF(B240="","",VLOOKUP(B240,'Общий список'!$A:$R,12,FALSE))</f>
        <v/>
      </c>
      <c r="H240" s="149" t="str">
        <f t="shared" ref="H240:W240" si="237">IF(AND($D240=H$3,OR($E240=H$4,$F240=H$4,$G240=H$4)),1,"")</f>
        <v/>
      </c>
      <c r="I240" s="149" t="str">
        <f t="shared" si="237"/>
        <v/>
      </c>
      <c r="J240" s="149" t="str">
        <f t="shared" si="237"/>
        <v/>
      </c>
      <c r="K240" s="149" t="str">
        <f t="shared" si="237"/>
        <v/>
      </c>
      <c r="L240" s="149" t="str">
        <f t="shared" si="237"/>
        <v/>
      </c>
      <c r="M240" s="149" t="str">
        <f t="shared" si="237"/>
        <v/>
      </c>
      <c r="N240" s="149" t="str">
        <f t="shared" si="237"/>
        <v/>
      </c>
      <c r="O240" s="149" t="str">
        <f t="shared" si="237"/>
        <v/>
      </c>
      <c r="P240" s="149" t="str">
        <f t="shared" si="237"/>
        <v/>
      </c>
      <c r="Q240" s="149" t="str">
        <f t="shared" si="237"/>
        <v/>
      </c>
      <c r="R240" s="149" t="str">
        <f t="shared" si="237"/>
        <v/>
      </c>
      <c r="S240" s="149" t="str">
        <f t="shared" si="237"/>
        <v/>
      </c>
      <c r="T240" s="149" t="str">
        <f t="shared" si="237"/>
        <v/>
      </c>
      <c r="U240" s="149" t="str">
        <f t="shared" si="237"/>
        <v/>
      </c>
      <c r="V240" s="149" t="str">
        <f t="shared" si="237"/>
        <v/>
      </c>
      <c r="W240" s="149" t="str">
        <f t="shared" si="237"/>
        <v/>
      </c>
    </row>
    <row r="241">
      <c r="A241" s="33"/>
      <c r="B241" s="148" t="str">
        <f>'Общий список'!A239</f>
        <v/>
      </c>
      <c r="C241" s="148" t="str">
        <f>IF(B241="","",VLOOKUP(B241,'Общий список'!$A:$R,2,FALSE))</f>
        <v/>
      </c>
      <c r="D241" s="148" t="str">
        <f>IF(B241="","",VLOOKUP(B241,'Общий список'!$A:$R,3,FALSE))</f>
        <v/>
      </c>
      <c r="E241" s="148" t="str">
        <f>IF(B241="","",VLOOKUP(B241,'Общий список'!$A:$R,8,FALSE))</f>
        <v/>
      </c>
      <c r="F241" s="149" t="str">
        <f>IF(B241="","",VLOOKUP(B241,'Общий список'!$A:$R,10,FALSE))</f>
        <v/>
      </c>
      <c r="G241" s="149" t="str">
        <f>IF(B241="","",VLOOKUP(B241,'Общий список'!$A:$R,12,FALSE))</f>
        <v/>
      </c>
      <c r="H241" s="149" t="str">
        <f t="shared" ref="H241:W241" si="238">IF(AND($D241=H$3,OR($E241=H$4,$F241=H$4,$G241=H$4)),1,"")</f>
        <v/>
      </c>
      <c r="I241" s="149" t="str">
        <f t="shared" si="238"/>
        <v/>
      </c>
      <c r="J241" s="149" t="str">
        <f t="shared" si="238"/>
        <v/>
      </c>
      <c r="K241" s="149" t="str">
        <f t="shared" si="238"/>
        <v/>
      </c>
      <c r="L241" s="149" t="str">
        <f t="shared" si="238"/>
        <v/>
      </c>
      <c r="M241" s="149" t="str">
        <f t="shared" si="238"/>
        <v/>
      </c>
      <c r="N241" s="149" t="str">
        <f t="shared" si="238"/>
        <v/>
      </c>
      <c r="O241" s="149" t="str">
        <f t="shared" si="238"/>
        <v/>
      </c>
      <c r="P241" s="149" t="str">
        <f t="shared" si="238"/>
        <v/>
      </c>
      <c r="Q241" s="149" t="str">
        <f t="shared" si="238"/>
        <v/>
      </c>
      <c r="R241" s="149" t="str">
        <f t="shared" si="238"/>
        <v/>
      </c>
      <c r="S241" s="149" t="str">
        <f t="shared" si="238"/>
        <v/>
      </c>
      <c r="T241" s="149" t="str">
        <f t="shared" si="238"/>
        <v/>
      </c>
      <c r="U241" s="149" t="str">
        <f t="shared" si="238"/>
        <v/>
      </c>
      <c r="V241" s="149" t="str">
        <f t="shared" si="238"/>
        <v/>
      </c>
      <c r="W241" s="149" t="str">
        <f t="shared" si="238"/>
        <v/>
      </c>
    </row>
    <row r="242">
      <c r="A242" s="33"/>
      <c r="B242" s="148" t="str">
        <f>'Общий список'!A240</f>
        <v/>
      </c>
      <c r="C242" s="148" t="str">
        <f>IF(B242="","",VLOOKUP(B242,'Общий список'!$A:$R,2,FALSE))</f>
        <v/>
      </c>
      <c r="D242" s="148" t="str">
        <f>IF(B242="","",VLOOKUP(B242,'Общий список'!$A:$R,3,FALSE))</f>
        <v/>
      </c>
      <c r="E242" s="148" t="str">
        <f>IF(B242="","",VLOOKUP(B242,'Общий список'!$A:$R,8,FALSE))</f>
        <v/>
      </c>
      <c r="F242" s="149" t="str">
        <f>IF(B242="","",VLOOKUP(B242,'Общий список'!$A:$R,10,FALSE))</f>
        <v/>
      </c>
      <c r="G242" s="149" t="str">
        <f>IF(B242="","",VLOOKUP(B242,'Общий список'!$A:$R,12,FALSE))</f>
        <v/>
      </c>
      <c r="H242" s="149" t="str">
        <f t="shared" ref="H242:W242" si="239">IF(AND($D242=H$3,OR($E242=H$4,$F242=H$4,$G242=H$4)),1,"")</f>
        <v/>
      </c>
      <c r="I242" s="149" t="str">
        <f t="shared" si="239"/>
        <v/>
      </c>
      <c r="J242" s="149" t="str">
        <f t="shared" si="239"/>
        <v/>
      </c>
      <c r="K242" s="149" t="str">
        <f t="shared" si="239"/>
        <v/>
      </c>
      <c r="L242" s="149" t="str">
        <f t="shared" si="239"/>
        <v/>
      </c>
      <c r="M242" s="149" t="str">
        <f t="shared" si="239"/>
        <v/>
      </c>
      <c r="N242" s="149" t="str">
        <f t="shared" si="239"/>
        <v/>
      </c>
      <c r="O242" s="149" t="str">
        <f t="shared" si="239"/>
        <v/>
      </c>
      <c r="P242" s="149" t="str">
        <f t="shared" si="239"/>
        <v/>
      </c>
      <c r="Q242" s="149" t="str">
        <f t="shared" si="239"/>
        <v/>
      </c>
      <c r="R242" s="149" t="str">
        <f t="shared" si="239"/>
        <v/>
      </c>
      <c r="S242" s="149" t="str">
        <f t="shared" si="239"/>
        <v/>
      </c>
      <c r="T242" s="149" t="str">
        <f t="shared" si="239"/>
        <v/>
      </c>
      <c r="U242" s="149" t="str">
        <f t="shared" si="239"/>
        <v/>
      </c>
      <c r="V242" s="149" t="str">
        <f t="shared" si="239"/>
        <v/>
      </c>
      <c r="W242" s="149" t="str">
        <f t="shared" si="239"/>
        <v/>
      </c>
    </row>
    <row r="243">
      <c r="A243" s="33"/>
      <c r="B243" s="148" t="str">
        <f>'Общий список'!A241</f>
        <v/>
      </c>
      <c r="C243" s="148" t="str">
        <f>IF(B243="","",VLOOKUP(B243,'Общий список'!$A:$R,2,FALSE))</f>
        <v/>
      </c>
      <c r="D243" s="148" t="str">
        <f>IF(B243="","",VLOOKUP(B243,'Общий список'!$A:$R,3,FALSE))</f>
        <v/>
      </c>
      <c r="E243" s="148" t="str">
        <f>IF(B243="","",VLOOKUP(B243,'Общий список'!$A:$R,8,FALSE))</f>
        <v/>
      </c>
      <c r="F243" s="149" t="str">
        <f>IF(B243="","",VLOOKUP(B243,'Общий список'!$A:$R,10,FALSE))</f>
        <v/>
      </c>
      <c r="G243" s="149" t="str">
        <f>IF(B243="","",VLOOKUP(B243,'Общий список'!$A:$R,12,FALSE))</f>
        <v/>
      </c>
      <c r="H243" s="149" t="str">
        <f t="shared" ref="H243:W243" si="240">IF(AND($D243=H$3,OR($E243=H$4,$F243=H$4,$G243=H$4)),1,"")</f>
        <v/>
      </c>
      <c r="I243" s="149" t="str">
        <f t="shared" si="240"/>
        <v/>
      </c>
      <c r="J243" s="149" t="str">
        <f t="shared" si="240"/>
        <v/>
      </c>
      <c r="K243" s="149" t="str">
        <f t="shared" si="240"/>
        <v/>
      </c>
      <c r="L243" s="149" t="str">
        <f t="shared" si="240"/>
        <v/>
      </c>
      <c r="M243" s="149" t="str">
        <f t="shared" si="240"/>
        <v/>
      </c>
      <c r="N243" s="149" t="str">
        <f t="shared" si="240"/>
        <v/>
      </c>
      <c r="O243" s="149" t="str">
        <f t="shared" si="240"/>
        <v/>
      </c>
      <c r="P243" s="149" t="str">
        <f t="shared" si="240"/>
        <v/>
      </c>
      <c r="Q243" s="149" t="str">
        <f t="shared" si="240"/>
        <v/>
      </c>
      <c r="R243" s="149" t="str">
        <f t="shared" si="240"/>
        <v/>
      </c>
      <c r="S243" s="149" t="str">
        <f t="shared" si="240"/>
        <v/>
      </c>
      <c r="T243" s="149" t="str">
        <f t="shared" si="240"/>
        <v/>
      </c>
      <c r="U243" s="149" t="str">
        <f t="shared" si="240"/>
        <v/>
      </c>
      <c r="V243" s="149" t="str">
        <f t="shared" si="240"/>
        <v/>
      </c>
      <c r="W243" s="149" t="str">
        <f t="shared" si="240"/>
        <v/>
      </c>
    </row>
    <row r="244">
      <c r="A244" s="33"/>
      <c r="B244" s="148" t="str">
        <f>'Общий список'!A242</f>
        <v/>
      </c>
      <c r="C244" s="148" t="str">
        <f>IF(B244="","",VLOOKUP(B244,'Общий список'!$A:$R,2,FALSE))</f>
        <v/>
      </c>
      <c r="D244" s="148" t="str">
        <f>IF(B244="","",VLOOKUP(B244,'Общий список'!$A:$R,3,FALSE))</f>
        <v/>
      </c>
      <c r="E244" s="148" t="str">
        <f>IF(B244="","",VLOOKUP(B244,'Общий список'!$A:$R,8,FALSE))</f>
        <v/>
      </c>
      <c r="F244" s="149" t="str">
        <f>IF(B244="","",VLOOKUP(B244,'Общий список'!$A:$R,10,FALSE))</f>
        <v/>
      </c>
      <c r="G244" s="149" t="str">
        <f>IF(B244="","",VLOOKUP(B244,'Общий список'!$A:$R,12,FALSE))</f>
        <v/>
      </c>
      <c r="H244" s="149" t="str">
        <f t="shared" ref="H244:W244" si="241">IF(AND($D244=H$3,OR($E244=H$4,$F244=H$4,$G244=H$4)),1,"")</f>
        <v/>
      </c>
      <c r="I244" s="149" t="str">
        <f t="shared" si="241"/>
        <v/>
      </c>
      <c r="J244" s="149" t="str">
        <f t="shared" si="241"/>
        <v/>
      </c>
      <c r="K244" s="149" t="str">
        <f t="shared" si="241"/>
        <v/>
      </c>
      <c r="L244" s="149" t="str">
        <f t="shared" si="241"/>
        <v/>
      </c>
      <c r="M244" s="149" t="str">
        <f t="shared" si="241"/>
        <v/>
      </c>
      <c r="N244" s="149" t="str">
        <f t="shared" si="241"/>
        <v/>
      </c>
      <c r="O244" s="149" t="str">
        <f t="shared" si="241"/>
        <v/>
      </c>
      <c r="P244" s="149" t="str">
        <f t="shared" si="241"/>
        <v/>
      </c>
      <c r="Q244" s="149" t="str">
        <f t="shared" si="241"/>
        <v/>
      </c>
      <c r="R244" s="149" t="str">
        <f t="shared" si="241"/>
        <v/>
      </c>
      <c r="S244" s="149" t="str">
        <f t="shared" si="241"/>
        <v/>
      </c>
      <c r="T244" s="149" t="str">
        <f t="shared" si="241"/>
        <v/>
      </c>
      <c r="U244" s="149" t="str">
        <f t="shared" si="241"/>
        <v/>
      </c>
      <c r="V244" s="149" t="str">
        <f t="shared" si="241"/>
        <v/>
      </c>
      <c r="W244" s="149" t="str">
        <f t="shared" si="241"/>
        <v/>
      </c>
    </row>
    <row r="245">
      <c r="A245" s="33"/>
      <c r="B245" s="148" t="str">
        <f>'Общий список'!A243</f>
        <v/>
      </c>
      <c r="C245" s="148" t="str">
        <f>IF(B245="","",VLOOKUP(B245,'Общий список'!$A:$R,2,FALSE))</f>
        <v/>
      </c>
      <c r="D245" s="148" t="str">
        <f>IF(B245="","",VLOOKUP(B245,'Общий список'!$A:$R,3,FALSE))</f>
        <v/>
      </c>
      <c r="E245" s="148" t="str">
        <f>IF(B245="","",VLOOKUP(B245,'Общий список'!$A:$R,8,FALSE))</f>
        <v/>
      </c>
      <c r="F245" s="149" t="str">
        <f>IF(B245="","",VLOOKUP(B245,'Общий список'!$A:$R,10,FALSE))</f>
        <v/>
      </c>
      <c r="G245" s="149" t="str">
        <f>IF(B245="","",VLOOKUP(B245,'Общий список'!$A:$R,12,FALSE))</f>
        <v/>
      </c>
      <c r="H245" s="149" t="str">
        <f t="shared" ref="H245:W245" si="242">IF(AND($D245=H$3,OR($E245=H$4,$F245=H$4,$G245=H$4)),1,"")</f>
        <v/>
      </c>
      <c r="I245" s="149" t="str">
        <f t="shared" si="242"/>
        <v/>
      </c>
      <c r="J245" s="149" t="str">
        <f t="shared" si="242"/>
        <v/>
      </c>
      <c r="K245" s="149" t="str">
        <f t="shared" si="242"/>
        <v/>
      </c>
      <c r="L245" s="149" t="str">
        <f t="shared" si="242"/>
        <v/>
      </c>
      <c r="M245" s="149" t="str">
        <f t="shared" si="242"/>
        <v/>
      </c>
      <c r="N245" s="149" t="str">
        <f t="shared" si="242"/>
        <v/>
      </c>
      <c r="O245" s="149" t="str">
        <f t="shared" si="242"/>
        <v/>
      </c>
      <c r="P245" s="149" t="str">
        <f t="shared" si="242"/>
        <v/>
      </c>
      <c r="Q245" s="149" t="str">
        <f t="shared" si="242"/>
        <v/>
      </c>
      <c r="R245" s="149" t="str">
        <f t="shared" si="242"/>
        <v/>
      </c>
      <c r="S245" s="149" t="str">
        <f t="shared" si="242"/>
        <v/>
      </c>
      <c r="T245" s="149" t="str">
        <f t="shared" si="242"/>
        <v/>
      </c>
      <c r="U245" s="149" t="str">
        <f t="shared" si="242"/>
        <v/>
      </c>
      <c r="V245" s="149" t="str">
        <f t="shared" si="242"/>
        <v/>
      </c>
      <c r="W245" s="149" t="str">
        <f t="shared" si="242"/>
        <v/>
      </c>
    </row>
    <row r="246">
      <c r="A246" s="33"/>
      <c r="B246" s="148" t="str">
        <f>'Общий список'!A244</f>
        <v/>
      </c>
      <c r="C246" s="148" t="str">
        <f>IF(B246="","",VLOOKUP(B246,'Общий список'!$A:$R,2,FALSE))</f>
        <v/>
      </c>
      <c r="D246" s="148" t="str">
        <f>IF(B246="","",VLOOKUP(B246,'Общий список'!$A:$R,3,FALSE))</f>
        <v/>
      </c>
      <c r="E246" s="148" t="str">
        <f>IF(B246="","",VLOOKUP(B246,'Общий список'!$A:$R,8,FALSE))</f>
        <v/>
      </c>
      <c r="F246" s="149" t="str">
        <f>IF(B246="","",VLOOKUP(B246,'Общий список'!$A:$R,10,FALSE))</f>
        <v/>
      </c>
      <c r="G246" s="149" t="str">
        <f>IF(B246="","",VLOOKUP(B246,'Общий список'!$A:$R,12,FALSE))</f>
        <v/>
      </c>
      <c r="H246" s="149" t="str">
        <f t="shared" ref="H246:W246" si="243">IF(AND($D246=H$3,OR($E246=H$4,$F246=H$4,$G246=H$4)),1,"")</f>
        <v/>
      </c>
      <c r="I246" s="149" t="str">
        <f t="shared" si="243"/>
        <v/>
      </c>
      <c r="J246" s="149" t="str">
        <f t="shared" si="243"/>
        <v/>
      </c>
      <c r="K246" s="149" t="str">
        <f t="shared" si="243"/>
        <v/>
      </c>
      <c r="L246" s="149" t="str">
        <f t="shared" si="243"/>
        <v/>
      </c>
      <c r="M246" s="149" t="str">
        <f t="shared" si="243"/>
        <v/>
      </c>
      <c r="N246" s="149" t="str">
        <f t="shared" si="243"/>
        <v/>
      </c>
      <c r="O246" s="149" t="str">
        <f t="shared" si="243"/>
        <v/>
      </c>
      <c r="P246" s="149" t="str">
        <f t="shared" si="243"/>
        <v/>
      </c>
      <c r="Q246" s="149" t="str">
        <f t="shared" si="243"/>
        <v/>
      </c>
      <c r="R246" s="149" t="str">
        <f t="shared" si="243"/>
        <v/>
      </c>
      <c r="S246" s="149" t="str">
        <f t="shared" si="243"/>
        <v/>
      </c>
      <c r="T246" s="149" t="str">
        <f t="shared" si="243"/>
        <v/>
      </c>
      <c r="U246" s="149" t="str">
        <f t="shared" si="243"/>
        <v/>
      </c>
      <c r="V246" s="149" t="str">
        <f t="shared" si="243"/>
        <v/>
      </c>
      <c r="W246" s="149" t="str">
        <f t="shared" si="243"/>
        <v/>
      </c>
    </row>
    <row r="247">
      <c r="A247" s="33"/>
      <c r="B247" s="148" t="str">
        <f>'Общий список'!A245</f>
        <v/>
      </c>
      <c r="C247" s="148" t="str">
        <f>IF(B247="","",VLOOKUP(B247,'Общий список'!$A:$R,2,FALSE))</f>
        <v/>
      </c>
      <c r="D247" s="148" t="str">
        <f>IF(B247="","",VLOOKUP(B247,'Общий список'!$A:$R,3,FALSE))</f>
        <v/>
      </c>
      <c r="E247" s="148" t="str">
        <f>IF(B247="","",VLOOKUP(B247,'Общий список'!$A:$R,8,FALSE))</f>
        <v/>
      </c>
      <c r="F247" s="149" t="str">
        <f>IF(B247="","",VLOOKUP(B247,'Общий список'!$A:$R,10,FALSE))</f>
        <v/>
      </c>
      <c r="G247" s="149" t="str">
        <f>IF(B247="","",VLOOKUP(B247,'Общий список'!$A:$R,12,FALSE))</f>
        <v/>
      </c>
      <c r="H247" s="149" t="str">
        <f t="shared" ref="H247:W247" si="244">IF(AND($D247=H$3,OR($E247=H$4,$F247=H$4,$G247=H$4)),1,"")</f>
        <v/>
      </c>
      <c r="I247" s="149" t="str">
        <f t="shared" si="244"/>
        <v/>
      </c>
      <c r="J247" s="149" t="str">
        <f t="shared" si="244"/>
        <v/>
      </c>
      <c r="K247" s="149" t="str">
        <f t="shared" si="244"/>
        <v/>
      </c>
      <c r="L247" s="149" t="str">
        <f t="shared" si="244"/>
        <v/>
      </c>
      <c r="M247" s="149" t="str">
        <f t="shared" si="244"/>
        <v/>
      </c>
      <c r="N247" s="149" t="str">
        <f t="shared" si="244"/>
        <v/>
      </c>
      <c r="O247" s="149" t="str">
        <f t="shared" si="244"/>
        <v/>
      </c>
      <c r="P247" s="149" t="str">
        <f t="shared" si="244"/>
        <v/>
      </c>
      <c r="Q247" s="149" t="str">
        <f t="shared" si="244"/>
        <v/>
      </c>
      <c r="R247" s="149" t="str">
        <f t="shared" si="244"/>
        <v/>
      </c>
      <c r="S247" s="149" t="str">
        <f t="shared" si="244"/>
        <v/>
      </c>
      <c r="T247" s="149" t="str">
        <f t="shared" si="244"/>
        <v/>
      </c>
      <c r="U247" s="149" t="str">
        <f t="shared" si="244"/>
        <v/>
      </c>
      <c r="V247" s="149" t="str">
        <f t="shared" si="244"/>
        <v/>
      </c>
      <c r="W247" s="149" t="str">
        <f t="shared" si="244"/>
        <v/>
      </c>
    </row>
    <row r="248">
      <c r="A248" s="33"/>
      <c r="B248" s="148" t="str">
        <f>'Общий список'!A246</f>
        <v/>
      </c>
      <c r="C248" s="148" t="str">
        <f>IF(B248="","",VLOOKUP(B248,'Общий список'!$A:$R,2,FALSE))</f>
        <v/>
      </c>
      <c r="D248" s="148" t="str">
        <f>IF(B248="","",VLOOKUP(B248,'Общий список'!$A:$R,3,FALSE))</f>
        <v/>
      </c>
      <c r="E248" s="148" t="str">
        <f>IF(B248="","",VLOOKUP(B248,'Общий список'!$A:$R,8,FALSE))</f>
        <v/>
      </c>
      <c r="F248" s="149" t="str">
        <f>IF(B248="","",VLOOKUP(B248,'Общий список'!$A:$R,10,FALSE))</f>
        <v/>
      </c>
      <c r="G248" s="149" t="str">
        <f>IF(B248="","",VLOOKUP(B248,'Общий список'!$A:$R,12,FALSE))</f>
        <v/>
      </c>
      <c r="H248" s="149" t="str">
        <f t="shared" ref="H248:W248" si="245">IF(AND($D248=H$3,OR($E248=H$4,$F248=H$4,$G248=H$4)),1,"")</f>
        <v/>
      </c>
      <c r="I248" s="149" t="str">
        <f t="shared" si="245"/>
        <v/>
      </c>
      <c r="J248" s="149" t="str">
        <f t="shared" si="245"/>
        <v/>
      </c>
      <c r="K248" s="149" t="str">
        <f t="shared" si="245"/>
        <v/>
      </c>
      <c r="L248" s="149" t="str">
        <f t="shared" si="245"/>
        <v/>
      </c>
      <c r="M248" s="149" t="str">
        <f t="shared" si="245"/>
        <v/>
      </c>
      <c r="N248" s="149" t="str">
        <f t="shared" si="245"/>
        <v/>
      </c>
      <c r="O248" s="149" t="str">
        <f t="shared" si="245"/>
        <v/>
      </c>
      <c r="P248" s="149" t="str">
        <f t="shared" si="245"/>
        <v/>
      </c>
      <c r="Q248" s="149" t="str">
        <f t="shared" si="245"/>
        <v/>
      </c>
      <c r="R248" s="149" t="str">
        <f t="shared" si="245"/>
        <v/>
      </c>
      <c r="S248" s="149" t="str">
        <f t="shared" si="245"/>
        <v/>
      </c>
      <c r="T248" s="149" t="str">
        <f t="shared" si="245"/>
        <v/>
      </c>
      <c r="U248" s="149" t="str">
        <f t="shared" si="245"/>
        <v/>
      </c>
      <c r="V248" s="149" t="str">
        <f t="shared" si="245"/>
        <v/>
      </c>
      <c r="W248" s="149" t="str">
        <f t="shared" si="245"/>
        <v/>
      </c>
    </row>
    <row r="249">
      <c r="A249" s="33"/>
      <c r="B249" s="148" t="str">
        <f>'Общий список'!A247</f>
        <v/>
      </c>
      <c r="C249" s="148" t="str">
        <f>IF(B249="","",VLOOKUP(B249,'Общий список'!$A:$R,2,FALSE))</f>
        <v/>
      </c>
      <c r="D249" s="148" t="str">
        <f>IF(B249="","",VLOOKUP(B249,'Общий список'!$A:$R,3,FALSE))</f>
        <v/>
      </c>
      <c r="E249" s="148" t="str">
        <f>IF(B249="","",VLOOKUP(B249,'Общий список'!$A:$R,8,FALSE))</f>
        <v/>
      </c>
      <c r="F249" s="149" t="str">
        <f>IF(B249="","",VLOOKUP(B249,'Общий список'!$A:$R,10,FALSE))</f>
        <v/>
      </c>
      <c r="G249" s="149" t="str">
        <f>IF(B249="","",VLOOKUP(B249,'Общий список'!$A:$R,12,FALSE))</f>
        <v/>
      </c>
      <c r="H249" s="149" t="str">
        <f t="shared" ref="H249:W249" si="246">IF(AND($D249=H$3,OR($E249=H$4,$F249=H$4,$G249=H$4)),1,"")</f>
        <v/>
      </c>
      <c r="I249" s="149" t="str">
        <f t="shared" si="246"/>
        <v/>
      </c>
      <c r="J249" s="149" t="str">
        <f t="shared" si="246"/>
        <v/>
      </c>
      <c r="K249" s="149" t="str">
        <f t="shared" si="246"/>
        <v/>
      </c>
      <c r="L249" s="149" t="str">
        <f t="shared" si="246"/>
        <v/>
      </c>
      <c r="M249" s="149" t="str">
        <f t="shared" si="246"/>
        <v/>
      </c>
      <c r="N249" s="149" t="str">
        <f t="shared" si="246"/>
        <v/>
      </c>
      <c r="O249" s="149" t="str">
        <f t="shared" si="246"/>
        <v/>
      </c>
      <c r="P249" s="149" t="str">
        <f t="shared" si="246"/>
        <v/>
      </c>
      <c r="Q249" s="149" t="str">
        <f t="shared" si="246"/>
        <v/>
      </c>
      <c r="R249" s="149" t="str">
        <f t="shared" si="246"/>
        <v/>
      </c>
      <c r="S249" s="149" t="str">
        <f t="shared" si="246"/>
        <v/>
      </c>
      <c r="T249" s="149" t="str">
        <f t="shared" si="246"/>
        <v/>
      </c>
      <c r="U249" s="149" t="str">
        <f t="shared" si="246"/>
        <v/>
      </c>
      <c r="V249" s="149" t="str">
        <f t="shared" si="246"/>
        <v/>
      </c>
      <c r="W249" s="149" t="str">
        <f t="shared" si="246"/>
        <v/>
      </c>
    </row>
    <row r="250">
      <c r="A250" s="33"/>
      <c r="B250" s="148" t="str">
        <f>'Общий список'!A248</f>
        <v/>
      </c>
      <c r="C250" s="148" t="str">
        <f>IF(B250="","",VLOOKUP(B250,'Общий список'!$A:$R,2,FALSE))</f>
        <v/>
      </c>
      <c r="D250" s="148" t="str">
        <f>IF(B250="","",VLOOKUP(B250,'Общий список'!$A:$R,3,FALSE))</f>
        <v/>
      </c>
      <c r="E250" s="148" t="str">
        <f>IF(B250="","",VLOOKUP(B250,'Общий список'!$A:$R,8,FALSE))</f>
        <v/>
      </c>
      <c r="F250" s="149" t="str">
        <f>IF(B250="","",VLOOKUP(B250,'Общий список'!$A:$R,10,FALSE))</f>
        <v/>
      </c>
      <c r="G250" s="149" t="str">
        <f>IF(B250="","",VLOOKUP(B250,'Общий список'!$A:$R,12,FALSE))</f>
        <v/>
      </c>
      <c r="H250" s="149" t="str">
        <f t="shared" ref="H250:W250" si="247">IF(AND($D250=H$3,OR($E250=H$4,$F250=H$4,$G250=H$4)),1,"")</f>
        <v/>
      </c>
      <c r="I250" s="149" t="str">
        <f t="shared" si="247"/>
        <v/>
      </c>
      <c r="J250" s="149" t="str">
        <f t="shared" si="247"/>
        <v/>
      </c>
      <c r="K250" s="149" t="str">
        <f t="shared" si="247"/>
        <v/>
      </c>
      <c r="L250" s="149" t="str">
        <f t="shared" si="247"/>
        <v/>
      </c>
      <c r="M250" s="149" t="str">
        <f t="shared" si="247"/>
        <v/>
      </c>
      <c r="N250" s="149" t="str">
        <f t="shared" si="247"/>
        <v/>
      </c>
      <c r="O250" s="149" t="str">
        <f t="shared" si="247"/>
        <v/>
      </c>
      <c r="P250" s="149" t="str">
        <f t="shared" si="247"/>
        <v/>
      </c>
      <c r="Q250" s="149" t="str">
        <f t="shared" si="247"/>
        <v/>
      </c>
      <c r="R250" s="149" t="str">
        <f t="shared" si="247"/>
        <v/>
      </c>
      <c r="S250" s="149" t="str">
        <f t="shared" si="247"/>
        <v/>
      </c>
      <c r="T250" s="149" t="str">
        <f t="shared" si="247"/>
        <v/>
      </c>
      <c r="U250" s="149" t="str">
        <f t="shared" si="247"/>
        <v/>
      </c>
      <c r="V250" s="149" t="str">
        <f t="shared" si="247"/>
        <v/>
      </c>
      <c r="W250" s="149" t="str">
        <f t="shared" si="247"/>
        <v/>
      </c>
    </row>
    <row r="251">
      <c r="A251" s="33"/>
      <c r="B251" s="148" t="str">
        <f>'Общий список'!A249</f>
        <v/>
      </c>
      <c r="C251" s="148" t="str">
        <f>IF(B251="","",VLOOKUP(B251,'Общий список'!$A:$R,2,FALSE))</f>
        <v/>
      </c>
      <c r="D251" s="148" t="str">
        <f>IF(B251="","",VLOOKUP(B251,'Общий список'!$A:$R,3,FALSE))</f>
        <v/>
      </c>
      <c r="E251" s="148" t="str">
        <f>IF(B251="","",VLOOKUP(B251,'Общий список'!$A:$R,8,FALSE))</f>
        <v/>
      </c>
      <c r="F251" s="149" t="str">
        <f>IF(B251="","",VLOOKUP(B251,'Общий список'!$A:$R,10,FALSE))</f>
        <v/>
      </c>
      <c r="G251" s="149" t="str">
        <f>IF(B251="","",VLOOKUP(B251,'Общий список'!$A:$R,12,FALSE))</f>
        <v/>
      </c>
      <c r="H251" s="149" t="str">
        <f t="shared" ref="H251:W251" si="248">IF(AND($D251=H$3,OR($E251=H$4,$F251=H$4,$G251=H$4)),1,"")</f>
        <v/>
      </c>
      <c r="I251" s="149" t="str">
        <f t="shared" si="248"/>
        <v/>
      </c>
      <c r="J251" s="149" t="str">
        <f t="shared" si="248"/>
        <v/>
      </c>
      <c r="K251" s="149" t="str">
        <f t="shared" si="248"/>
        <v/>
      </c>
      <c r="L251" s="149" t="str">
        <f t="shared" si="248"/>
        <v/>
      </c>
      <c r="M251" s="149" t="str">
        <f t="shared" si="248"/>
        <v/>
      </c>
      <c r="N251" s="149" t="str">
        <f t="shared" si="248"/>
        <v/>
      </c>
      <c r="O251" s="149" t="str">
        <f t="shared" si="248"/>
        <v/>
      </c>
      <c r="P251" s="149" t="str">
        <f t="shared" si="248"/>
        <v/>
      </c>
      <c r="Q251" s="149" t="str">
        <f t="shared" si="248"/>
        <v/>
      </c>
      <c r="R251" s="149" t="str">
        <f t="shared" si="248"/>
        <v/>
      </c>
      <c r="S251" s="149" t="str">
        <f t="shared" si="248"/>
        <v/>
      </c>
      <c r="T251" s="149" t="str">
        <f t="shared" si="248"/>
        <v/>
      </c>
      <c r="U251" s="149" t="str">
        <f t="shared" si="248"/>
        <v/>
      </c>
      <c r="V251" s="149" t="str">
        <f t="shared" si="248"/>
        <v/>
      </c>
      <c r="W251" s="149" t="str">
        <f t="shared" si="248"/>
        <v/>
      </c>
    </row>
    <row r="252">
      <c r="A252" s="33"/>
      <c r="B252" s="148" t="str">
        <f>'Общий список'!A250</f>
        <v/>
      </c>
      <c r="C252" s="148" t="str">
        <f>IF(B252="","",VLOOKUP(B252,'Общий список'!$A:$R,2,FALSE))</f>
        <v/>
      </c>
      <c r="D252" s="148" t="str">
        <f>IF(B252="","",VLOOKUP(B252,'Общий список'!$A:$R,3,FALSE))</f>
        <v/>
      </c>
      <c r="E252" s="148" t="str">
        <f>IF(B252="","",VLOOKUP(B252,'Общий список'!$A:$R,8,FALSE))</f>
        <v/>
      </c>
      <c r="F252" s="149" t="str">
        <f>IF(B252="","",VLOOKUP(B252,'Общий список'!$A:$R,10,FALSE))</f>
        <v/>
      </c>
      <c r="G252" s="149" t="str">
        <f>IF(B252="","",VLOOKUP(B252,'Общий список'!$A:$R,12,FALSE))</f>
        <v/>
      </c>
      <c r="H252" s="149" t="str">
        <f t="shared" ref="H252:W252" si="249">IF(AND($D252=H$3,OR($E252=H$4,$F252=H$4,$G252=H$4)),1,"")</f>
        <v/>
      </c>
      <c r="I252" s="149" t="str">
        <f t="shared" si="249"/>
        <v/>
      </c>
      <c r="J252" s="149" t="str">
        <f t="shared" si="249"/>
        <v/>
      </c>
      <c r="K252" s="149" t="str">
        <f t="shared" si="249"/>
        <v/>
      </c>
      <c r="L252" s="149" t="str">
        <f t="shared" si="249"/>
        <v/>
      </c>
      <c r="M252" s="149" t="str">
        <f t="shared" si="249"/>
        <v/>
      </c>
      <c r="N252" s="149" t="str">
        <f t="shared" si="249"/>
        <v/>
      </c>
      <c r="O252" s="149" t="str">
        <f t="shared" si="249"/>
        <v/>
      </c>
      <c r="P252" s="149" t="str">
        <f t="shared" si="249"/>
        <v/>
      </c>
      <c r="Q252" s="149" t="str">
        <f t="shared" si="249"/>
        <v/>
      </c>
      <c r="R252" s="149" t="str">
        <f t="shared" si="249"/>
        <v/>
      </c>
      <c r="S252" s="149" t="str">
        <f t="shared" si="249"/>
        <v/>
      </c>
      <c r="T252" s="149" t="str">
        <f t="shared" si="249"/>
        <v/>
      </c>
      <c r="U252" s="149" t="str">
        <f t="shared" si="249"/>
        <v/>
      </c>
      <c r="V252" s="149" t="str">
        <f t="shared" si="249"/>
        <v/>
      </c>
      <c r="W252" s="149" t="str">
        <f t="shared" si="249"/>
        <v/>
      </c>
    </row>
    <row r="253">
      <c r="A253" s="33"/>
      <c r="B253" s="148" t="str">
        <f>'Общий список'!A251</f>
        <v/>
      </c>
      <c r="C253" s="148" t="str">
        <f>IF(B253="","",VLOOKUP(B253,'Общий список'!$A:$R,2,FALSE))</f>
        <v/>
      </c>
      <c r="D253" s="148" t="str">
        <f>IF(B253="","",VLOOKUP(B253,'Общий список'!$A:$R,3,FALSE))</f>
        <v/>
      </c>
      <c r="E253" s="148" t="str">
        <f>IF(B253="","",VLOOKUP(B253,'Общий список'!$A:$R,8,FALSE))</f>
        <v/>
      </c>
      <c r="F253" s="149" t="str">
        <f>IF(B253="","",VLOOKUP(B253,'Общий список'!$A:$R,10,FALSE))</f>
        <v/>
      </c>
      <c r="G253" s="149" t="str">
        <f>IF(B253="","",VLOOKUP(B253,'Общий список'!$A:$R,12,FALSE))</f>
        <v/>
      </c>
      <c r="H253" s="149" t="str">
        <f t="shared" ref="H253:W253" si="250">IF(AND($D253=H$3,OR($E253=H$4,$F253=H$4,$G253=H$4)),1,"")</f>
        <v/>
      </c>
      <c r="I253" s="149" t="str">
        <f t="shared" si="250"/>
        <v/>
      </c>
      <c r="J253" s="149" t="str">
        <f t="shared" si="250"/>
        <v/>
      </c>
      <c r="K253" s="149" t="str">
        <f t="shared" si="250"/>
        <v/>
      </c>
      <c r="L253" s="149" t="str">
        <f t="shared" si="250"/>
        <v/>
      </c>
      <c r="M253" s="149" t="str">
        <f t="shared" si="250"/>
        <v/>
      </c>
      <c r="N253" s="149" t="str">
        <f t="shared" si="250"/>
        <v/>
      </c>
      <c r="O253" s="149" t="str">
        <f t="shared" si="250"/>
        <v/>
      </c>
      <c r="P253" s="149" t="str">
        <f t="shared" si="250"/>
        <v/>
      </c>
      <c r="Q253" s="149" t="str">
        <f t="shared" si="250"/>
        <v/>
      </c>
      <c r="R253" s="149" t="str">
        <f t="shared" si="250"/>
        <v/>
      </c>
      <c r="S253" s="149" t="str">
        <f t="shared" si="250"/>
        <v/>
      </c>
      <c r="T253" s="149" t="str">
        <f t="shared" si="250"/>
        <v/>
      </c>
      <c r="U253" s="149" t="str">
        <f t="shared" si="250"/>
        <v/>
      </c>
      <c r="V253" s="149" t="str">
        <f t="shared" si="250"/>
        <v/>
      </c>
      <c r="W253" s="149" t="str">
        <f t="shared" si="250"/>
        <v/>
      </c>
    </row>
    <row r="254">
      <c r="A254" s="33"/>
      <c r="B254" s="148" t="str">
        <f>'Общий список'!A252</f>
        <v/>
      </c>
      <c r="C254" s="148" t="str">
        <f>IF(B254="","",VLOOKUP(B254,'Общий список'!$A:$R,2,FALSE))</f>
        <v/>
      </c>
      <c r="D254" s="148" t="str">
        <f>IF(B254="","",VLOOKUP(B254,'Общий список'!$A:$R,3,FALSE))</f>
        <v/>
      </c>
      <c r="E254" s="148" t="str">
        <f>IF(B254="","",VLOOKUP(B254,'Общий список'!$A:$R,8,FALSE))</f>
        <v/>
      </c>
      <c r="F254" s="149" t="str">
        <f>IF(B254="","",VLOOKUP(B254,'Общий список'!$A:$R,10,FALSE))</f>
        <v/>
      </c>
      <c r="G254" s="149" t="str">
        <f>IF(B254="","",VLOOKUP(B254,'Общий список'!$A:$R,12,FALSE))</f>
        <v/>
      </c>
      <c r="H254" s="149" t="str">
        <f t="shared" ref="H254:W254" si="251">IF(AND($D254=H$3,OR($E254=H$4,$F254=H$4,$G254=H$4)),1,"")</f>
        <v/>
      </c>
      <c r="I254" s="149" t="str">
        <f t="shared" si="251"/>
        <v/>
      </c>
      <c r="J254" s="149" t="str">
        <f t="shared" si="251"/>
        <v/>
      </c>
      <c r="K254" s="149" t="str">
        <f t="shared" si="251"/>
        <v/>
      </c>
      <c r="L254" s="149" t="str">
        <f t="shared" si="251"/>
        <v/>
      </c>
      <c r="M254" s="149" t="str">
        <f t="shared" si="251"/>
        <v/>
      </c>
      <c r="N254" s="149" t="str">
        <f t="shared" si="251"/>
        <v/>
      </c>
      <c r="O254" s="149" t="str">
        <f t="shared" si="251"/>
        <v/>
      </c>
      <c r="P254" s="149" t="str">
        <f t="shared" si="251"/>
        <v/>
      </c>
      <c r="Q254" s="149" t="str">
        <f t="shared" si="251"/>
        <v/>
      </c>
      <c r="R254" s="149" t="str">
        <f t="shared" si="251"/>
        <v/>
      </c>
      <c r="S254" s="149" t="str">
        <f t="shared" si="251"/>
        <v/>
      </c>
      <c r="T254" s="149" t="str">
        <f t="shared" si="251"/>
        <v/>
      </c>
      <c r="U254" s="149" t="str">
        <f t="shared" si="251"/>
        <v/>
      </c>
      <c r="V254" s="149" t="str">
        <f t="shared" si="251"/>
        <v/>
      </c>
      <c r="W254" s="149" t="str">
        <f t="shared" si="251"/>
        <v/>
      </c>
    </row>
    <row r="255">
      <c r="A255" s="33"/>
      <c r="B255" s="148" t="str">
        <f>'Общий список'!A253</f>
        <v/>
      </c>
      <c r="C255" s="148" t="str">
        <f>IF(B255="","",VLOOKUP(B255,'Общий список'!$A:$R,2,FALSE))</f>
        <v/>
      </c>
      <c r="D255" s="148" t="str">
        <f>IF(B255="","",VLOOKUP(B255,'Общий список'!$A:$R,3,FALSE))</f>
        <v/>
      </c>
      <c r="E255" s="148" t="str">
        <f>IF(B255="","",VLOOKUP(B255,'Общий список'!$A:$R,8,FALSE))</f>
        <v/>
      </c>
      <c r="F255" s="149" t="str">
        <f>IF(B255="","",VLOOKUP(B255,'Общий список'!$A:$R,10,FALSE))</f>
        <v/>
      </c>
      <c r="G255" s="149" t="str">
        <f>IF(B255="","",VLOOKUP(B255,'Общий список'!$A:$R,12,FALSE))</f>
        <v/>
      </c>
      <c r="H255" s="149" t="str">
        <f t="shared" ref="H255:W255" si="252">IF(AND($D255=H$3,OR($E255=H$4,$F255=H$4,$G255=H$4)),1,"")</f>
        <v/>
      </c>
      <c r="I255" s="149" t="str">
        <f t="shared" si="252"/>
        <v/>
      </c>
      <c r="J255" s="149" t="str">
        <f t="shared" si="252"/>
        <v/>
      </c>
      <c r="K255" s="149" t="str">
        <f t="shared" si="252"/>
        <v/>
      </c>
      <c r="L255" s="149" t="str">
        <f t="shared" si="252"/>
        <v/>
      </c>
      <c r="M255" s="149" t="str">
        <f t="shared" si="252"/>
        <v/>
      </c>
      <c r="N255" s="149" t="str">
        <f t="shared" si="252"/>
        <v/>
      </c>
      <c r="O255" s="149" t="str">
        <f t="shared" si="252"/>
        <v/>
      </c>
      <c r="P255" s="149" t="str">
        <f t="shared" si="252"/>
        <v/>
      </c>
      <c r="Q255" s="149" t="str">
        <f t="shared" si="252"/>
        <v/>
      </c>
      <c r="R255" s="149" t="str">
        <f t="shared" si="252"/>
        <v/>
      </c>
      <c r="S255" s="149" t="str">
        <f t="shared" si="252"/>
        <v/>
      </c>
      <c r="T255" s="149" t="str">
        <f t="shared" si="252"/>
        <v/>
      </c>
      <c r="U255" s="149" t="str">
        <f t="shared" si="252"/>
        <v/>
      </c>
      <c r="V255" s="149" t="str">
        <f t="shared" si="252"/>
        <v/>
      </c>
      <c r="W255" s="149" t="str">
        <f t="shared" si="252"/>
        <v/>
      </c>
    </row>
    <row r="256">
      <c r="A256" s="33"/>
      <c r="B256" s="148" t="str">
        <f>'Общий список'!A254</f>
        <v/>
      </c>
      <c r="C256" s="148" t="str">
        <f>IF(B256="","",VLOOKUP(B256,'Общий список'!$A:$R,2,FALSE))</f>
        <v/>
      </c>
      <c r="D256" s="148" t="str">
        <f>IF(B256="","",VLOOKUP(B256,'Общий список'!$A:$R,3,FALSE))</f>
        <v/>
      </c>
      <c r="E256" s="148" t="str">
        <f>IF(B256="","",VLOOKUP(B256,'Общий список'!$A:$R,8,FALSE))</f>
        <v/>
      </c>
      <c r="F256" s="149" t="str">
        <f>IF(B256="","",VLOOKUP(B256,'Общий список'!$A:$R,10,FALSE))</f>
        <v/>
      </c>
      <c r="G256" s="149" t="str">
        <f>IF(B256="","",VLOOKUP(B256,'Общий список'!$A:$R,12,FALSE))</f>
        <v/>
      </c>
      <c r="H256" s="149" t="str">
        <f t="shared" ref="H256:W256" si="253">IF(AND($D256=H$3,OR($E256=H$4,$F256=H$4,$G256=H$4)),1,"")</f>
        <v/>
      </c>
      <c r="I256" s="149" t="str">
        <f t="shared" si="253"/>
        <v/>
      </c>
      <c r="J256" s="149" t="str">
        <f t="shared" si="253"/>
        <v/>
      </c>
      <c r="K256" s="149" t="str">
        <f t="shared" si="253"/>
        <v/>
      </c>
      <c r="L256" s="149" t="str">
        <f t="shared" si="253"/>
        <v/>
      </c>
      <c r="M256" s="149" t="str">
        <f t="shared" si="253"/>
        <v/>
      </c>
      <c r="N256" s="149" t="str">
        <f t="shared" si="253"/>
        <v/>
      </c>
      <c r="O256" s="149" t="str">
        <f t="shared" si="253"/>
        <v/>
      </c>
      <c r="P256" s="149" t="str">
        <f t="shared" si="253"/>
        <v/>
      </c>
      <c r="Q256" s="149" t="str">
        <f t="shared" si="253"/>
        <v/>
      </c>
      <c r="R256" s="149" t="str">
        <f t="shared" si="253"/>
        <v/>
      </c>
      <c r="S256" s="149" t="str">
        <f t="shared" si="253"/>
        <v/>
      </c>
      <c r="T256" s="149" t="str">
        <f t="shared" si="253"/>
        <v/>
      </c>
      <c r="U256" s="149" t="str">
        <f t="shared" si="253"/>
        <v/>
      </c>
      <c r="V256" s="149" t="str">
        <f t="shared" si="253"/>
        <v/>
      </c>
      <c r="W256" s="149" t="str">
        <f t="shared" si="253"/>
        <v/>
      </c>
    </row>
    <row r="257">
      <c r="A257" s="33"/>
      <c r="B257" s="148" t="str">
        <f>'Общий список'!A255</f>
        <v/>
      </c>
      <c r="C257" s="148" t="str">
        <f>IF(B257="","",VLOOKUP(B257,'Общий список'!$A:$R,2,FALSE))</f>
        <v/>
      </c>
      <c r="D257" s="148" t="str">
        <f>IF(B257="","",VLOOKUP(B257,'Общий список'!$A:$R,3,FALSE))</f>
        <v/>
      </c>
      <c r="E257" s="148" t="str">
        <f>IF(B257="","",VLOOKUP(B257,'Общий список'!$A:$R,8,FALSE))</f>
        <v/>
      </c>
      <c r="F257" s="149" t="str">
        <f>IF(B257="","",VLOOKUP(B257,'Общий список'!$A:$R,10,FALSE))</f>
        <v/>
      </c>
      <c r="G257" s="149" t="str">
        <f>IF(B257="","",VLOOKUP(B257,'Общий список'!$A:$R,12,FALSE))</f>
        <v/>
      </c>
      <c r="H257" s="149" t="str">
        <f t="shared" ref="H257:W257" si="254">IF(AND($D257=H$3,OR($E257=H$4,$F257=H$4,$G257=H$4)),1,"")</f>
        <v/>
      </c>
      <c r="I257" s="149" t="str">
        <f t="shared" si="254"/>
        <v/>
      </c>
      <c r="J257" s="149" t="str">
        <f t="shared" si="254"/>
        <v/>
      </c>
      <c r="K257" s="149" t="str">
        <f t="shared" si="254"/>
        <v/>
      </c>
      <c r="L257" s="149" t="str">
        <f t="shared" si="254"/>
        <v/>
      </c>
      <c r="M257" s="149" t="str">
        <f t="shared" si="254"/>
        <v/>
      </c>
      <c r="N257" s="149" t="str">
        <f t="shared" si="254"/>
        <v/>
      </c>
      <c r="O257" s="149" t="str">
        <f t="shared" si="254"/>
        <v/>
      </c>
      <c r="P257" s="149" t="str">
        <f t="shared" si="254"/>
        <v/>
      </c>
      <c r="Q257" s="149" t="str">
        <f t="shared" si="254"/>
        <v/>
      </c>
      <c r="R257" s="149" t="str">
        <f t="shared" si="254"/>
        <v/>
      </c>
      <c r="S257" s="149" t="str">
        <f t="shared" si="254"/>
        <v/>
      </c>
      <c r="T257" s="149" t="str">
        <f t="shared" si="254"/>
        <v/>
      </c>
      <c r="U257" s="149" t="str">
        <f t="shared" si="254"/>
        <v/>
      </c>
      <c r="V257" s="149" t="str">
        <f t="shared" si="254"/>
        <v/>
      </c>
      <c r="W257" s="149" t="str">
        <f t="shared" si="254"/>
        <v/>
      </c>
    </row>
    <row r="258">
      <c r="A258" s="33"/>
      <c r="B258" s="148" t="str">
        <f>'Общий список'!A256</f>
        <v/>
      </c>
      <c r="C258" s="148" t="str">
        <f>IF(B258="","",VLOOKUP(B258,'Общий список'!$A:$R,2,FALSE))</f>
        <v/>
      </c>
      <c r="D258" s="148" t="str">
        <f>IF(B258="","",VLOOKUP(B258,'Общий список'!$A:$R,3,FALSE))</f>
        <v/>
      </c>
      <c r="E258" s="148" t="str">
        <f>IF(B258="","",VLOOKUP(B258,'Общий список'!$A:$R,8,FALSE))</f>
        <v/>
      </c>
      <c r="F258" s="149" t="str">
        <f>IF(B258="","",VLOOKUP(B258,'Общий список'!$A:$R,10,FALSE))</f>
        <v/>
      </c>
      <c r="G258" s="149" t="str">
        <f>IF(B258="","",VLOOKUP(B258,'Общий список'!$A:$R,12,FALSE))</f>
        <v/>
      </c>
      <c r="H258" s="149" t="str">
        <f t="shared" ref="H258:W258" si="255">IF(AND($D258=H$3,OR($E258=H$4,$F258=H$4,$G258=H$4)),1,"")</f>
        <v/>
      </c>
      <c r="I258" s="149" t="str">
        <f t="shared" si="255"/>
        <v/>
      </c>
      <c r="J258" s="149" t="str">
        <f t="shared" si="255"/>
        <v/>
      </c>
      <c r="K258" s="149" t="str">
        <f t="shared" si="255"/>
        <v/>
      </c>
      <c r="L258" s="149" t="str">
        <f t="shared" si="255"/>
        <v/>
      </c>
      <c r="M258" s="149" t="str">
        <f t="shared" si="255"/>
        <v/>
      </c>
      <c r="N258" s="149" t="str">
        <f t="shared" si="255"/>
        <v/>
      </c>
      <c r="O258" s="149" t="str">
        <f t="shared" si="255"/>
        <v/>
      </c>
      <c r="P258" s="149" t="str">
        <f t="shared" si="255"/>
        <v/>
      </c>
      <c r="Q258" s="149" t="str">
        <f t="shared" si="255"/>
        <v/>
      </c>
      <c r="R258" s="149" t="str">
        <f t="shared" si="255"/>
        <v/>
      </c>
      <c r="S258" s="149" t="str">
        <f t="shared" si="255"/>
        <v/>
      </c>
      <c r="T258" s="149" t="str">
        <f t="shared" si="255"/>
        <v/>
      </c>
      <c r="U258" s="149" t="str">
        <f t="shared" si="255"/>
        <v/>
      </c>
      <c r="V258" s="149" t="str">
        <f t="shared" si="255"/>
        <v/>
      </c>
      <c r="W258" s="149" t="str">
        <f t="shared" si="255"/>
        <v/>
      </c>
    </row>
    <row r="259">
      <c r="A259" s="33"/>
      <c r="B259" s="148" t="str">
        <f>'Общий список'!A257</f>
        <v/>
      </c>
      <c r="C259" s="148" t="str">
        <f>IF(B259="","",VLOOKUP(B259,'Общий список'!$A:$R,2,FALSE))</f>
        <v/>
      </c>
      <c r="D259" s="148" t="str">
        <f>IF(B259="","",VLOOKUP(B259,'Общий список'!$A:$R,3,FALSE))</f>
        <v/>
      </c>
      <c r="E259" s="148" t="str">
        <f>IF(B259="","",VLOOKUP(B259,'Общий список'!$A:$R,8,FALSE))</f>
        <v/>
      </c>
      <c r="F259" s="149" t="str">
        <f>IF(B259="","",VLOOKUP(B259,'Общий список'!$A:$R,10,FALSE))</f>
        <v/>
      </c>
      <c r="G259" s="149" t="str">
        <f>IF(B259="","",VLOOKUP(B259,'Общий список'!$A:$R,12,FALSE))</f>
        <v/>
      </c>
      <c r="H259" s="149" t="str">
        <f t="shared" ref="H259:W259" si="256">IF(AND($D259=H$3,OR($E259=H$4,$F259=H$4,$G259=H$4)),1,"")</f>
        <v/>
      </c>
      <c r="I259" s="149" t="str">
        <f t="shared" si="256"/>
        <v/>
      </c>
      <c r="J259" s="149" t="str">
        <f t="shared" si="256"/>
        <v/>
      </c>
      <c r="K259" s="149" t="str">
        <f t="shared" si="256"/>
        <v/>
      </c>
      <c r="L259" s="149" t="str">
        <f t="shared" si="256"/>
        <v/>
      </c>
      <c r="M259" s="149" t="str">
        <f t="shared" si="256"/>
        <v/>
      </c>
      <c r="N259" s="149" t="str">
        <f t="shared" si="256"/>
        <v/>
      </c>
      <c r="O259" s="149" t="str">
        <f t="shared" si="256"/>
        <v/>
      </c>
      <c r="P259" s="149" t="str">
        <f t="shared" si="256"/>
        <v/>
      </c>
      <c r="Q259" s="149" t="str">
        <f t="shared" si="256"/>
        <v/>
      </c>
      <c r="R259" s="149" t="str">
        <f t="shared" si="256"/>
        <v/>
      </c>
      <c r="S259" s="149" t="str">
        <f t="shared" si="256"/>
        <v/>
      </c>
      <c r="T259" s="149" t="str">
        <f t="shared" si="256"/>
        <v/>
      </c>
      <c r="U259" s="149" t="str">
        <f t="shared" si="256"/>
        <v/>
      </c>
      <c r="V259" s="149" t="str">
        <f t="shared" si="256"/>
        <v/>
      </c>
      <c r="W259" s="149" t="str">
        <f t="shared" si="256"/>
        <v/>
      </c>
    </row>
    <row r="260">
      <c r="A260" s="33"/>
      <c r="B260" s="148" t="str">
        <f>'Общий список'!A258</f>
        <v/>
      </c>
      <c r="C260" s="148" t="str">
        <f>IF(B260="","",VLOOKUP(B260,'Общий список'!$A:$R,2,FALSE))</f>
        <v/>
      </c>
      <c r="D260" s="148" t="str">
        <f>IF(B260="","",VLOOKUP(B260,'Общий список'!$A:$R,3,FALSE))</f>
        <v/>
      </c>
      <c r="E260" s="148" t="str">
        <f>IF(B260="","",VLOOKUP(B260,'Общий список'!$A:$R,8,FALSE))</f>
        <v/>
      </c>
      <c r="F260" s="149" t="str">
        <f>IF(B260="","",VLOOKUP(B260,'Общий список'!$A:$R,10,FALSE))</f>
        <v/>
      </c>
      <c r="G260" s="149" t="str">
        <f>IF(B260="","",VLOOKUP(B260,'Общий список'!$A:$R,12,FALSE))</f>
        <v/>
      </c>
      <c r="H260" s="149" t="str">
        <f t="shared" ref="H260:W260" si="257">IF(AND($D260=H$3,OR($E260=H$4,$F260=H$4,$G260=H$4)),1,"")</f>
        <v/>
      </c>
      <c r="I260" s="149" t="str">
        <f t="shared" si="257"/>
        <v/>
      </c>
      <c r="J260" s="149" t="str">
        <f t="shared" si="257"/>
        <v/>
      </c>
      <c r="K260" s="149" t="str">
        <f t="shared" si="257"/>
        <v/>
      </c>
      <c r="L260" s="149" t="str">
        <f t="shared" si="257"/>
        <v/>
      </c>
      <c r="M260" s="149" t="str">
        <f t="shared" si="257"/>
        <v/>
      </c>
      <c r="N260" s="149" t="str">
        <f t="shared" si="257"/>
        <v/>
      </c>
      <c r="O260" s="149" t="str">
        <f t="shared" si="257"/>
        <v/>
      </c>
      <c r="P260" s="149" t="str">
        <f t="shared" si="257"/>
        <v/>
      </c>
      <c r="Q260" s="149" t="str">
        <f t="shared" si="257"/>
        <v/>
      </c>
      <c r="R260" s="149" t="str">
        <f t="shared" si="257"/>
        <v/>
      </c>
      <c r="S260" s="149" t="str">
        <f t="shared" si="257"/>
        <v/>
      </c>
      <c r="T260" s="149" t="str">
        <f t="shared" si="257"/>
        <v/>
      </c>
      <c r="U260" s="149" t="str">
        <f t="shared" si="257"/>
        <v/>
      </c>
      <c r="V260" s="149" t="str">
        <f t="shared" si="257"/>
        <v/>
      </c>
      <c r="W260" s="149" t="str">
        <f t="shared" si="257"/>
        <v/>
      </c>
    </row>
    <row r="261">
      <c r="A261" s="33"/>
      <c r="B261" s="148" t="str">
        <f>'Общий список'!A259</f>
        <v/>
      </c>
      <c r="C261" s="148" t="str">
        <f>IF(B261="","",VLOOKUP(B261,'Общий список'!$A:$R,2,FALSE))</f>
        <v/>
      </c>
      <c r="D261" s="148" t="str">
        <f>IF(B261="","",VLOOKUP(B261,'Общий список'!$A:$R,3,FALSE))</f>
        <v/>
      </c>
      <c r="E261" s="148" t="str">
        <f>IF(B261="","",VLOOKUP(B261,'Общий список'!$A:$R,8,FALSE))</f>
        <v/>
      </c>
      <c r="F261" s="149" t="str">
        <f>IF(B261="","",VLOOKUP(B261,'Общий список'!$A:$R,10,FALSE))</f>
        <v/>
      </c>
      <c r="G261" s="149" t="str">
        <f>IF(B261="","",VLOOKUP(B261,'Общий список'!$A:$R,12,FALSE))</f>
        <v/>
      </c>
      <c r="H261" s="149" t="str">
        <f t="shared" ref="H261:W261" si="258">IF(AND($D261=H$3,OR($E261=H$4,$F261=H$4,$G261=H$4)),1,"")</f>
        <v/>
      </c>
      <c r="I261" s="149" t="str">
        <f t="shared" si="258"/>
        <v/>
      </c>
      <c r="J261" s="149" t="str">
        <f t="shared" si="258"/>
        <v/>
      </c>
      <c r="K261" s="149" t="str">
        <f t="shared" si="258"/>
        <v/>
      </c>
      <c r="L261" s="149" t="str">
        <f t="shared" si="258"/>
        <v/>
      </c>
      <c r="M261" s="149" t="str">
        <f t="shared" si="258"/>
        <v/>
      </c>
      <c r="N261" s="149" t="str">
        <f t="shared" si="258"/>
        <v/>
      </c>
      <c r="O261" s="149" t="str">
        <f t="shared" si="258"/>
        <v/>
      </c>
      <c r="P261" s="149" t="str">
        <f t="shared" si="258"/>
        <v/>
      </c>
      <c r="Q261" s="149" t="str">
        <f t="shared" si="258"/>
        <v/>
      </c>
      <c r="R261" s="149" t="str">
        <f t="shared" si="258"/>
        <v/>
      </c>
      <c r="S261" s="149" t="str">
        <f t="shared" si="258"/>
        <v/>
      </c>
      <c r="T261" s="149" t="str">
        <f t="shared" si="258"/>
        <v/>
      </c>
      <c r="U261" s="149" t="str">
        <f t="shared" si="258"/>
        <v/>
      </c>
      <c r="V261" s="149" t="str">
        <f t="shared" si="258"/>
        <v/>
      </c>
      <c r="W261" s="149" t="str">
        <f t="shared" si="258"/>
        <v/>
      </c>
    </row>
    <row r="262">
      <c r="A262" s="33"/>
      <c r="B262" s="148" t="str">
        <f>'Общий список'!A260</f>
        <v/>
      </c>
      <c r="C262" s="148" t="str">
        <f>IF(B262="","",VLOOKUP(B262,'Общий список'!$A:$R,2,FALSE))</f>
        <v/>
      </c>
      <c r="D262" s="148" t="str">
        <f>IF(B262="","",VLOOKUP(B262,'Общий список'!$A:$R,3,FALSE))</f>
        <v/>
      </c>
      <c r="E262" s="148" t="str">
        <f>IF(B262="","",VLOOKUP(B262,'Общий список'!$A:$R,8,FALSE))</f>
        <v/>
      </c>
      <c r="F262" s="149" t="str">
        <f>IF(B262="","",VLOOKUP(B262,'Общий список'!$A:$R,10,FALSE))</f>
        <v/>
      </c>
      <c r="G262" s="149" t="str">
        <f>IF(B262="","",VLOOKUP(B262,'Общий список'!$A:$R,12,FALSE))</f>
        <v/>
      </c>
      <c r="H262" s="149" t="str">
        <f t="shared" ref="H262:W262" si="259">IF(AND($D262=H$3,OR($E262=H$4,$F262=H$4,$G262=H$4)),1,"")</f>
        <v/>
      </c>
      <c r="I262" s="149" t="str">
        <f t="shared" si="259"/>
        <v/>
      </c>
      <c r="J262" s="149" t="str">
        <f t="shared" si="259"/>
        <v/>
      </c>
      <c r="K262" s="149" t="str">
        <f t="shared" si="259"/>
        <v/>
      </c>
      <c r="L262" s="149" t="str">
        <f t="shared" si="259"/>
        <v/>
      </c>
      <c r="M262" s="149" t="str">
        <f t="shared" si="259"/>
        <v/>
      </c>
      <c r="N262" s="149" t="str">
        <f t="shared" si="259"/>
        <v/>
      </c>
      <c r="O262" s="149" t="str">
        <f t="shared" si="259"/>
        <v/>
      </c>
      <c r="P262" s="149" t="str">
        <f t="shared" si="259"/>
        <v/>
      </c>
      <c r="Q262" s="149" t="str">
        <f t="shared" si="259"/>
        <v/>
      </c>
      <c r="R262" s="149" t="str">
        <f t="shared" si="259"/>
        <v/>
      </c>
      <c r="S262" s="149" t="str">
        <f t="shared" si="259"/>
        <v/>
      </c>
      <c r="T262" s="149" t="str">
        <f t="shared" si="259"/>
        <v/>
      </c>
      <c r="U262" s="149" t="str">
        <f t="shared" si="259"/>
        <v/>
      </c>
      <c r="V262" s="149" t="str">
        <f t="shared" si="259"/>
        <v/>
      </c>
      <c r="W262" s="149" t="str">
        <f t="shared" si="259"/>
        <v/>
      </c>
    </row>
    <row r="263">
      <c r="A263" s="33"/>
      <c r="B263" s="148" t="str">
        <f>'Общий список'!A261</f>
        <v/>
      </c>
      <c r="C263" s="148" t="str">
        <f>IF(B263="","",VLOOKUP(B263,'Общий список'!$A:$R,2,FALSE))</f>
        <v/>
      </c>
      <c r="D263" s="148" t="str">
        <f>IF(B263="","",VLOOKUP(B263,'Общий список'!$A:$R,3,FALSE))</f>
        <v/>
      </c>
      <c r="E263" s="148" t="str">
        <f>IF(B263="","",VLOOKUP(B263,'Общий список'!$A:$R,8,FALSE))</f>
        <v/>
      </c>
      <c r="F263" s="149" t="str">
        <f>IF(B263="","",VLOOKUP(B263,'Общий список'!$A:$R,10,FALSE))</f>
        <v/>
      </c>
      <c r="G263" s="149" t="str">
        <f>IF(B263="","",VLOOKUP(B263,'Общий список'!$A:$R,12,FALSE))</f>
        <v/>
      </c>
      <c r="H263" s="149" t="str">
        <f t="shared" ref="H263:W263" si="260">IF(AND($D263=H$3,OR($E263=H$4,$F263=H$4,$G263=H$4)),1,"")</f>
        <v/>
      </c>
      <c r="I263" s="149" t="str">
        <f t="shared" si="260"/>
        <v/>
      </c>
      <c r="J263" s="149" t="str">
        <f t="shared" si="260"/>
        <v/>
      </c>
      <c r="K263" s="149" t="str">
        <f t="shared" si="260"/>
        <v/>
      </c>
      <c r="L263" s="149" t="str">
        <f t="shared" si="260"/>
        <v/>
      </c>
      <c r="M263" s="149" t="str">
        <f t="shared" si="260"/>
        <v/>
      </c>
      <c r="N263" s="149" t="str">
        <f t="shared" si="260"/>
        <v/>
      </c>
      <c r="O263" s="149" t="str">
        <f t="shared" si="260"/>
        <v/>
      </c>
      <c r="P263" s="149" t="str">
        <f t="shared" si="260"/>
        <v/>
      </c>
      <c r="Q263" s="149" t="str">
        <f t="shared" si="260"/>
        <v/>
      </c>
      <c r="R263" s="149" t="str">
        <f t="shared" si="260"/>
        <v/>
      </c>
      <c r="S263" s="149" t="str">
        <f t="shared" si="260"/>
        <v/>
      </c>
      <c r="T263" s="149" t="str">
        <f t="shared" si="260"/>
        <v/>
      </c>
      <c r="U263" s="149" t="str">
        <f t="shared" si="260"/>
        <v/>
      </c>
      <c r="V263" s="149" t="str">
        <f t="shared" si="260"/>
        <v/>
      </c>
      <c r="W263" s="149" t="str">
        <f t="shared" si="260"/>
        <v/>
      </c>
    </row>
    <row r="264">
      <c r="A264" s="33"/>
      <c r="B264" s="148" t="str">
        <f>'Общий список'!A262</f>
        <v/>
      </c>
      <c r="C264" s="148" t="str">
        <f>IF(B264="","",VLOOKUP(B264,'Общий список'!$A:$R,2,FALSE))</f>
        <v/>
      </c>
      <c r="D264" s="148" t="str">
        <f>IF(B264="","",VLOOKUP(B264,'Общий список'!$A:$R,3,FALSE))</f>
        <v/>
      </c>
      <c r="E264" s="148" t="str">
        <f>IF(B264="","",VLOOKUP(B264,'Общий список'!$A:$R,8,FALSE))</f>
        <v/>
      </c>
      <c r="F264" s="149" t="str">
        <f>IF(B264="","",VLOOKUP(B264,'Общий список'!$A:$R,10,FALSE))</f>
        <v/>
      </c>
      <c r="G264" s="149" t="str">
        <f>IF(B264="","",VLOOKUP(B264,'Общий список'!$A:$R,12,FALSE))</f>
        <v/>
      </c>
      <c r="H264" s="149" t="str">
        <f t="shared" ref="H264:W264" si="261">IF(AND($D264=H$3,OR($E264=H$4,$F264=H$4,$G264=H$4)),1,"")</f>
        <v/>
      </c>
      <c r="I264" s="149" t="str">
        <f t="shared" si="261"/>
        <v/>
      </c>
      <c r="J264" s="149" t="str">
        <f t="shared" si="261"/>
        <v/>
      </c>
      <c r="K264" s="149" t="str">
        <f t="shared" si="261"/>
        <v/>
      </c>
      <c r="L264" s="149" t="str">
        <f t="shared" si="261"/>
        <v/>
      </c>
      <c r="M264" s="149" t="str">
        <f t="shared" si="261"/>
        <v/>
      </c>
      <c r="N264" s="149" t="str">
        <f t="shared" si="261"/>
        <v/>
      </c>
      <c r="O264" s="149" t="str">
        <f t="shared" si="261"/>
        <v/>
      </c>
      <c r="P264" s="149" t="str">
        <f t="shared" si="261"/>
        <v/>
      </c>
      <c r="Q264" s="149" t="str">
        <f t="shared" si="261"/>
        <v/>
      </c>
      <c r="R264" s="149" t="str">
        <f t="shared" si="261"/>
        <v/>
      </c>
      <c r="S264" s="149" t="str">
        <f t="shared" si="261"/>
        <v/>
      </c>
      <c r="T264" s="149" t="str">
        <f t="shared" si="261"/>
        <v/>
      </c>
      <c r="U264" s="149" t="str">
        <f t="shared" si="261"/>
        <v/>
      </c>
      <c r="V264" s="149" t="str">
        <f t="shared" si="261"/>
        <v/>
      </c>
      <c r="W264" s="149" t="str">
        <f t="shared" si="261"/>
        <v/>
      </c>
    </row>
    <row r="265">
      <c r="A265" s="33"/>
      <c r="B265" s="148" t="str">
        <f>'Общий список'!A263</f>
        <v/>
      </c>
      <c r="C265" s="148" t="str">
        <f>IF(B265="","",VLOOKUP(B265,'Общий список'!$A:$R,2,FALSE))</f>
        <v/>
      </c>
      <c r="D265" s="148" t="str">
        <f>IF(B265="","",VLOOKUP(B265,'Общий список'!$A:$R,3,FALSE))</f>
        <v/>
      </c>
      <c r="E265" s="148" t="str">
        <f>IF(B265="","",VLOOKUP(B265,'Общий список'!$A:$R,8,FALSE))</f>
        <v/>
      </c>
      <c r="F265" s="149" t="str">
        <f>IF(B265="","",VLOOKUP(B265,'Общий список'!$A:$R,10,FALSE))</f>
        <v/>
      </c>
      <c r="G265" s="149" t="str">
        <f>IF(B265="","",VLOOKUP(B265,'Общий список'!$A:$R,12,FALSE))</f>
        <v/>
      </c>
      <c r="H265" s="149" t="str">
        <f t="shared" ref="H265:W265" si="262">IF(AND($D265=H$3,OR($E265=H$4,$F265=H$4,$G265=H$4)),1,"")</f>
        <v/>
      </c>
      <c r="I265" s="149" t="str">
        <f t="shared" si="262"/>
        <v/>
      </c>
      <c r="J265" s="149" t="str">
        <f t="shared" si="262"/>
        <v/>
      </c>
      <c r="K265" s="149" t="str">
        <f t="shared" si="262"/>
        <v/>
      </c>
      <c r="L265" s="149" t="str">
        <f t="shared" si="262"/>
        <v/>
      </c>
      <c r="M265" s="149" t="str">
        <f t="shared" si="262"/>
        <v/>
      </c>
      <c r="N265" s="149" t="str">
        <f t="shared" si="262"/>
        <v/>
      </c>
      <c r="O265" s="149" t="str">
        <f t="shared" si="262"/>
        <v/>
      </c>
      <c r="P265" s="149" t="str">
        <f t="shared" si="262"/>
        <v/>
      </c>
      <c r="Q265" s="149" t="str">
        <f t="shared" si="262"/>
        <v/>
      </c>
      <c r="R265" s="149" t="str">
        <f t="shared" si="262"/>
        <v/>
      </c>
      <c r="S265" s="149" t="str">
        <f t="shared" si="262"/>
        <v/>
      </c>
      <c r="T265" s="149" t="str">
        <f t="shared" si="262"/>
        <v/>
      </c>
      <c r="U265" s="149" t="str">
        <f t="shared" si="262"/>
        <v/>
      </c>
      <c r="V265" s="149" t="str">
        <f t="shared" si="262"/>
        <v/>
      </c>
      <c r="W265" s="149" t="str">
        <f t="shared" si="262"/>
        <v/>
      </c>
    </row>
    <row r="266">
      <c r="A266" s="33"/>
      <c r="B266" s="148" t="str">
        <f>'Общий список'!A264</f>
        <v/>
      </c>
      <c r="C266" s="148" t="str">
        <f>IF(B266="","",VLOOKUP(B266,'Общий список'!$A:$R,2,FALSE))</f>
        <v/>
      </c>
      <c r="D266" s="148" t="str">
        <f>IF(B266="","",VLOOKUP(B266,'Общий список'!$A:$R,3,FALSE))</f>
        <v/>
      </c>
      <c r="E266" s="148" t="str">
        <f>IF(B266="","",VLOOKUP(B266,'Общий список'!$A:$R,8,FALSE))</f>
        <v/>
      </c>
      <c r="F266" s="149" t="str">
        <f>IF(B266="","",VLOOKUP(B266,'Общий список'!$A:$R,10,FALSE))</f>
        <v/>
      </c>
      <c r="G266" s="149" t="str">
        <f>IF(B266="","",VLOOKUP(B266,'Общий список'!$A:$R,12,FALSE))</f>
        <v/>
      </c>
      <c r="H266" s="149" t="str">
        <f t="shared" ref="H266:W266" si="263">IF(AND($D266=H$3,OR($E266=H$4,$F266=H$4,$G266=H$4)),1,"")</f>
        <v/>
      </c>
      <c r="I266" s="149" t="str">
        <f t="shared" si="263"/>
        <v/>
      </c>
      <c r="J266" s="149" t="str">
        <f t="shared" si="263"/>
        <v/>
      </c>
      <c r="K266" s="149" t="str">
        <f t="shared" si="263"/>
        <v/>
      </c>
      <c r="L266" s="149" t="str">
        <f t="shared" si="263"/>
        <v/>
      </c>
      <c r="M266" s="149" t="str">
        <f t="shared" si="263"/>
        <v/>
      </c>
      <c r="N266" s="149" t="str">
        <f t="shared" si="263"/>
        <v/>
      </c>
      <c r="O266" s="149" t="str">
        <f t="shared" si="263"/>
        <v/>
      </c>
      <c r="P266" s="149" t="str">
        <f t="shared" si="263"/>
        <v/>
      </c>
      <c r="Q266" s="149" t="str">
        <f t="shared" si="263"/>
        <v/>
      </c>
      <c r="R266" s="149" t="str">
        <f t="shared" si="263"/>
        <v/>
      </c>
      <c r="S266" s="149" t="str">
        <f t="shared" si="263"/>
        <v/>
      </c>
      <c r="T266" s="149" t="str">
        <f t="shared" si="263"/>
        <v/>
      </c>
      <c r="U266" s="149" t="str">
        <f t="shared" si="263"/>
        <v/>
      </c>
      <c r="V266" s="149" t="str">
        <f t="shared" si="263"/>
        <v/>
      </c>
      <c r="W266" s="149" t="str">
        <f t="shared" si="263"/>
        <v/>
      </c>
    </row>
    <row r="267">
      <c r="A267" s="33"/>
      <c r="B267" s="148" t="str">
        <f>'Общий список'!A265</f>
        <v/>
      </c>
      <c r="C267" s="148" t="str">
        <f>IF(B267="","",VLOOKUP(B267,'Общий список'!$A:$R,2,FALSE))</f>
        <v/>
      </c>
      <c r="D267" s="148" t="str">
        <f>IF(B267="","",VLOOKUP(B267,'Общий список'!$A:$R,3,FALSE))</f>
        <v/>
      </c>
      <c r="E267" s="148" t="str">
        <f>IF(B267="","",VLOOKUP(B267,'Общий список'!$A:$R,8,FALSE))</f>
        <v/>
      </c>
      <c r="F267" s="149" t="str">
        <f>IF(B267="","",VLOOKUP(B267,'Общий список'!$A:$R,10,FALSE))</f>
        <v/>
      </c>
      <c r="G267" s="149" t="str">
        <f>IF(B267="","",VLOOKUP(B267,'Общий список'!$A:$R,12,FALSE))</f>
        <v/>
      </c>
      <c r="H267" s="149" t="str">
        <f t="shared" ref="H267:W267" si="264">IF(AND($D267=H$3,OR($E267=H$4,$F267=H$4,$G267=H$4)),1,"")</f>
        <v/>
      </c>
      <c r="I267" s="149" t="str">
        <f t="shared" si="264"/>
        <v/>
      </c>
      <c r="J267" s="149" t="str">
        <f t="shared" si="264"/>
        <v/>
      </c>
      <c r="K267" s="149" t="str">
        <f t="shared" si="264"/>
        <v/>
      </c>
      <c r="L267" s="149" t="str">
        <f t="shared" si="264"/>
        <v/>
      </c>
      <c r="M267" s="149" t="str">
        <f t="shared" si="264"/>
        <v/>
      </c>
      <c r="N267" s="149" t="str">
        <f t="shared" si="264"/>
        <v/>
      </c>
      <c r="O267" s="149" t="str">
        <f t="shared" si="264"/>
        <v/>
      </c>
      <c r="P267" s="149" t="str">
        <f t="shared" si="264"/>
        <v/>
      </c>
      <c r="Q267" s="149" t="str">
        <f t="shared" si="264"/>
        <v/>
      </c>
      <c r="R267" s="149" t="str">
        <f t="shared" si="264"/>
        <v/>
      </c>
      <c r="S267" s="149" t="str">
        <f t="shared" si="264"/>
        <v/>
      </c>
      <c r="T267" s="149" t="str">
        <f t="shared" si="264"/>
        <v/>
      </c>
      <c r="U267" s="149" t="str">
        <f t="shared" si="264"/>
        <v/>
      </c>
      <c r="V267" s="149" t="str">
        <f t="shared" si="264"/>
        <v/>
      </c>
      <c r="W267" s="149" t="str">
        <f t="shared" si="264"/>
        <v/>
      </c>
    </row>
    <row r="268">
      <c r="A268" s="33"/>
      <c r="B268" s="148" t="str">
        <f>'Общий список'!A266</f>
        <v/>
      </c>
      <c r="C268" s="148" t="str">
        <f>IF(B268="","",VLOOKUP(B268,'Общий список'!$A:$R,2,FALSE))</f>
        <v/>
      </c>
      <c r="D268" s="148" t="str">
        <f>IF(B268="","",VLOOKUP(B268,'Общий список'!$A:$R,3,FALSE))</f>
        <v/>
      </c>
      <c r="E268" s="148" t="str">
        <f>IF(B268="","",VLOOKUP(B268,'Общий список'!$A:$R,8,FALSE))</f>
        <v/>
      </c>
      <c r="F268" s="149" t="str">
        <f>IF(B268="","",VLOOKUP(B268,'Общий список'!$A:$R,10,FALSE))</f>
        <v/>
      </c>
      <c r="G268" s="149" t="str">
        <f>IF(B268="","",VLOOKUP(B268,'Общий список'!$A:$R,12,FALSE))</f>
        <v/>
      </c>
      <c r="H268" s="149" t="str">
        <f t="shared" ref="H268:W268" si="265">IF(AND($D268=H$3,OR($E268=H$4,$F268=H$4,$G268=H$4)),1,"")</f>
        <v/>
      </c>
      <c r="I268" s="149" t="str">
        <f t="shared" si="265"/>
        <v/>
      </c>
      <c r="J268" s="149" t="str">
        <f t="shared" si="265"/>
        <v/>
      </c>
      <c r="K268" s="149" t="str">
        <f t="shared" si="265"/>
        <v/>
      </c>
      <c r="L268" s="149" t="str">
        <f t="shared" si="265"/>
        <v/>
      </c>
      <c r="M268" s="149" t="str">
        <f t="shared" si="265"/>
        <v/>
      </c>
      <c r="N268" s="149" t="str">
        <f t="shared" si="265"/>
        <v/>
      </c>
      <c r="O268" s="149" t="str">
        <f t="shared" si="265"/>
        <v/>
      </c>
      <c r="P268" s="149" t="str">
        <f t="shared" si="265"/>
        <v/>
      </c>
      <c r="Q268" s="149" t="str">
        <f t="shared" si="265"/>
        <v/>
      </c>
      <c r="R268" s="149" t="str">
        <f t="shared" si="265"/>
        <v/>
      </c>
      <c r="S268" s="149" t="str">
        <f t="shared" si="265"/>
        <v/>
      </c>
      <c r="T268" s="149" t="str">
        <f t="shared" si="265"/>
        <v/>
      </c>
      <c r="U268" s="149" t="str">
        <f t="shared" si="265"/>
        <v/>
      </c>
      <c r="V268" s="149" t="str">
        <f t="shared" si="265"/>
        <v/>
      </c>
      <c r="W268" s="149" t="str">
        <f t="shared" si="265"/>
        <v/>
      </c>
    </row>
    <row r="269">
      <c r="A269" s="33"/>
      <c r="B269" s="148" t="str">
        <f>'Общий список'!A267</f>
        <v/>
      </c>
      <c r="C269" s="148" t="str">
        <f>IF(B269="","",VLOOKUP(B269,'Общий список'!$A:$R,2,FALSE))</f>
        <v/>
      </c>
      <c r="D269" s="148" t="str">
        <f>IF(B269="","",VLOOKUP(B269,'Общий список'!$A:$R,3,FALSE))</f>
        <v/>
      </c>
      <c r="E269" s="148" t="str">
        <f>IF(B269="","",VLOOKUP(B269,'Общий список'!$A:$R,8,FALSE))</f>
        <v/>
      </c>
      <c r="F269" s="149" t="str">
        <f>IF(B269="","",VLOOKUP(B269,'Общий список'!$A:$R,10,FALSE))</f>
        <v/>
      </c>
      <c r="G269" s="149" t="str">
        <f>IF(B269="","",VLOOKUP(B269,'Общий список'!$A:$R,12,FALSE))</f>
        <v/>
      </c>
      <c r="H269" s="149" t="str">
        <f t="shared" ref="H269:W269" si="266">IF(AND($D269=H$3,OR($E269=H$4,$F269=H$4,$G269=H$4)),1,"")</f>
        <v/>
      </c>
      <c r="I269" s="149" t="str">
        <f t="shared" si="266"/>
        <v/>
      </c>
      <c r="J269" s="149" t="str">
        <f t="shared" si="266"/>
        <v/>
      </c>
      <c r="K269" s="149" t="str">
        <f t="shared" si="266"/>
        <v/>
      </c>
      <c r="L269" s="149" t="str">
        <f t="shared" si="266"/>
        <v/>
      </c>
      <c r="M269" s="149" t="str">
        <f t="shared" si="266"/>
        <v/>
      </c>
      <c r="N269" s="149" t="str">
        <f t="shared" si="266"/>
        <v/>
      </c>
      <c r="O269" s="149" t="str">
        <f t="shared" si="266"/>
        <v/>
      </c>
      <c r="P269" s="149" t="str">
        <f t="shared" si="266"/>
        <v/>
      </c>
      <c r="Q269" s="149" t="str">
        <f t="shared" si="266"/>
        <v/>
      </c>
      <c r="R269" s="149" t="str">
        <f t="shared" si="266"/>
        <v/>
      </c>
      <c r="S269" s="149" t="str">
        <f t="shared" si="266"/>
        <v/>
      </c>
      <c r="T269" s="149" t="str">
        <f t="shared" si="266"/>
        <v/>
      </c>
      <c r="U269" s="149" t="str">
        <f t="shared" si="266"/>
        <v/>
      </c>
      <c r="V269" s="149" t="str">
        <f t="shared" si="266"/>
        <v/>
      </c>
      <c r="W269" s="149" t="str">
        <f t="shared" si="266"/>
        <v/>
      </c>
    </row>
    <row r="270">
      <c r="A270" s="33"/>
      <c r="B270" s="148" t="str">
        <f>'Общий список'!A268</f>
        <v/>
      </c>
      <c r="C270" s="148" t="str">
        <f>IF(B270="","",VLOOKUP(B270,'Общий список'!$A:$R,2,FALSE))</f>
        <v/>
      </c>
      <c r="D270" s="148" t="str">
        <f>IF(B270="","",VLOOKUP(B270,'Общий список'!$A:$R,3,FALSE))</f>
        <v/>
      </c>
      <c r="E270" s="148" t="str">
        <f>IF(B270="","",VLOOKUP(B270,'Общий список'!$A:$R,8,FALSE))</f>
        <v/>
      </c>
      <c r="F270" s="149" t="str">
        <f>IF(B270="","",VLOOKUP(B270,'Общий список'!$A:$R,10,FALSE))</f>
        <v/>
      </c>
      <c r="G270" s="149" t="str">
        <f>IF(B270="","",VLOOKUP(B270,'Общий список'!$A:$R,12,FALSE))</f>
        <v/>
      </c>
      <c r="H270" s="149" t="str">
        <f t="shared" ref="H270:W270" si="267">IF(AND($D270=H$3,OR($E270=H$4,$F270=H$4,$G270=H$4)),1,"")</f>
        <v/>
      </c>
      <c r="I270" s="149" t="str">
        <f t="shared" si="267"/>
        <v/>
      </c>
      <c r="J270" s="149" t="str">
        <f t="shared" si="267"/>
        <v/>
      </c>
      <c r="K270" s="149" t="str">
        <f t="shared" si="267"/>
        <v/>
      </c>
      <c r="L270" s="149" t="str">
        <f t="shared" si="267"/>
        <v/>
      </c>
      <c r="M270" s="149" t="str">
        <f t="shared" si="267"/>
        <v/>
      </c>
      <c r="N270" s="149" t="str">
        <f t="shared" si="267"/>
        <v/>
      </c>
      <c r="O270" s="149" t="str">
        <f t="shared" si="267"/>
        <v/>
      </c>
      <c r="P270" s="149" t="str">
        <f t="shared" si="267"/>
        <v/>
      </c>
      <c r="Q270" s="149" t="str">
        <f t="shared" si="267"/>
        <v/>
      </c>
      <c r="R270" s="149" t="str">
        <f t="shared" si="267"/>
        <v/>
      </c>
      <c r="S270" s="149" t="str">
        <f t="shared" si="267"/>
        <v/>
      </c>
      <c r="T270" s="149" t="str">
        <f t="shared" si="267"/>
        <v/>
      </c>
      <c r="U270" s="149" t="str">
        <f t="shared" si="267"/>
        <v/>
      </c>
      <c r="V270" s="149" t="str">
        <f t="shared" si="267"/>
        <v/>
      </c>
      <c r="W270" s="149" t="str">
        <f t="shared" si="267"/>
        <v/>
      </c>
    </row>
    <row r="271">
      <c r="A271" s="33"/>
      <c r="B271" s="148" t="str">
        <f>'Общий список'!A269</f>
        <v/>
      </c>
      <c r="C271" s="148" t="str">
        <f>IF(B271="","",VLOOKUP(B271,'Общий список'!$A:$R,2,FALSE))</f>
        <v/>
      </c>
      <c r="D271" s="148" t="str">
        <f>IF(B271="","",VLOOKUP(B271,'Общий список'!$A:$R,3,FALSE))</f>
        <v/>
      </c>
      <c r="E271" s="148" t="str">
        <f>IF(B271="","",VLOOKUP(B271,'Общий список'!$A:$R,8,FALSE))</f>
        <v/>
      </c>
      <c r="F271" s="149" t="str">
        <f>IF(B271="","",VLOOKUP(B271,'Общий список'!$A:$R,10,FALSE))</f>
        <v/>
      </c>
      <c r="G271" s="149" t="str">
        <f>IF(B271="","",VLOOKUP(B271,'Общий список'!$A:$R,12,FALSE))</f>
        <v/>
      </c>
      <c r="H271" s="149" t="str">
        <f t="shared" ref="H271:W271" si="268">IF(AND($D271=H$3,OR($E271=H$4,$F271=H$4,$G271=H$4)),1,"")</f>
        <v/>
      </c>
      <c r="I271" s="149" t="str">
        <f t="shared" si="268"/>
        <v/>
      </c>
      <c r="J271" s="149" t="str">
        <f t="shared" si="268"/>
        <v/>
      </c>
      <c r="K271" s="149" t="str">
        <f t="shared" si="268"/>
        <v/>
      </c>
      <c r="L271" s="149" t="str">
        <f t="shared" si="268"/>
        <v/>
      </c>
      <c r="M271" s="149" t="str">
        <f t="shared" si="268"/>
        <v/>
      </c>
      <c r="N271" s="149" t="str">
        <f t="shared" si="268"/>
        <v/>
      </c>
      <c r="O271" s="149" t="str">
        <f t="shared" si="268"/>
        <v/>
      </c>
      <c r="P271" s="149" t="str">
        <f t="shared" si="268"/>
        <v/>
      </c>
      <c r="Q271" s="149" t="str">
        <f t="shared" si="268"/>
        <v/>
      </c>
      <c r="R271" s="149" t="str">
        <f t="shared" si="268"/>
        <v/>
      </c>
      <c r="S271" s="149" t="str">
        <f t="shared" si="268"/>
        <v/>
      </c>
      <c r="T271" s="149" t="str">
        <f t="shared" si="268"/>
        <v/>
      </c>
      <c r="U271" s="149" t="str">
        <f t="shared" si="268"/>
        <v/>
      </c>
      <c r="V271" s="149" t="str">
        <f t="shared" si="268"/>
        <v/>
      </c>
      <c r="W271" s="149" t="str">
        <f t="shared" si="268"/>
        <v/>
      </c>
    </row>
    <row r="272">
      <c r="A272" s="33"/>
      <c r="B272" s="148" t="str">
        <f>'Общий список'!A270</f>
        <v/>
      </c>
      <c r="C272" s="148" t="str">
        <f>IF(B272="","",VLOOKUP(B272,'Общий список'!$A:$R,2,FALSE))</f>
        <v/>
      </c>
      <c r="D272" s="148" t="str">
        <f>IF(B272="","",VLOOKUP(B272,'Общий список'!$A:$R,3,FALSE))</f>
        <v/>
      </c>
      <c r="E272" s="148" t="str">
        <f>IF(B272="","",VLOOKUP(B272,'Общий список'!$A:$R,8,FALSE))</f>
        <v/>
      </c>
      <c r="F272" s="149" t="str">
        <f>IF(B272="","",VLOOKUP(B272,'Общий список'!$A:$R,10,FALSE))</f>
        <v/>
      </c>
      <c r="G272" s="149" t="str">
        <f>IF(B272="","",VLOOKUP(B272,'Общий список'!$A:$R,12,FALSE))</f>
        <v/>
      </c>
      <c r="H272" s="149" t="str">
        <f t="shared" ref="H272:W272" si="269">IF(AND($D272=H$3,OR($E272=H$4,$F272=H$4,$G272=H$4)),1,"")</f>
        <v/>
      </c>
      <c r="I272" s="149" t="str">
        <f t="shared" si="269"/>
        <v/>
      </c>
      <c r="J272" s="149" t="str">
        <f t="shared" si="269"/>
        <v/>
      </c>
      <c r="K272" s="149" t="str">
        <f t="shared" si="269"/>
        <v/>
      </c>
      <c r="L272" s="149" t="str">
        <f t="shared" si="269"/>
        <v/>
      </c>
      <c r="M272" s="149" t="str">
        <f t="shared" si="269"/>
        <v/>
      </c>
      <c r="N272" s="149" t="str">
        <f t="shared" si="269"/>
        <v/>
      </c>
      <c r="O272" s="149" t="str">
        <f t="shared" si="269"/>
        <v/>
      </c>
      <c r="P272" s="149" t="str">
        <f t="shared" si="269"/>
        <v/>
      </c>
      <c r="Q272" s="149" t="str">
        <f t="shared" si="269"/>
        <v/>
      </c>
      <c r="R272" s="149" t="str">
        <f t="shared" si="269"/>
        <v/>
      </c>
      <c r="S272" s="149" t="str">
        <f t="shared" si="269"/>
        <v/>
      </c>
      <c r="T272" s="149" t="str">
        <f t="shared" si="269"/>
        <v/>
      </c>
      <c r="U272" s="149" t="str">
        <f t="shared" si="269"/>
        <v/>
      </c>
      <c r="V272" s="149" t="str">
        <f t="shared" si="269"/>
        <v/>
      </c>
      <c r="W272" s="149" t="str">
        <f t="shared" si="269"/>
        <v/>
      </c>
    </row>
    <row r="273">
      <c r="A273" s="33"/>
      <c r="B273" s="148" t="str">
        <f>'Общий список'!A271</f>
        <v/>
      </c>
      <c r="C273" s="148" t="str">
        <f>IF(B273="","",VLOOKUP(B273,'Общий список'!$A:$R,2,FALSE))</f>
        <v/>
      </c>
      <c r="D273" s="148" t="str">
        <f>IF(B273="","",VLOOKUP(B273,'Общий список'!$A:$R,3,FALSE))</f>
        <v/>
      </c>
      <c r="E273" s="148" t="str">
        <f>IF(B273="","",VLOOKUP(B273,'Общий список'!$A:$R,8,FALSE))</f>
        <v/>
      </c>
      <c r="F273" s="149" t="str">
        <f>IF(B273="","",VLOOKUP(B273,'Общий список'!$A:$R,10,FALSE))</f>
        <v/>
      </c>
      <c r="G273" s="149" t="str">
        <f>IF(B273="","",VLOOKUP(B273,'Общий список'!$A:$R,12,FALSE))</f>
        <v/>
      </c>
      <c r="H273" s="149" t="str">
        <f t="shared" ref="H273:W273" si="270">IF(AND($D273=H$3,OR($E273=H$4,$F273=H$4,$G273=H$4)),1,"")</f>
        <v/>
      </c>
      <c r="I273" s="149" t="str">
        <f t="shared" si="270"/>
        <v/>
      </c>
      <c r="J273" s="149" t="str">
        <f t="shared" si="270"/>
        <v/>
      </c>
      <c r="K273" s="149" t="str">
        <f t="shared" si="270"/>
        <v/>
      </c>
      <c r="L273" s="149" t="str">
        <f t="shared" si="270"/>
        <v/>
      </c>
      <c r="M273" s="149" t="str">
        <f t="shared" si="270"/>
        <v/>
      </c>
      <c r="N273" s="149" t="str">
        <f t="shared" si="270"/>
        <v/>
      </c>
      <c r="O273" s="149" t="str">
        <f t="shared" si="270"/>
        <v/>
      </c>
      <c r="P273" s="149" t="str">
        <f t="shared" si="270"/>
        <v/>
      </c>
      <c r="Q273" s="149" t="str">
        <f t="shared" si="270"/>
        <v/>
      </c>
      <c r="R273" s="149" t="str">
        <f t="shared" si="270"/>
        <v/>
      </c>
      <c r="S273" s="149" t="str">
        <f t="shared" si="270"/>
        <v/>
      </c>
      <c r="T273" s="149" t="str">
        <f t="shared" si="270"/>
        <v/>
      </c>
      <c r="U273" s="149" t="str">
        <f t="shared" si="270"/>
        <v/>
      </c>
      <c r="V273" s="149" t="str">
        <f t="shared" si="270"/>
        <v/>
      </c>
      <c r="W273" s="149" t="str">
        <f t="shared" si="270"/>
        <v/>
      </c>
    </row>
    <row r="274">
      <c r="A274" s="33"/>
      <c r="B274" s="148" t="str">
        <f>'Общий список'!A272</f>
        <v/>
      </c>
      <c r="C274" s="148" t="str">
        <f>IF(B274="","",VLOOKUP(B274,'Общий список'!$A:$R,2,FALSE))</f>
        <v/>
      </c>
      <c r="D274" s="148" t="str">
        <f>IF(B274="","",VLOOKUP(B274,'Общий список'!$A:$R,3,FALSE))</f>
        <v/>
      </c>
      <c r="E274" s="148" t="str">
        <f>IF(B274="","",VLOOKUP(B274,'Общий список'!$A:$R,8,FALSE))</f>
        <v/>
      </c>
      <c r="F274" s="149" t="str">
        <f>IF(B274="","",VLOOKUP(B274,'Общий список'!$A:$R,10,FALSE))</f>
        <v/>
      </c>
      <c r="G274" s="149" t="str">
        <f>IF(B274="","",VLOOKUP(B274,'Общий список'!$A:$R,12,FALSE))</f>
        <v/>
      </c>
      <c r="H274" s="149" t="str">
        <f t="shared" ref="H274:W274" si="271">IF(AND($D274=H$3,OR($E274=H$4,$F274=H$4,$G274=H$4)),1,"")</f>
        <v/>
      </c>
      <c r="I274" s="149" t="str">
        <f t="shared" si="271"/>
        <v/>
      </c>
      <c r="J274" s="149" t="str">
        <f t="shared" si="271"/>
        <v/>
      </c>
      <c r="K274" s="149" t="str">
        <f t="shared" si="271"/>
        <v/>
      </c>
      <c r="L274" s="149" t="str">
        <f t="shared" si="271"/>
        <v/>
      </c>
      <c r="M274" s="149" t="str">
        <f t="shared" si="271"/>
        <v/>
      </c>
      <c r="N274" s="149" t="str">
        <f t="shared" si="271"/>
        <v/>
      </c>
      <c r="O274" s="149" t="str">
        <f t="shared" si="271"/>
        <v/>
      </c>
      <c r="P274" s="149" t="str">
        <f t="shared" si="271"/>
        <v/>
      </c>
      <c r="Q274" s="149" t="str">
        <f t="shared" si="271"/>
        <v/>
      </c>
      <c r="R274" s="149" t="str">
        <f t="shared" si="271"/>
        <v/>
      </c>
      <c r="S274" s="149" t="str">
        <f t="shared" si="271"/>
        <v/>
      </c>
      <c r="T274" s="149" t="str">
        <f t="shared" si="271"/>
        <v/>
      </c>
      <c r="U274" s="149" t="str">
        <f t="shared" si="271"/>
        <v/>
      </c>
      <c r="V274" s="149" t="str">
        <f t="shared" si="271"/>
        <v/>
      </c>
      <c r="W274" s="149" t="str">
        <f t="shared" si="271"/>
        <v/>
      </c>
    </row>
    <row r="275">
      <c r="A275" s="33"/>
      <c r="B275" s="148" t="str">
        <f>'Общий список'!A273</f>
        <v/>
      </c>
      <c r="C275" s="148" t="str">
        <f>IF(B275="","",VLOOKUP(B275,'Общий список'!$A:$R,2,FALSE))</f>
        <v/>
      </c>
      <c r="D275" s="148" t="str">
        <f>IF(B275="","",VLOOKUP(B275,'Общий список'!$A:$R,3,FALSE))</f>
        <v/>
      </c>
      <c r="E275" s="148" t="str">
        <f>IF(B275="","",VLOOKUP(B275,'Общий список'!$A:$R,8,FALSE))</f>
        <v/>
      </c>
      <c r="F275" s="149" t="str">
        <f>IF(B275="","",VLOOKUP(B275,'Общий список'!$A:$R,10,FALSE))</f>
        <v/>
      </c>
      <c r="G275" s="149" t="str">
        <f>IF(B275="","",VLOOKUP(B275,'Общий список'!$A:$R,12,FALSE))</f>
        <v/>
      </c>
      <c r="H275" s="149" t="str">
        <f t="shared" ref="H275:W275" si="272">IF(AND($D275=H$3,OR($E275=H$4,$F275=H$4,$G275=H$4)),1,"")</f>
        <v/>
      </c>
      <c r="I275" s="149" t="str">
        <f t="shared" si="272"/>
        <v/>
      </c>
      <c r="J275" s="149" t="str">
        <f t="shared" si="272"/>
        <v/>
      </c>
      <c r="K275" s="149" t="str">
        <f t="shared" si="272"/>
        <v/>
      </c>
      <c r="L275" s="149" t="str">
        <f t="shared" si="272"/>
        <v/>
      </c>
      <c r="M275" s="149" t="str">
        <f t="shared" si="272"/>
        <v/>
      </c>
      <c r="N275" s="149" t="str">
        <f t="shared" si="272"/>
        <v/>
      </c>
      <c r="O275" s="149" t="str">
        <f t="shared" si="272"/>
        <v/>
      </c>
      <c r="P275" s="149" t="str">
        <f t="shared" si="272"/>
        <v/>
      </c>
      <c r="Q275" s="149" t="str">
        <f t="shared" si="272"/>
        <v/>
      </c>
      <c r="R275" s="149" t="str">
        <f t="shared" si="272"/>
        <v/>
      </c>
      <c r="S275" s="149" t="str">
        <f t="shared" si="272"/>
        <v/>
      </c>
      <c r="T275" s="149" t="str">
        <f t="shared" si="272"/>
        <v/>
      </c>
      <c r="U275" s="149" t="str">
        <f t="shared" si="272"/>
        <v/>
      </c>
      <c r="V275" s="149" t="str">
        <f t="shared" si="272"/>
        <v/>
      </c>
      <c r="W275" s="149" t="str">
        <f t="shared" si="272"/>
        <v/>
      </c>
    </row>
    <row r="276">
      <c r="A276" s="33"/>
      <c r="B276" s="148" t="str">
        <f>'Общий список'!A274</f>
        <v/>
      </c>
      <c r="C276" s="148" t="str">
        <f>IF(B276="","",VLOOKUP(B276,'Общий список'!$A:$R,2,FALSE))</f>
        <v/>
      </c>
      <c r="D276" s="148" t="str">
        <f>IF(B276="","",VLOOKUP(B276,'Общий список'!$A:$R,3,FALSE))</f>
        <v/>
      </c>
      <c r="E276" s="148" t="str">
        <f>IF(B276="","",VLOOKUP(B276,'Общий список'!$A:$R,8,FALSE))</f>
        <v/>
      </c>
      <c r="F276" s="149" t="str">
        <f>IF(B276="","",VLOOKUP(B276,'Общий список'!$A:$R,10,FALSE))</f>
        <v/>
      </c>
      <c r="G276" s="149" t="str">
        <f>IF(B276="","",VLOOKUP(B276,'Общий список'!$A:$R,12,FALSE))</f>
        <v/>
      </c>
      <c r="H276" s="149" t="str">
        <f t="shared" ref="H276:W276" si="273">IF(AND($D276=H$3,OR($E276=H$4,$F276=H$4,$G276=H$4)),1,"")</f>
        <v/>
      </c>
      <c r="I276" s="149" t="str">
        <f t="shared" si="273"/>
        <v/>
      </c>
      <c r="J276" s="149" t="str">
        <f t="shared" si="273"/>
        <v/>
      </c>
      <c r="K276" s="149" t="str">
        <f t="shared" si="273"/>
        <v/>
      </c>
      <c r="L276" s="149" t="str">
        <f t="shared" si="273"/>
        <v/>
      </c>
      <c r="M276" s="149" t="str">
        <f t="shared" si="273"/>
        <v/>
      </c>
      <c r="N276" s="149" t="str">
        <f t="shared" si="273"/>
        <v/>
      </c>
      <c r="O276" s="149" t="str">
        <f t="shared" si="273"/>
        <v/>
      </c>
      <c r="P276" s="149" t="str">
        <f t="shared" si="273"/>
        <v/>
      </c>
      <c r="Q276" s="149" t="str">
        <f t="shared" si="273"/>
        <v/>
      </c>
      <c r="R276" s="149" t="str">
        <f t="shared" si="273"/>
        <v/>
      </c>
      <c r="S276" s="149" t="str">
        <f t="shared" si="273"/>
        <v/>
      </c>
      <c r="T276" s="149" t="str">
        <f t="shared" si="273"/>
        <v/>
      </c>
      <c r="U276" s="149" t="str">
        <f t="shared" si="273"/>
        <v/>
      </c>
      <c r="V276" s="149" t="str">
        <f t="shared" si="273"/>
        <v/>
      </c>
      <c r="W276" s="149" t="str">
        <f t="shared" si="273"/>
        <v/>
      </c>
    </row>
    <row r="277">
      <c r="A277" s="33"/>
      <c r="B277" s="148" t="str">
        <f>'Общий список'!A275</f>
        <v/>
      </c>
      <c r="C277" s="148" t="str">
        <f>IF(B277="","",VLOOKUP(B277,'Общий список'!$A:$R,2,FALSE))</f>
        <v/>
      </c>
      <c r="D277" s="148" t="str">
        <f>IF(B277="","",VLOOKUP(B277,'Общий список'!$A:$R,3,FALSE))</f>
        <v/>
      </c>
      <c r="E277" s="148" t="str">
        <f>IF(B277="","",VLOOKUP(B277,'Общий список'!$A:$R,8,FALSE))</f>
        <v/>
      </c>
      <c r="F277" s="149" t="str">
        <f>IF(B277="","",VLOOKUP(B277,'Общий список'!$A:$R,10,FALSE))</f>
        <v/>
      </c>
      <c r="G277" s="149" t="str">
        <f>IF(B277="","",VLOOKUP(B277,'Общий список'!$A:$R,12,FALSE))</f>
        <v/>
      </c>
      <c r="H277" s="149" t="str">
        <f t="shared" ref="H277:W277" si="274">IF(AND($D277=H$3,OR($E277=H$4,$F277=H$4,$G277=H$4)),1,"")</f>
        <v/>
      </c>
      <c r="I277" s="149" t="str">
        <f t="shared" si="274"/>
        <v/>
      </c>
      <c r="J277" s="149" t="str">
        <f t="shared" si="274"/>
        <v/>
      </c>
      <c r="K277" s="149" t="str">
        <f t="shared" si="274"/>
        <v/>
      </c>
      <c r="L277" s="149" t="str">
        <f t="shared" si="274"/>
        <v/>
      </c>
      <c r="M277" s="149" t="str">
        <f t="shared" si="274"/>
        <v/>
      </c>
      <c r="N277" s="149" t="str">
        <f t="shared" si="274"/>
        <v/>
      </c>
      <c r="O277" s="149" t="str">
        <f t="shared" si="274"/>
        <v/>
      </c>
      <c r="P277" s="149" t="str">
        <f t="shared" si="274"/>
        <v/>
      </c>
      <c r="Q277" s="149" t="str">
        <f t="shared" si="274"/>
        <v/>
      </c>
      <c r="R277" s="149" t="str">
        <f t="shared" si="274"/>
        <v/>
      </c>
      <c r="S277" s="149" t="str">
        <f t="shared" si="274"/>
        <v/>
      </c>
      <c r="T277" s="149" t="str">
        <f t="shared" si="274"/>
        <v/>
      </c>
      <c r="U277" s="149" t="str">
        <f t="shared" si="274"/>
        <v/>
      </c>
      <c r="V277" s="149" t="str">
        <f t="shared" si="274"/>
        <v/>
      </c>
      <c r="W277" s="149" t="str">
        <f t="shared" si="274"/>
        <v/>
      </c>
    </row>
    <row r="278">
      <c r="A278" s="33"/>
      <c r="B278" s="148" t="str">
        <f>'Общий список'!A276</f>
        <v/>
      </c>
      <c r="C278" s="148" t="str">
        <f>IF(B278="","",VLOOKUP(B278,'Общий список'!$A:$R,2,FALSE))</f>
        <v/>
      </c>
      <c r="D278" s="148" t="str">
        <f>IF(B278="","",VLOOKUP(B278,'Общий список'!$A:$R,3,FALSE))</f>
        <v/>
      </c>
      <c r="E278" s="148" t="str">
        <f>IF(B278="","",VLOOKUP(B278,'Общий список'!$A:$R,8,FALSE))</f>
        <v/>
      </c>
      <c r="F278" s="149" t="str">
        <f>IF(B278="","",VLOOKUP(B278,'Общий список'!$A:$R,10,FALSE))</f>
        <v/>
      </c>
      <c r="G278" s="149" t="str">
        <f>IF(B278="","",VLOOKUP(B278,'Общий список'!$A:$R,12,FALSE))</f>
        <v/>
      </c>
      <c r="H278" s="149" t="str">
        <f t="shared" ref="H278:W278" si="275">IF(AND($D278=H$3,OR($E278=H$4,$F278=H$4,$G278=H$4)),1,"")</f>
        <v/>
      </c>
      <c r="I278" s="149" t="str">
        <f t="shared" si="275"/>
        <v/>
      </c>
      <c r="J278" s="149" t="str">
        <f t="shared" si="275"/>
        <v/>
      </c>
      <c r="K278" s="149" t="str">
        <f t="shared" si="275"/>
        <v/>
      </c>
      <c r="L278" s="149" t="str">
        <f t="shared" si="275"/>
        <v/>
      </c>
      <c r="M278" s="149" t="str">
        <f t="shared" si="275"/>
        <v/>
      </c>
      <c r="N278" s="149" t="str">
        <f t="shared" si="275"/>
        <v/>
      </c>
      <c r="O278" s="149" t="str">
        <f t="shared" si="275"/>
        <v/>
      </c>
      <c r="P278" s="149" t="str">
        <f t="shared" si="275"/>
        <v/>
      </c>
      <c r="Q278" s="149" t="str">
        <f t="shared" si="275"/>
        <v/>
      </c>
      <c r="R278" s="149" t="str">
        <f t="shared" si="275"/>
        <v/>
      </c>
      <c r="S278" s="149" t="str">
        <f t="shared" si="275"/>
        <v/>
      </c>
      <c r="T278" s="149" t="str">
        <f t="shared" si="275"/>
        <v/>
      </c>
      <c r="U278" s="149" t="str">
        <f t="shared" si="275"/>
        <v/>
      </c>
      <c r="V278" s="149" t="str">
        <f t="shared" si="275"/>
        <v/>
      </c>
      <c r="W278" s="149" t="str">
        <f t="shared" si="275"/>
        <v/>
      </c>
    </row>
    <row r="279">
      <c r="A279" s="33"/>
      <c r="B279" s="148" t="str">
        <f>'Общий список'!A277</f>
        <v/>
      </c>
      <c r="C279" s="148" t="str">
        <f>IF(B279="","",VLOOKUP(B279,'Общий список'!$A:$R,2,FALSE))</f>
        <v/>
      </c>
      <c r="D279" s="148" t="str">
        <f>IF(B279="","",VLOOKUP(B279,'Общий список'!$A:$R,3,FALSE))</f>
        <v/>
      </c>
      <c r="E279" s="148" t="str">
        <f>IF(B279="","",VLOOKUP(B279,'Общий список'!$A:$R,8,FALSE))</f>
        <v/>
      </c>
      <c r="F279" s="149" t="str">
        <f>IF(B279="","",VLOOKUP(B279,'Общий список'!$A:$R,10,FALSE))</f>
        <v/>
      </c>
      <c r="G279" s="149" t="str">
        <f>IF(B279="","",VLOOKUP(B279,'Общий список'!$A:$R,12,FALSE))</f>
        <v/>
      </c>
      <c r="H279" s="149" t="str">
        <f t="shared" ref="H279:W279" si="276">IF(AND($D279=H$3,OR($E279=H$4,$F279=H$4,$G279=H$4)),1,"")</f>
        <v/>
      </c>
      <c r="I279" s="149" t="str">
        <f t="shared" si="276"/>
        <v/>
      </c>
      <c r="J279" s="149" t="str">
        <f t="shared" si="276"/>
        <v/>
      </c>
      <c r="K279" s="149" t="str">
        <f t="shared" si="276"/>
        <v/>
      </c>
      <c r="L279" s="149" t="str">
        <f t="shared" si="276"/>
        <v/>
      </c>
      <c r="M279" s="149" t="str">
        <f t="shared" si="276"/>
        <v/>
      </c>
      <c r="N279" s="149" t="str">
        <f t="shared" si="276"/>
        <v/>
      </c>
      <c r="O279" s="149" t="str">
        <f t="shared" si="276"/>
        <v/>
      </c>
      <c r="P279" s="149" t="str">
        <f t="shared" si="276"/>
        <v/>
      </c>
      <c r="Q279" s="149" t="str">
        <f t="shared" si="276"/>
        <v/>
      </c>
      <c r="R279" s="149" t="str">
        <f t="shared" si="276"/>
        <v/>
      </c>
      <c r="S279" s="149" t="str">
        <f t="shared" si="276"/>
        <v/>
      </c>
      <c r="T279" s="149" t="str">
        <f t="shared" si="276"/>
        <v/>
      </c>
      <c r="U279" s="149" t="str">
        <f t="shared" si="276"/>
        <v/>
      </c>
      <c r="V279" s="149" t="str">
        <f t="shared" si="276"/>
        <v/>
      </c>
      <c r="W279" s="149" t="str">
        <f t="shared" si="276"/>
        <v/>
      </c>
    </row>
    <row r="280">
      <c r="A280" s="33"/>
      <c r="B280" s="148" t="str">
        <f>'Общий список'!A278</f>
        <v/>
      </c>
      <c r="C280" s="148" t="str">
        <f>IF(B280="","",VLOOKUP(B280,'Общий список'!$A:$R,2,FALSE))</f>
        <v/>
      </c>
      <c r="D280" s="148" t="str">
        <f>IF(B280="","",VLOOKUP(B280,'Общий список'!$A:$R,3,FALSE))</f>
        <v/>
      </c>
      <c r="E280" s="148" t="str">
        <f>IF(B280="","",VLOOKUP(B280,'Общий список'!$A:$R,8,FALSE))</f>
        <v/>
      </c>
      <c r="F280" s="149" t="str">
        <f>IF(B280="","",VLOOKUP(B280,'Общий список'!$A:$R,10,FALSE))</f>
        <v/>
      </c>
      <c r="G280" s="149" t="str">
        <f>IF(B280="","",VLOOKUP(B280,'Общий список'!$A:$R,12,FALSE))</f>
        <v/>
      </c>
      <c r="H280" s="149" t="str">
        <f t="shared" ref="H280:W280" si="277">IF(AND($D280=H$3,OR($E280=H$4,$F280=H$4,$G280=H$4)),1,"")</f>
        <v/>
      </c>
      <c r="I280" s="149" t="str">
        <f t="shared" si="277"/>
        <v/>
      </c>
      <c r="J280" s="149" t="str">
        <f t="shared" si="277"/>
        <v/>
      </c>
      <c r="K280" s="149" t="str">
        <f t="shared" si="277"/>
        <v/>
      </c>
      <c r="L280" s="149" t="str">
        <f t="shared" si="277"/>
        <v/>
      </c>
      <c r="M280" s="149" t="str">
        <f t="shared" si="277"/>
        <v/>
      </c>
      <c r="N280" s="149" t="str">
        <f t="shared" si="277"/>
        <v/>
      </c>
      <c r="O280" s="149" t="str">
        <f t="shared" si="277"/>
        <v/>
      </c>
      <c r="P280" s="149" t="str">
        <f t="shared" si="277"/>
        <v/>
      </c>
      <c r="Q280" s="149" t="str">
        <f t="shared" si="277"/>
        <v/>
      </c>
      <c r="R280" s="149" t="str">
        <f t="shared" si="277"/>
        <v/>
      </c>
      <c r="S280" s="149" t="str">
        <f t="shared" si="277"/>
        <v/>
      </c>
      <c r="T280" s="149" t="str">
        <f t="shared" si="277"/>
        <v/>
      </c>
      <c r="U280" s="149" t="str">
        <f t="shared" si="277"/>
        <v/>
      </c>
      <c r="V280" s="149" t="str">
        <f t="shared" si="277"/>
        <v/>
      </c>
      <c r="W280" s="149" t="str">
        <f t="shared" si="277"/>
        <v/>
      </c>
    </row>
    <row r="281">
      <c r="A281" s="33"/>
      <c r="B281" s="148" t="str">
        <f>'Общий список'!A279</f>
        <v/>
      </c>
      <c r="C281" s="148" t="str">
        <f>IF(B281="","",VLOOKUP(B281,'Общий список'!$A:$R,2,FALSE))</f>
        <v/>
      </c>
      <c r="D281" s="148" t="str">
        <f>IF(B281="","",VLOOKUP(B281,'Общий список'!$A:$R,3,FALSE))</f>
        <v/>
      </c>
      <c r="E281" s="148" t="str">
        <f>IF(B281="","",VLOOKUP(B281,'Общий список'!$A:$R,8,FALSE))</f>
        <v/>
      </c>
      <c r="F281" s="149" t="str">
        <f>IF(B281="","",VLOOKUP(B281,'Общий список'!$A:$R,10,FALSE))</f>
        <v/>
      </c>
      <c r="G281" s="149" t="str">
        <f>IF(B281="","",VLOOKUP(B281,'Общий список'!$A:$R,12,FALSE))</f>
        <v/>
      </c>
      <c r="H281" s="149" t="str">
        <f t="shared" ref="H281:W281" si="278">IF(AND($D281=H$3,OR($E281=H$4,$F281=H$4,$G281=H$4)),1,"")</f>
        <v/>
      </c>
      <c r="I281" s="149" t="str">
        <f t="shared" si="278"/>
        <v/>
      </c>
      <c r="J281" s="149" t="str">
        <f t="shared" si="278"/>
        <v/>
      </c>
      <c r="K281" s="149" t="str">
        <f t="shared" si="278"/>
        <v/>
      </c>
      <c r="L281" s="149" t="str">
        <f t="shared" si="278"/>
        <v/>
      </c>
      <c r="M281" s="149" t="str">
        <f t="shared" si="278"/>
        <v/>
      </c>
      <c r="N281" s="149" t="str">
        <f t="shared" si="278"/>
        <v/>
      </c>
      <c r="O281" s="149" t="str">
        <f t="shared" si="278"/>
        <v/>
      </c>
      <c r="P281" s="149" t="str">
        <f t="shared" si="278"/>
        <v/>
      </c>
      <c r="Q281" s="149" t="str">
        <f t="shared" si="278"/>
        <v/>
      </c>
      <c r="R281" s="149" t="str">
        <f t="shared" si="278"/>
        <v/>
      </c>
      <c r="S281" s="149" t="str">
        <f t="shared" si="278"/>
        <v/>
      </c>
      <c r="T281" s="149" t="str">
        <f t="shared" si="278"/>
        <v/>
      </c>
      <c r="U281" s="149" t="str">
        <f t="shared" si="278"/>
        <v/>
      </c>
      <c r="V281" s="149" t="str">
        <f t="shared" si="278"/>
        <v/>
      </c>
      <c r="W281" s="149" t="str">
        <f t="shared" si="278"/>
        <v/>
      </c>
    </row>
    <row r="282">
      <c r="A282" s="33"/>
      <c r="B282" s="148" t="str">
        <f>'Общий список'!A280</f>
        <v/>
      </c>
      <c r="C282" s="148" t="str">
        <f>IF(B282="","",VLOOKUP(B282,'Общий список'!$A:$R,2,FALSE))</f>
        <v/>
      </c>
      <c r="D282" s="148" t="str">
        <f>IF(B282="","",VLOOKUP(B282,'Общий список'!$A:$R,3,FALSE))</f>
        <v/>
      </c>
      <c r="E282" s="148" t="str">
        <f>IF(B282="","",VLOOKUP(B282,'Общий список'!$A:$R,8,FALSE))</f>
        <v/>
      </c>
      <c r="F282" s="149" t="str">
        <f>IF(B282="","",VLOOKUP(B282,'Общий список'!$A:$R,10,FALSE))</f>
        <v/>
      </c>
      <c r="G282" s="149" t="str">
        <f>IF(B282="","",VLOOKUP(B282,'Общий список'!$A:$R,12,FALSE))</f>
        <v/>
      </c>
      <c r="H282" s="149" t="str">
        <f t="shared" ref="H282:W282" si="279">IF(AND($D282=H$3,OR($E282=H$4,$F282=H$4,$G282=H$4)),1,"")</f>
        <v/>
      </c>
      <c r="I282" s="149" t="str">
        <f t="shared" si="279"/>
        <v/>
      </c>
      <c r="J282" s="149" t="str">
        <f t="shared" si="279"/>
        <v/>
      </c>
      <c r="K282" s="149" t="str">
        <f t="shared" si="279"/>
        <v/>
      </c>
      <c r="L282" s="149" t="str">
        <f t="shared" si="279"/>
        <v/>
      </c>
      <c r="M282" s="149" t="str">
        <f t="shared" si="279"/>
        <v/>
      </c>
      <c r="N282" s="149" t="str">
        <f t="shared" si="279"/>
        <v/>
      </c>
      <c r="O282" s="149" t="str">
        <f t="shared" si="279"/>
        <v/>
      </c>
      <c r="P282" s="149" t="str">
        <f t="shared" si="279"/>
        <v/>
      </c>
      <c r="Q282" s="149" t="str">
        <f t="shared" si="279"/>
        <v/>
      </c>
      <c r="R282" s="149" t="str">
        <f t="shared" si="279"/>
        <v/>
      </c>
      <c r="S282" s="149" t="str">
        <f t="shared" si="279"/>
        <v/>
      </c>
      <c r="T282" s="149" t="str">
        <f t="shared" si="279"/>
        <v/>
      </c>
      <c r="U282" s="149" t="str">
        <f t="shared" si="279"/>
        <v/>
      </c>
      <c r="V282" s="149" t="str">
        <f t="shared" si="279"/>
        <v/>
      </c>
      <c r="W282" s="149" t="str">
        <f t="shared" si="279"/>
        <v/>
      </c>
    </row>
    <row r="283">
      <c r="A283" s="33"/>
      <c r="B283" s="148" t="str">
        <f>'Общий список'!A281</f>
        <v/>
      </c>
      <c r="C283" s="148" t="str">
        <f>IF(B283="","",VLOOKUP(B283,'Общий список'!$A:$R,2,FALSE))</f>
        <v/>
      </c>
      <c r="D283" s="148" t="str">
        <f>IF(B283="","",VLOOKUP(B283,'Общий список'!$A:$R,3,FALSE))</f>
        <v/>
      </c>
      <c r="E283" s="148" t="str">
        <f>IF(B283="","",VLOOKUP(B283,'Общий список'!$A:$R,8,FALSE))</f>
        <v/>
      </c>
      <c r="F283" s="149" t="str">
        <f>IF(B283="","",VLOOKUP(B283,'Общий список'!$A:$R,10,FALSE))</f>
        <v/>
      </c>
      <c r="G283" s="149" t="str">
        <f>IF(B283="","",VLOOKUP(B283,'Общий список'!$A:$R,12,FALSE))</f>
        <v/>
      </c>
      <c r="H283" s="149" t="str">
        <f t="shared" ref="H283:W283" si="280">IF(AND($D283=H$3,OR($E283=H$4,$F283=H$4,$G283=H$4)),1,"")</f>
        <v/>
      </c>
      <c r="I283" s="149" t="str">
        <f t="shared" si="280"/>
        <v/>
      </c>
      <c r="J283" s="149" t="str">
        <f t="shared" si="280"/>
        <v/>
      </c>
      <c r="K283" s="149" t="str">
        <f t="shared" si="280"/>
        <v/>
      </c>
      <c r="L283" s="149" t="str">
        <f t="shared" si="280"/>
        <v/>
      </c>
      <c r="M283" s="149" t="str">
        <f t="shared" si="280"/>
        <v/>
      </c>
      <c r="N283" s="149" t="str">
        <f t="shared" si="280"/>
        <v/>
      </c>
      <c r="O283" s="149" t="str">
        <f t="shared" si="280"/>
        <v/>
      </c>
      <c r="P283" s="149" t="str">
        <f t="shared" si="280"/>
        <v/>
      </c>
      <c r="Q283" s="149" t="str">
        <f t="shared" si="280"/>
        <v/>
      </c>
      <c r="R283" s="149" t="str">
        <f t="shared" si="280"/>
        <v/>
      </c>
      <c r="S283" s="149" t="str">
        <f t="shared" si="280"/>
        <v/>
      </c>
      <c r="T283" s="149" t="str">
        <f t="shared" si="280"/>
        <v/>
      </c>
      <c r="U283" s="149" t="str">
        <f t="shared" si="280"/>
        <v/>
      </c>
      <c r="V283" s="149" t="str">
        <f t="shared" si="280"/>
        <v/>
      </c>
      <c r="W283" s="149" t="str">
        <f t="shared" si="280"/>
        <v/>
      </c>
    </row>
    <row r="284">
      <c r="A284" s="33"/>
      <c r="B284" s="148" t="str">
        <f>'Общий список'!A282</f>
        <v/>
      </c>
      <c r="C284" s="148" t="str">
        <f>IF(B284="","",VLOOKUP(B284,'Общий список'!$A:$R,2,FALSE))</f>
        <v/>
      </c>
      <c r="D284" s="148" t="str">
        <f>IF(B284="","",VLOOKUP(B284,'Общий список'!$A:$R,3,FALSE))</f>
        <v/>
      </c>
      <c r="E284" s="148" t="str">
        <f>IF(B284="","",VLOOKUP(B284,'Общий список'!$A:$R,8,FALSE))</f>
        <v/>
      </c>
      <c r="F284" s="149" t="str">
        <f>IF(B284="","",VLOOKUP(B284,'Общий список'!$A:$R,10,FALSE))</f>
        <v/>
      </c>
      <c r="G284" s="149" t="str">
        <f>IF(B284="","",VLOOKUP(B284,'Общий список'!$A:$R,12,FALSE))</f>
        <v/>
      </c>
      <c r="H284" s="149" t="str">
        <f t="shared" ref="H284:W284" si="281">IF(AND($D284=H$3,OR($E284=H$4,$F284=H$4,$G284=H$4)),1,"")</f>
        <v/>
      </c>
      <c r="I284" s="149" t="str">
        <f t="shared" si="281"/>
        <v/>
      </c>
      <c r="J284" s="149" t="str">
        <f t="shared" si="281"/>
        <v/>
      </c>
      <c r="K284" s="149" t="str">
        <f t="shared" si="281"/>
        <v/>
      </c>
      <c r="L284" s="149" t="str">
        <f t="shared" si="281"/>
        <v/>
      </c>
      <c r="M284" s="149" t="str">
        <f t="shared" si="281"/>
        <v/>
      </c>
      <c r="N284" s="149" t="str">
        <f t="shared" si="281"/>
        <v/>
      </c>
      <c r="O284" s="149" t="str">
        <f t="shared" si="281"/>
        <v/>
      </c>
      <c r="P284" s="149" t="str">
        <f t="shared" si="281"/>
        <v/>
      </c>
      <c r="Q284" s="149" t="str">
        <f t="shared" si="281"/>
        <v/>
      </c>
      <c r="R284" s="149" t="str">
        <f t="shared" si="281"/>
        <v/>
      </c>
      <c r="S284" s="149" t="str">
        <f t="shared" si="281"/>
        <v/>
      </c>
      <c r="T284" s="149" t="str">
        <f t="shared" si="281"/>
        <v/>
      </c>
      <c r="U284" s="149" t="str">
        <f t="shared" si="281"/>
        <v/>
      </c>
      <c r="V284" s="149" t="str">
        <f t="shared" si="281"/>
        <v/>
      </c>
      <c r="W284" s="149" t="str">
        <f t="shared" si="281"/>
        <v/>
      </c>
    </row>
    <row r="285">
      <c r="A285" s="33"/>
      <c r="B285" s="148" t="str">
        <f>'Общий список'!A283</f>
        <v/>
      </c>
      <c r="C285" s="148" t="str">
        <f>IF(B285="","",VLOOKUP(B285,'Общий список'!$A:$R,2,FALSE))</f>
        <v/>
      </c>
      <c r="D285" s="148" t="str">
        <f>IF(B285="","",VLOOKUP(B285,'Общий список'!$A:$R,3,FALSE))</f>
        <v/>
      </c>
      <c r="E285" s="148" t="str">
        <f>IF(B285="","",VLOOKUP(B285,'Общий список'!$A:$R,8,FALSE))</f>
        <v/>
      </c>
      <c r="F285" s="149" t="str">
        <f>IF(B285="","",VLOOKUP(B285,'Общий список'!$A:$R,10,FALSE))</f>
        <v/>
      </c>
      <c r="G285" s="149" t="str">
        <f>IF(B285="","",VLOOKUP(B285,'Общий список'!$A:$R,12,FALSE))</f>
        <v/>
      </c>
      <c r="H285" s="149" t="str">
        <f t="shared" ref="H285:W285" si="282">IF(AND($D285=H$3,OR($E285=H$4,$F285=H$4,$G285=H$4)),1,"")</f>
        <v/>
      </c>
      <c r="I285" s="149" t="str">
        <f t="shared" si="282"/>
        <v/>
      </c>
      <c r="J285" s="149" t="str">
        <f t="shared" si="282"/>
        <v/>
      </c>
      <c r="K285" s="149" t="str">
        <f t="shared" si="282"/>
        <v/>
      </c>
      <c r="L285" s="149" t="str">
        <f t="shared" si="282"/>
        <v/>
      </c>
      <c r="M285" s="149" t="str">
        <f t="shared" si="282"/>
        <v/>
      </c>
      <c r="N285" s="149" t="str">
        <f t="shared" si="282"/>
        <v/>
      </c>
      <c r="O285" s="149" t="str">
        <f t="shared" si="282"/>
        <v/>
      </c>
      <c r="P285" s="149" t="str">
        <f t="shared" si="282"/>
        <v/>
      </c>
      <c r="Q285" s="149" t="str">
        <f t="shared" si="282"/>
        <v/>
      </c>
      <c r="R285" s="149" t="str">
        <f t="shared" si="282"/>
        <v/>
      </c>
      <c r="S285" s="149" t="str">
        <f t="shared" si="282"/>
        <v/>
      </c>
      <c r="T285" s="149" t="str">
        <f t="shared" si="282"/>
        <v/>
      </c>
      <c r="U285" s="149" t="str">
        <f t="shared" si="282"/>
        <v/>
      </c>
      <c r="V285" s="149" t="str">
        <f t="shared" si="282"/>
        <v/>
      </c>
      <c r="W285" s="149" t="str">
        <f t="shared" si="282"/>
        <v/>
      </c>
    </row>
    <row r="286">
      <c r="A286" s="33"/>
      <c r="B286" s="148" t="str">
        <f>'Общий список'!A284</f>
        <v/>
      </c>
      <c r="C286" s="148" t="str">
        <f>IF(B286="","",VLOOKUP(B286,'Общий список'!$A:$R,2,FALSE))</f>
        <v/>
      </c>
      <c r="D286" s="148" t="str">
        <f>IF(B286="","",VLOOKUP(B286,'Общий список'!$A:$R,3,FALSE))</f>
        <v/>
      </c>
      <c r="E286" s="148" t="str">
        <f>IF(B286="","",VLOOKUP(B286,'Общий список'!$A:$R,8,FALSE))</f>
        <v/>
      </c>
      <c r="F286" s="149" t="str">
        <f>IF(B286="","",VLOOKUP(B286,'Общий список'!$A:$R,10,FALSE))</f>
        <v/>
      </c>
      <c r="G286" s="149" t="str">
        <f>IF(B286="","",VLOOKUP(B286,'Общий список'!$A:$R,12,FALSE))</f>
        <v/>
      </c>
      <c r="H286" s="149" t="str">
        <f t="shared" ref="H286:W286" si="283">IF(AND($D286=H$3,OR($E286=H$4,$F286=H$4,$G286=H$4)),1,"")</f>
        <v/>
      </c>
      <c r="I286" s="149" t="str">
        <f t="shared" si="283"/>
        <v/>
      </c>
      <c r="J286" s="149" t="str">
        <f t="shared" si="283"/>
        <v/>
      </c>
      <c r="K286" s="149" t="str">
        <f t="shared" si="283"/>
        <v/>
      </c>
      <c r="L286" s="149" t="str">
        <f t="shared" si="283"/>
        <v/>
      </c>
      <c r="M286" s="149" t="str">
        <f t="shared" si="283"/>
        <v/>
      </c>
      <c r="N286" s="149" t="str">
        <f t="shared" si="283"/>
        <v/>
      </c>
      <c r="O286" s="149" t="str">
        <f t="shared" si="283"/>
        <v/>
      </c>
      <c r="P286" s="149" t="str">
        <f t="shared" si="283"/>
        <v/>
      </c>
      <c r="Q286" s="149" t="str">
        <f t="shared" si="283"/>
        <v/>
      </c>
      <c r="R286" s="149" t="str">
        <f t="shared" si="283"/>
        <v/>
      </c>
      <c r="S286" s="149" t="str">
        <f t="shared" si="283"/>
        <v/>
      </c>
      <c r="T286" s="149" t="str">
        <f t="shared" si="283"/>
        <v/>
      </c>
      <c r="U286" s="149" t="str">
        <f t="shared" si="283"/>
        <v/>
      </c>
      <c r="V286" s="149" t="str">
        <f t="shared" si="283"/>
        <v/>
      </c>
      <c r="W286" s="149" t="str">
        <f t="shared" si="283"/>
        <v/>
      </c>
    </row>
    <row r="287">
      <c r="A287" s="33"/>
      <c r="B287" s="148" t="str">
        <f>'Общий список'!A285</f>
        <v/>
      </c>
      <c r="C287" s="148" t="str">
        <f>IF(B287="","",VLOOKUP(B287,'Общий список'!$A:$R,2,FALSE))</f>
        <v/>
      </c>
      <c r="D287" s="148" t="str">
        <f>IF(B287="","",VLOOKUP(B287,'Общий список'!$A:$R,3,FALSE))</f>
        <v/>
      </c>
      <c r="E287" s="148" t="str">
        <f>IF(B287="","",VLOOKUP(B287,'Общий список'!$A:$R,8,FALSE))</f>
        <v/>
      </c>
      <c r="F287" s="149" t="str">
        <f>IF(B287="","",VLOOKUP(B287,'Общий список'!$A:$R,10,FALSE))</f>
        <v/>
      </c>
      <c r="G287" s="149" t="str">
        <f>IF(B287="","",VLOOKUP(B287,'Общий список'!$A:$R,12,FALSE))</f>
        <v/>
      </c>
      <c r="H287" s="149" t="str">
        <f t="shared" ref="H287:W287" si="284">IF(AND($D287=H$3,OR($E287=H$4,$F287=H$4,$G287=H$4)),1,"")</f>
        <v/>
      </c>
      <c r="I287" s="149" t="str">
        <f t="shared" si="284"/>
        <v/>
      </c>
      <c r="J287" s="149" t="str">
        <f t="shared" si="284"/>
        <v/>
      </c>
      <c r="K287" s="149" t="str">
        <f t="shared" si="284"/>
        <v/>
      </c>
      <c r="L287" s="149" t="str">
        <f t="shared" si="284"/>
        <v/>
      </c>
      <c r="M287" s="149" t="str">
        <f t="shared" si="284"/>
        <v/>
      </c>
      <c r="N287" s="149" t="str">
        <f t="shared" si="284"/>
        <v/>
      </c>
      <c r="O287" s="149" t="str">
        <f t="shared" si="284"/>
        <v/>
      </c>
      <c r="P287" s="149" t="str">
        <f t="shared" si="284"/>
        <v/>
      </c>
      <c r="Q287" s="149" t="str">
        <f t="shared" si="284"/>
        <v/>
      </c>
      <c r="R287" s="149" t="str">
        <f t="shared" si="284"/>
        <v/>
      </c>
      <c r="S287" s="149" t="str">
        <f t="shared" si="284"/>
        <v/>
      </c>
      <c r="T287" s="149" t="str">
        <f t="shared" si="284"/>
        <v/>
      </c>
      <c r="U287" s="149" t="str">
        <f t="shared" si="284"/>
        <v/>
      </c>
      <c r="V287" s="149" t="str">
        <f t="shared" si="284"/>
        <v/>
      </c>
      <c r="W287" s="149" t="str">
        <f t="shared" si="284"/>
        <v/>
      </c>
    </row>
    <row r="288">
      <c r="A288" s="33"/>
      <c r="B288" s="148" t="str">
        <f>'Общий список'!A286</f>
        <v/>
      </c>
      <c r="C288" s="148" t="str">
        <f>IF(B288="","",VLOOKUP(B288,'Общий список'!$A:$R,2,FALSE))</f>
        <v/>
      </c>
      <c r="D288" s="148" t="str">
        <f>IF(B288="","",VLOOKUP(B288,'Общий список'!$A:$R,3,FALSE))</f>
        <v/>
      </c>
      <c r="E288" s="148" t="str">
        <f>IF(B288="","",VLOOKUP(B288,'Общий список'!$A:$R,8,FALSE))</f>
        <v/>
      </c>
      <c r="F288" s="149" t="str">
        <f>IF(B288="","",VLOOKUP(B288,'Общий список'!$A:$R,10,FALSE))</f>
        <v/>
      </c>
      <c r="G288" s="149" t="str">
        <f>IF(B288="","",VLOOKUP(B288,'Общий список'!$A:$R,12,FALSE))</f>
        <v/>
      </c>
      <c r="H288" s="149" t="str">
        <f t="shared" ref="H288:W288" si="285">IF(AND($D288=H$3,OR($E288=H$4,$F288=H$4,$G288=H$4)),1,"")</f>
        <v/>
      </c>
      <c r="I288" s="149" t="str">
        <f t="shared" si="285"/>
        <v/>
      </c>
      <c r="J288" s="149" t="str">
        <f t="shared" si="285"/>
        <v/>
      </c>
      <c r="K288" s="149" t="str">
        <f t="shared" si="285"/>
        <v/>
      </c>
      <c r="L288" s="149" t="str">
        <f t="shared" si="285"/>
        <v/>
      </c>
      <c r="M288" s="149" t="str">
        <f t="shared" si="285"/>
        <v/>
      </c>
      <c r="N288" s="149" t="str">
        <f t="shared" si="285"/>
        <v/>
      </c>
      <c r="O288" s="149" t="str">
        <f t="shared" si="285"/>
        <v/>
      </c>
      <c r="P288" s="149" t="str">
        <f t="shared" si="285"/>
        <v/>
      </c>
      <c r="Q288" s="149" t="str">
        <f t="shared" si="285"/>
        <v/>
      </c>
      <c r="R288" s="149" t="str">
        <f t="shared" si="285"/>
        <v/>
      </c>
      <c r="S288" s="149" t="str">
        <f t="shared" si="285"/>
        <v/>
      </c>
      <c r="T288" s="149" t="str">
        <f t="shared" si="285"/>
        <v/>
      </c>
      <c r="U288" s="149" t="str">
        <f t="shared" si="285"/>
        <v/>
      </c>
      <c r="V288" s="149" t="str">
        <f t="shared" si="285"/>
        <v/>
      </c>
      <c r="W288" s="149" t="str">
        <f t="shared" si="285"/>
        <v/>
      </c>
    </row>
    <row r="289">
      <c r="A289" s="33"/>
      <c r="B289" s="148" t="str">
        <f>'Общий список'!A287</f>
        <v/>
      </c>
      <c r="C289" s="148" t="str">
        <f>IF(B289="","",VLOOKUP(B289,'Общий список'!$A:$R,2,FALSE))</f>
        <v/>
      </c>
      <c r="D289" s="148" t="str">
        <f>IF(B289="","",VLOOKUP(B289,'Общий список'!$A:$R,3,FALSE))</f>
        <v/>
      </c>
      <c r="E289" s="148" t="str">
        <f>IF(B289="","",VLOOKUP(B289,'Общий список'!$A:$R,8,FALSE))</f>
        <v/>
      </c>
      <c r="F289" s="149" t="str">
        <f>IF(B289="","",VLOOKUP(B289,'Общий список'!$A:$R,10,FALSE))</f>
        <v/>
      </c>
      <c r="G289" s="149" t="str">
        <f>IF(B289="","",VLOOKUP(B289,'Общий список'!$A:$R,12,FALSE))</f>
        <v/>
      </c>
      <c r="H289" s="149" t="str">
        <f t="shared" ref="H289:W289" si="286">IF(AND($D289=H$3,OR($E289=H$4,$F289=H$4,$G289=H$4)),1,"")</f>
        <v/>
      </c>
      <c r="I289" s="149" t="str">
        <f t="shared" si="286"/>
        <v/>
      </c>
      <c r="J289" s="149" t="str">
        <f t="shared" si="286"/>
        <v/>
      </c>
      <c r="K289" s="149" t="str">
        <f t="shared" si="286"/>
        <v/>
      </c>
      <c r="L289" s="149" t="str">
        <f t="shared" si="286"/>
        <v/>
      </c>
      <c r="M289" s="149" t="str">
        <f t="shared" si="286"/>
        <v/>
      </c>
      <c r="N289" s="149" t="str">
        <f t="shared" si="286"/>
        <v/>
      </c>
      <c r="O289" s="149" t="str">
        <f t="shared" si="286"/>
        <v/>
      </c>
      <c r="P289" s="149" t="str">
        <f t="shared" si="286"/>
        <v/>
      </c>
      <c r="Q289" s="149" t="str">
        <f t="shared" si="286"/>
        <v/>
      </c>
      <c r="R289" s="149" t="str">
        <f t="shared" si="286"/>
        <v/>
      </c>
      <c r="S289" s="149" t="str">
        <f t="shared" si="286"/>
        <v/>
      </c>
      <c r="T289" s="149" t="str">
        <f t="shared" si="286"/>
        <v/>
      </c>
      <c r="U289" s="149" t="str">
        <f t="shared" si="286"/>
        <v/>
      </c>
      <c r="V289" s="149" t="str">
        <f t="shared" si="286"/>
        <v/>
      </c>
      <c r="W289" s="149" t="str">
        <f t="shared" si="286"/>
        <v/>
      </c>
    </row>
    <row r="290">
      <c r="A290" s="33"/>
      <c r="B290" s="148" t="str">
        <f>'Общий список'!A288</f>
        <v/>
      </c>
      <c r="C290" s="148" t="str">
        <f>IF(B290="","",VLOOKUP(B290,'Общий список'!$A:$R,2,FALSE))</f>
        <v/>
      </c>
      <c r="D290" s="148" t="str">
        <f>IF(B290="","",VLOOKUP(B290,'Общий список'!$A:$R,3,FALSE))</f>
        <v/>
      </c>
      <c r="E290" s="148" t="str">
        <f>IF(B290="","",VLOOKUP(B290,'Общий список'!$A:$R,8,FALSE))</f>
        <v/>
      </c>
      <c r="F290" s="149" t="str">
        <f>IF(B290="","",VLOOKUP(B290,'Общий список'!$A:$R,10,FALSE))</f>
        <v/>
      </c>
      <c r="G290" s="149" t="str">
        <f>IF(B290="","",VLOOKUP(B290,'Общий список'!$A:$R,12,FALSE))</f>
        <v/>
      </c>
      <c r="H290" s="149" t="str">
        <f t="shared" ref="H290:W290" si="287">IF(AND($D290=H$3,OR($E290=H$4,$F290=H$4,$G290=H$4)),1,"")</f>
        <v/>
      </c>
      <c r="I290" s="149" t="str">
        <f t="shared" si="287"/>
        <v/>
      </c>
      <c r="J290" s="149" t="str">
        <f t="shared" si="287"/>
        <v/>
      </c>
      <c r="K290" s="149" t="str">
        <f t="shared" si="287"/>
        <v/>
      </c>
      <c r="L290" s="149" t="str">
        <f t="shared" si="287"/>
        <v/>
      </c>
      <c r="M290" s="149" t="str">
        <f t="shared" si="287"/>
        <v/>
      </c>
      <c r="N290" s="149" t="str">
        <f t="shared" si="287"/>
        <v/>
      </c>
      <c r="O290" s="149" t="str">
        <f t="shared" si="287"/>
        <v/>
      </c>
      <c r="P290" s="149" t="str">
        <f t="shared" si="287"/>
        <v/>
      </c>
      <c r="Q290" s="149" t="str">
        <f t="shared" si="287"/>
        <v/>
      </c>
      <c r="R290" s="149" t="str">
        <f t="shared" si="287"/>
        <v/>
      </c>
      <c r="S290" s="149" t="str">
        <f t="shared" si="287"/>
        <v/>
      </c>
      <c r="T290" s="149" t="str">
        <f t="shared" si="287"/>
        <v/>
      </c>
      <c r="U290" s="149" t="str">
        <f t="shared" si="287"/>
        <v/>
      </c>
      <c r="V290" s="149" t="str">
        <f t="shared" si="287"/>
        <v/>
      </c>
      <c r="W290" s="149" t="str">
        <f t="shared" si="287"/>
        <v/>
      </c>
    </row>
    <row r="291">
      <c r="A291" s="33"/>
      <c r="B291" s="148" t="str">
        <f>'Общий список'!A289</f>
        <v/>
      </c>
      <c r="C291" s="148" t="str">
        <f>IF(B291="","",VLOOKUP(B291,'Общий список'!$A:$R,2,FALSE))</f>
        <v/>
      </c>
      <c r="D291" s="148" t="str">
        <f>IF(B291="","",VLOOKUP(B291,'Общий список'!$A:$R,3,FALSE))</f>
        <v/>
      </c>
      <c r="E291" s="148" t="str">
        <f>IF(B291="","",VLOOKUP(B291,'Общий список'!$A:$R,8,FALSE))</f>
        <v/>
      </c>
      <c r="F291" s="149" t="str">
        <f>IF(B291="","",VLOOKUP(B291,'Общий список'!$A:$R,10,FALSE))</f>
        <v/>
      </c>
      <c r="G291" s="149" t="str">
        <f>IF(B291="","",VLOOKUP(B291,'Общий список'!$A:$R,12,FALSE))</f>
        <v/>
      </c>
      <c r="H291" s="149" t="str">
        <f t="shared" ref="H291:W291" si="288">IF(AND($D291=H$3,OR($E291=H$4,$F291=H$4,$G291=H$4)),1,"")</f>
        <v/>
      </c>
      <c r="I291" s="149" t="str">
        <f t="shared" si="288"/>
        <v/>
      </c>
      <c r="J291" s="149" t="str">
        <f t="shared" si="288"/>
        <v/>
      </c>
      <c r="K291" s="149" t="str">
        <f t="shared" si="288"/>
        <v/>
      </c>
      <c r="L291" s="149" t="str">
        <f t="shared" si="288"/>
        <v/>
      </c>
      <c r="M291" s="149" t="str">
        <f t="shared" si="288"/>
        <v/>
      </c>
      <c r="N291" s="149" t="str">
        <f t="shared" si="288"/>
        <v/>
      </c>
      <c r="O291" s="149" t="str">
        <f t="shared" si="288"/>
        <v/>
      </c>
      <c r="P291" s="149" t="str">
        <f t="shared" si="288"/>
        <v/>
      </c>
      <c r="Q291" s="149" t="str">
        <f t="shared" si="288"/>
        <v/>
      </c>
      <c r="R291" s="149" t="str">
        <f t="shared" si="288"/>
        <v/>
      </c>
      <c r="S291" s="149" t="str">
        <f t="shared" si="288"/>
        <v/>
      </c>
      <c r="T291" s="149" t="str">
        <f t="shared" si="288"/>
        <v/>
      </c>
      <c r="U291" s="149" t="str">
        <f t="shared" si="288"/>
        <v/>
      </c>
      <c r="V291" s="149" t="str">
        <f t="shared" si="288"/>
        <v/>
      </c>
      <c r="W291" s="149" t="str">
        <f t="shared" si="288"/>
        <v/>
      </c>
    </row>
    <row r="292">
      <c r="A292" s="33"/>
      <c r="B292" s="148" t="str">
        <f>'Общий список'!A290</f>
        <v/>
      </c>
      <c r="C292" s="148" t="str">
        <f>IF(B292="","",VLOOKUP(B292,'Общий список'!$A:$R,2,FALSE))</f>
        <v/>
      </c>
      <c r="D292" s="148" t="str">
        <f>IF(B292="","",VLOOKUP(B292,'Общий список'!$A:$R,3,FALSE))</f>
        <v/>
      </c>
      <c r="E292" s="148" t="str">
        <f>IF(B292="","",VLOOKUP(B292,'Общий список'!$A:$R,8,FALSE))</f>
        <v/>
      </c>
      <c r="F292" s="149" t="str">
        <f>IF(B292="","",VLOOKUP(B292,'Общий список'!$A:$R,10,FALSE))</f>
        <v/>
      </c>
      <c r="G292" s="149" t="str">
        <f>IF(B292="","",VLOOKUP(B292,'Общий список'!$A:$R,12,FALSE))</f>
        <v/>
      </c>
      <c r="H292" s="149" t="str">
        <f t="shared" ref="H292:W292" si="289">IF(AND($D292=H$3,OR($E292=H$4,$F292=H$4,$G292=H$4)),1,"")</f>
        <v/>
      </c>
      <c r="I292" s="149" t="str">
        <f t="shared" si="289"/>
        <v/>
      </c>
      <c r="J292" s="149" t="str">
        <f t="shared" si="289"/>
        <v/>
      </c>
      <c r="K292" s="149" t="str">
        <f t="shared" si="289"/>
        <v/>
      </c>
      <c r="L292" s="149" t="str">
        <f t="shared" si="289"/>
        <v/>
      </c>
      <c r="M292" s="149" t="str">
        <f t="shared" si="289"/>
        <v/>
      </c>
      <c r="N292" s="149" t="str">
        <f t="shared" si="289"/>
        <v/>
      </c>
      <c r="O292" s="149" t="str">
        <f t="shared" si="289"/>
        <v/>
      </c>
      <c r="P292" s="149" t="str">
        <f t="shared" si="289"/>
        <v/>
      </c>
      <c r="Q292" s="149" t="str">
        <f t="shared" si="289"/>
        <v/>
      </c>
      <c r="R292" s="149" t="str">
        <f t="shared" si="289"/>
        <v/>
      </c>
      <c r="S292" s="149" t="str">
        <f t="shared" si="289"/>
        <v/>
      </c>
      <c r="T292" s="149" t="str">
        <f t="shared" si="289"/>
        <v/>
      </c>
      <c r="U292" s="149" t="str">
        <f t="shared" si="289"/>
        <v/>
      </c>
      <c r="V292" s="149" t="str">
        <f t="shared" si="289"/>
        <v/>
      </c>
      <c r="W292" s="149" t="str">
        <f t="shared" si="289"/>
        <v/>
      </c>
    </row>
    <row r="293">
      <c r="A293" s="33"/>
      <c r="B293" s="148" t="str">
        <f>'Общий список'!A291</f>
        <v/>
      </c>
      <c r="C293" s="148" t="str">
        <f>IF(B293="","",VLOOKUP(B293,'Общий список'!$A:$R,2,FALSE))</f>
        <v/>
      </c>
      <c r="D293" s="148" t="str">
        <f>IF(B293="","",VLOOKUP(B293,'Общий список'!$A:$R,3,FALSE))</f>
        <v/>
      </c>
      <c r="E293" s="148" t="str">
        <f>IF(B293="","",VLOOKUP(B293,'Общий список'!$A:$R,8,FALSE))</f>
        <v/>
      </c>
      <c r="F293" s="149" t="str">
        <f>IF(B293="","",VLOOKUP(B293,'Общий список'!$A:$R,10,FALSE))</f>
        <v/>
      </c>
      <c r="G293" s="149" t="str">
        <f>IF(B293="","",VLOOKUP(B293,'Общий список'!$A:$R,12,FALSE))</f>
        <v/>
      </c>
      <c r="H293" s="149" t="str">
        <f t="shared" ref="H293:W293" si="290">IF(AND($D293=H$3,OR($E293=H$4,$F293=H$4,$G293=H$4)),1,"")</f>
        <v/>
      </c>
      <c r="I293" s="149" t="str">
        <f t="shared" si="290"/>
        <v/>
      </c>
      <c r="J293" s="149" t="str">
        <f t="shared" si="290"/>
        <v/>
      </c>
      <c r="K293" s="149" t="str">
        <f t="shared" si="290"/>
        <v/>
      </c>
      <c r="L293" s="149" t="str">
        <f t="shared" si="290"/>
        <v/>
      </c>
      <c r="M293" s="149" t="str">
        <f t="shared" si="290"/>
        <v/>
      </c>
      <c r="N293" s="149" t="str">
        <f t="shared" si="290"/>
        <v/>
      </c>
      <c r="O293" s="149" t="str">
        <f t="shared" si="290"/>
        <v/>
      </c>
      <c r="P293" s="149" t="str">
        <f t="shared" si="290"/>
        <v/>
      </c>
      <c r="Q293" s="149" t="str">
        <f t="shared" si="290"/>
        <v/>
      </c>
      <c r="R293" s="149" t="str">
        <f t="shared" si="290"/>
        <v/>
      </c>
      <c r="S293" s="149" t="str">
        <f t="shared" si="290"/>
        <v/>
      </c>
      <c r="T293" s="149" t="str">
        <f t="shared" si="290"/>
        <v/>
      </c>
      <c r="U293" s="149" t="str">
        <f t="shared" si="290"/>
        <v/>
      </c>
      <c r="V293" s="149" t="str">
        <f t="shared" si="290"/>
        <v/>
      </c>
      <c r="W293" s="149" t="str">
        <f t="shared" si="290"/>
        <v/>
      </c>
    </row>
    <row r="294">
      <c r="A294" s="33"/>
      <c r="B294" s="148" t="str">
        <f>'Общий список'!A292</f>
        <v/>
      </c>
      <c r="C294" s="148" t="str">
        <f>IF(B294="","",VLOOKUP(B294,'Общий список'!$A:$R,2,FALSE))</f>
        <v/>
      </c>
      <c r="D294" s="148" t="str">
        <f>IF(B294="","",VLOOKUP(B294,'Общий список'!$A:$R,3,FALSE))</f>
        <v/>
      </c>
      <c r="E294" s="148" t="str">
        <f>IF(B294="","",VLOOKUP(B294,'Общий список'!$A:$R,8,FALSE))</f>
        <v/>
      </c>
      <c r="F294" s="149" t="str">
        <f>IF(B294="","",VLOOKUP(B294,'Общий список'!$A:$R,10,FALSE))</f>
        <v/>
      </c>
      <c r="G294" s="149" t="str">
        <f>IF(B294="","",VLOOKUP(B294,'Общий список'!$A:$R,12,FALSE))</f>
        <v/>
      </c>
      <c r="H294" s="149" t="str">
        <f t="shared" ref="H294:W294" si="291">IF(AND($D294=H$3,OR($E294=H$4,$F294=H$4,$G294=H$4)),1,"")</f>
        <v/>
      </c>
      <c r="I294" s="149" t="str">
        <f t="shared" si="291"/>
        <v/>
      </c>
      <c r="J294" s="149" t="str">
        <f t="shared" si="291"/>
        <v/>
      </c>
      <c r="K294" s="149" t="str">
        <f t="shared" si="291"/>
        <v/>
      </c>
      <c r="L294" s="149" t="str">
        <f t="shared" si="291"/>
        <v/>
      </c>
      <c r="M294" s="149" t="str">
        <f t="shared" si="291"/>
        <v/>
      </c>
      <c r="N294" s="149" t="str">
        <f t="shared" si="291"/>
        <v/>
      </c>
      <c r="O294" s="149" t="str">
        <f t="shared" si="291"/>
        <v/>
      </c>
      <c r="P294" s="149" t="str">
        <f t="shared" si="291"/>
        <v/>
      </c>
      <c r="Q294" s="149" t="str">
        <f t="shared" si="291"/>
        <v/>
      </c>
      <c r="R294" s="149" t="str">
        <f t="shared" si="291"/>
        <v/>
      </c>
      <c r="S294" s="149" t="str">
        <f t="shared" si="291"/>
        <v/>
      </c>
      <c r="T294" s="149" t="str">
        <f t="shared" si="291"/>
        <v/>
      </c>
      <c r="U294" s="149" t="str">
        <f t="shared" si="291"/>
        <v/>
      </c>
      <c r="V294" s="149" t="str">
        <f t="shared" si="291"/>
        <v/>
      </c>
      <c r="W294" s="149" t="str">
        <f t="shared" si="291"/>
        <v/>
      </c>
    </row>
    <row r="295">
      <c r="A295" s="33"/>
      <c r="B295" s="148" t="str">
        <f>'Общий список'!A293</f>
        <v/>
      </c>
      <c r="C295" s="148" t="str">
        <f>IF(B295="","",VLOOKUP(B295,'Общий список'!$A:$R,2,FALSE))</f>
        <v/>
      </c>
      <c r="D295" s="148" t="str">
        <f>IF(B295="","",VLOOKUP(B295,'Общий список'!$A:$R,3,FALSE))</f>
        <v/>
      </c>
      <c r="E295" s="148" t="str">
        <f>IF(B295="","",VLOOKUP(B295,'Общий список'!$A:$R,8,FALSE))</f>
        <v/>
      </c>
      <c r="F295" s="149" t="str">
        <f>IF(B295="","",VLOOKUP(B295,'Общий список'!$A:$R,10,FALSE))</f>
        <v/>
      </c>
      <c r="G295" s="149" t="str">
        <f>IF(B295="","",VLOOKUP(B295,'Общий список'!$A:$R,12,FALSE))</f>
        <v/>
      </c>
      <c r="H295" s="149" t="str">
        <f t="shared" ref="H295:W295" si="292">IF(AND($D295=H$3,OR($E295=H$4,$F295=H$4,$G295=H$4)),1,"")</f>
        <v/>
      </c>
      <c r="I295" s="149" t="str">
        <f t="shared" si="292"/>
        <v/>
      </c>
      <c r="J295" s="149" t="str">
        <f t="shared" si="292"/>
        <v/>
      </c>
      <c r="K295" s="149" t="str">
        <f t="shared" si="292"/>
        <v/>
      </c>
      <c r="L295" s="149" t="str">
        <f t="shared" si="292"/>
        <v/>
      </c>
      <c r="M295" s="149" t="str">
        <f t="shared" si="292"/>
        <v/>
      </c>
      <c r="N295" s="149" t="str">
        <f t="shared" si="292"/>
        <v/>
      </c>
      <c r="O295" s="149" t="str">
        <f t="shared" si="292"/>
        <v/>
      </c>
      <c r="P295" s="149" t="str">
        <f t="shared" si="292"/>
        <v/>
      </c>
      <c r="Q295" s="149" t="str">
        <f t="shared" si="292"/>
        <v/>
      </c>
      <c r="R295" s="149" t="str">
        <f t="shared" si="292"/>
        <v/>
      </c>
      <c r="S295" s="149" t="str">
        <f t="shared" si="292"/>
        <v/>
      </c>
      <c r="T295" s="149" t="str">
        <f t="shared" si="292"/>
        <v/>
      </c>
      <c r="U295" s="149" t="str">
        <f t="shared" si="292"/>
        <v/>
      </c>
      <c r="V295" s="149" t="str">
        <f t="shared" si="292"/>
        <v/>
      </c>
      <c r="W295" s="149" t="str">
        <f t="shared" si="292"/>
        <v/>
      </c>
    </row>
    <row r="296">
      <c r="A296" s="33"/>
      <c r="B296" s="148" t="str">
        <f>'Общий список'!A294</f>
        <v/>
      </c>
      <c r="C296" s="148" t="str">
        <f>IF(B296="","",VLOOKUP(B296,'Общий список'!$A:$R,2,FALSE))</f>
        <v/>
      </c>
      <c r="D296" s="148" t="str">
        <f>IF(B296="","",VLOOKUP(B296,'Общий список'!$A:$R,3,FALSE))</f>
        <v/>
      </c>
      <c r="E296" s="148" t="str">
        <f>IF(B296="","",VLOOKUP(B296,'Общий список'!$A:$R,8,FALSE))</f>
        <v/>
      </c>
      <c r="F296" s="149" t="str">
        <f>IF(B296="","",VLOOKUP(B296,'Общий список'!$A:$R,10,FALSE))</f>
        <v/>
      </c>
      <c r="G296" s="149" t="str">
        <f>IF(B296="","",VLOOKUP(B296,'Общий список'!$A:$R,12,FALSE))</f>
        <v/>
      </c>
      <c r="H296" s="149" t="str">
        <f t="shared" ref="H296:W296" si="293">IF(AND($D296=H$3,OR($E296=H$4,$F296=H$4,$G296=H$4)),1,"")</f>
        <v/>
      </c>
      <c r="I296" s="149" t="str">
        <f t="shared" si="293"/>
        <v/>
      </c>
      <c r="J296" s="149" t="str">
        <f t="shared" si="293"/>
        <v/>
      </c>
      <c r="K296" s="149" t="str">
        <f t="shared" si="293"/>
        <v/>
      </c>
      <c r="L296" s="149" t="str">
        <f t="shared" si="293"/>
        <v/>
      </c>
      <c r="M296" s="149" t="str">
        <f t="shared" si="293"/>
        <v/>
      </c>
      <c r="N296" s="149" t="str">
        <f t="shared" si="293"/>
        <v/>
      </c>
      <c r="O296" s="149" t="str">
        <f t="shared" si="293"/>
        <v/>
      </c>
      <c r="P296" s="149" t="str">
        <f t="shared" si="293"/>
        <v/>
      </c>
      <c r="Q296" s="149" t="str">
        <f t="shared" si="293"/>
        <v/>
      </c>
      <c r="R296" s="149" t="str">
        <f t="shared" si="293"/>
        <v/>
      </c>
      <c r="S296" s="149" t="str">
        <f t="shared" si="293"/>
        <v/>
      </c>
      <c r="T296" s="149" t="str">
        <f t="shared" si="293"/>
        <v/>
      </c>
      <c r="U296" s="149" t="str">
        <f t="shared" si="293"/>
        <v/>
      </c>
      <c r="V296" s="149" t="str">
        <f t="shared" si="293"/>
        <v/>
      </c>
      <c r="W296" s="149" t="str">
        <f t="shared" si="293"/>
        <v/>
      </c>
    </row>
    <row r="297">
      <c r="A297" s="33"/>
      <c r="B297" s="148" t="str">
        <f>'Общий список'!A295</f>
        <v/>
      </c>
      <c r="C297" s="148" t="str">
        <f>IF(B297="","",VLOOKUP(B297,'Общий список'!$A:$R,2,FALSE))</f>
        <v/>
      </c>
      <c r="D297" s="148" t="str">
        <f>IF(B297="","",VLOOKUP(B297,'Общий список'!$A:$R,3,FALSE))</f>
        <v/>
      </c>
      <c r="E297" s="148" t="str">
        <f>IF(B297="","",VLOOKUP(B297,'Общий список'!$A:$R,8,FALSE))</f>
        <v/>
      </c>
      <c r="F297" s="149" t="str">
        <f>IF(B297="","",VLOOKUP(B297,'Общий список'!$A:$R,10,FALSE))</f>
        <v/>
      </c>
      <c r="G297" s="149" t="str">
        <f>IF(B297="","",VLOOKUP(B297,'Общий список'!$A:$R,12,FALSE))</f>
        <v/>
      </c>
      <c r="H297" s="149" t="str">
        <f t="shared" ref="H297:W297" si="294">IF(AND($D297=H$3,OR($E297=H$4,$F297=H$4,$G297=H$4)),1,"")</f>
        <v/>
      </c>
      <c r="I297" s="149" t="str">
        <f t="shared" si="294"/>
        <v/>
      </c>
      <c r="J297" s="149" t="str">
        <f t="shared" si="294"/>
        <v/>
      </c>
      <c r="K297" s="149" t="str">
        <f t="shared" si="294"/>
        <v/>
      </c>
      <c r="L297" s="149" t="str">
        <f t="shared" si="294"/>
        <v/>
      </c>
      <c r="M297" s="149" t="str">
        <f t="shared" si="294"/>
        <v/>
      </c>
      <c r="N297" s="149" t="str">
        <f t="shared" si="294"/>
        <v/>
      </c>
      <c r="O297" s="149" t="str">
        <f t="shared" si="294"/>
        <v/>
      </c>
      <c r="P297" s="149" t="str">
        <f t="shared" si="294"/>
        <v/>
      </c>
      <c r="Q297" s="149" t="str">
        <f t="shared" si="294"/>
        <v/>
      </c>
      <c r="R297" s="149" t="str">
        <f t="shared" si="294"/>
        <v/>
      </c>
      <c r="S297" s="149" t="str">
        <f t="shared" si="294"/>
        <v/>
      </c>
      <c r="T297" s="149" t="str">
        <f t="shared" si="294"/>
        <v/>
      </c>
      <c r="U297" s="149" t="str">
        <f t="shared" si="294"/>
        <v/>
      </c>
      <c r="V297" s="149" t="str">
        <f t="shared" si="294"/>
        <v/>
      </c>
      <c r="W297" s="149" t="str">
        <f t="shared" si="294"/>
        <v/>
      </c>
    </row>
    <row r="298">
      <c r="A298" s="33"/>
      <c r="B298" s="148" t="str">
        <f>'Общий список'!A296</f>
        <v/>
      </c>
      <c r="C298" s="148" t="str">
        <f>IF(B298="","",VLOOKUP(B298,'Общий список'!$A:$R,2,FALSE))</f>
        <v/>
      </c>
      <c r="D298" s="148" t="str">
        <f>IF(B298="","",VLOOKUP(B298,'Общий список'!$A:$R,3,FALSE))</f>
        <v/>
      </c>
      <c r="E298" s="148" t="str">
        <f>IF(B298="","",VLOOKUP(B298,'Общий список'!$A:$R,8,FALSE))</f>
        <v/>
      </c>
      <c r="F298" s="149" t="str">
        <f>IF(B298="","",VLOOKUP(B298,'Общий список'!$A:$R,10,FALSE))</f>
        <v/>
      </c>
      <c r="G298" s="149" t="str">
        <f>IF(B298="","",VLOOKUP(B298,'Общий список'!$A:$R,12,FALSE))</f>
        <v/>
      </c>
      <c r="H298" s="149" t="str">
        <f t="shared" ref="H298:W298" si="295">IF(AND($D298=H$3,OR($E298=H$4,$F298=H$4,$G298=H$4)),1,"")</f>
        <v/>
      </c>
      <c r="I298" s="149" t="str">
        <f t="shared" si="295"/>
        <v/>
      </c>
      <c r="J298" s="149" t="str">
        <f t="shared" si="295"/>
        <v/>
      </c>
      <c r="K298" s="149" t="str">
        <f t="shared" si="295"/>
        <v/>
      </c>
      <c r="L298" s="149" t="str">
        <f t="shared" si="295"/>
        <v/>
      </c>
      <c r="M298" s="149" t="str">
        <f t="shared" si="295"/>
        <v/>
      </c>
      <c r="N298" s="149" t="str">
        <f t="shared" si="295"/>
        <v/>
      </c>
      <c r="O298" s="149" t="str">
        <f t="shared" si="295"/>
        <v/>
      </c>
      <c r="P298" s="149" t="str">
        <f t="shared" si="295"/>
        <v/>
      </c>
      <c r="Q298" s="149" t="str">
        <f t="shared" si="295"/>
        <v/>
      </c>
      <c r="R298" s="149" t="str">
        <f t="shared" si="295"/>
        <v/>
      </c>
      <c r="S298" s="149" t="str">
        <f t="shared" si="295"/>
        <v/>
      </c>
      <c r="T298" s="149" t="str">
        <f t="shared" si="295"/>
        <v/>
      </c>
      <c r="U298" s="149" t="str">
        <f t="shared" si="295"/>
        <v/>
      </c>
      <c r="V298" s="149" t="str">
        <f t="shared" si="295"/>
        <v/>
      </c>
      <c r="W298" s="149" t="str">
        <f t="shared" si="295"/>
        <v/>
      </c>
    </row>
    <row r="299">
      <c r="A299" s="33"/>
      <c r="B299" s="148" t="str">
        <f>'Общий список'!A297</f>
        <v/>
      </c>
      <c r="C299" s="148" t="str">
        <f>IF(B299="","",VLOOKUP(B299,'Общий список'!$A:$R,2,FALSE))</f>
        <v/>
      </c>
      <c r="D299" s="148" t="str">
        <f>IF(B299="","",VLOOKUP(B299,'Общий список'!$A:$R,3,FALSE))</f>
        <v/>
      </c>
      <c r="E299" s="148" t="str">
        <f>IF(B299="","",VLOOKUP(B299,'Общий список'!$A:$R,8,FALSE))</f>
        <v/>
      </c>
      <c r="F299" s="149" t="str">
        <f>IF(B299="","",VLOOKUP(B299,'Общий список'!$A:$R,10,FALSE))</f>
        <v/>
      </c>
      <c r="G299" s="149" t="str">
        <f>IF(B299="","",VLOOKUP(B299,'Общий список'!$A:$R,12,FALSE))</f>
        <v/>
      </c>
      <c r="H299" s="149" t="str">
        <f t="shared" ref="H299:W299" si="296">IF(AND($D299=H$3,OR($E299=H$4,$F299=H$4,$G299=H$4)),1,"")</f>
        <v/>
      </c>
      <c r="I299" s="149" t="str">
        <f t="shared" si="296"/>
        <v/>
      </c>
      <c r="J299" s="149" t="str">
        <f t="shared" si="296"/>
        <v/>
      </c>
      <c r="K299" s="149" t="str">
        <f t="shared" si="296"/>
        <v/>
      </c>
      <c r="L299" s="149" t="str">
        <f t="shared" si="296"/>
        <v/>
      </c>
      <c r="M299" s="149" t="str">
        <f t="shared" si="296"/>
        <v/>
      </c>
      <c r="N299" s="149" t="str">
        <f t="shared" si="296"/>
        <v/>
      </c>
      <c r="O299" s="149" t="str">
        <f t="shared" si="296"/>
        <v/>
      </c>
      <c r="P299" s="149" t="str">
        <f t="shared" si="296"/>
        <v/>
      </c>
      <c r="Q299" s="149" t="str">
        <f t="shared" si="296"/>
        <v/>
      </c>
      <c r="R299" s="149" t="str">
        <f t="shared" si="296"/>
        <v/>
      </c>
      <c r="S299" s="149" t="str">
        <f t="shared" si="296"/>
        <v/>
      </c>
      <c r="T299" s="149" t="str">
        <f t="shared" si="296"/>
        <v/>
      </c>
      <c r="U299" s="149" t="str">
        <f t="shared" si="296"/>
        <v/>
      </c>
      <c r="V299" s="149" t="str">
        <f t="shared" si="296"/>
        <v/>
      </c>
      <c r="W299" s="149" t="str">
        <f t="shared" si="296"/>
        <v/>
      </c>
    </row>
    <row r="300">
      <c r="A300" s="33"/>
      <c r="B300" s="148" t="str">
        <f>'Общий список'!A298</f>
        <v/>
      </c>
      <c r="C300" s="148" t="str">
        <f>IF(B300="","",VLOOKUP(B300,'Общий список'!$A:$R,2,FALSE))</f>
        <v/>
      </c>
      <c r="D300" s="148" t="str">
        <f>IF(B300="","",VLOOKUP(B300,'Общий список'!$A:$R,3,FALSE))</f>
        <v/>
      </c>
      <c r="E300" s="148" t="str">
        <f>IF(B300="","",VLOOKUP(B300,'Общий список'!$A:$R,8,FALSE))</f>
        <v/>
      </c>
      <c r="F300" s="149" t="str">
        <f>IF(B300="","",VLOOKUP(B300,'Общий список'!$A:$R,10,FALSE))</f>
        <v/>
      </c>
      <c r="G300" s="149" t="str">
        <f>IF(B300="","",VLOOKUP(B300,'Общий список'!$A:$R,12,FALSE))</f>
        <v/>
      </c>
      <c r="H300" s="149" t="str">
        <f t="shared" ref="H300:W300" si="297">IF(AND($D300=H$3,OR($E300=H$4,$F300=H$4,$G300=H$4)),1,"")</f>
        <v/>
      </c>
      <c r="I300" s="149" t="str">
        <f t="shared" si="297"/>
        <v/>
      </c>
      <c r="J300" s="149" t="str">
        <f t="shared" si="297"/>
        <v/>
      </c>
      <c r="K300" s="149" t="str">
        <f t="shared" si="297"/>
        <v/>
      </c>
      <c r="L300" s="149" t="str">
        <f t="shared" si="297"/>
        <v/>
      </c>
      <c r="M300" s="149" t="str">
        <f t="shared" si="297"/>
        <v/>
      </c>
      <c r="N300" s="149" t="str">
        <f t="shared" si="297"/>
        <v/>
      </c>
      <c r="O300" s="149" t="str">
        <f t="shared" si="297"/>
        <v/>
      </c>
      <c r="P300" s="149" t="str">
        <f t="shared" si="297"/>
        <v/>
      </c>
      <c r="Q300" s="149" t="str">
        <f t="shared" si="297"/>
        <v/>
      </c>
      <c r="R300" s="149" t="str">
        <f t="shared" si="297"/>
        <v/>
      </c>
      <c r="S300" s="149" t="str">
        <f t="shared" si="297"/>
        <v/>
      </c>
      <c r="T300" s="149" t="str">
        <f t="shared" si="297"/>
        <v/>
      </c>
      <c r="U300" s="149" t="str">
        <f t="shared" si="297"/>
        <v/>
      </c>
      <c r="V300" s="149" t="str">
        <f t="shared" si="297"/>
        <v/>
      </c>
      <c r="W300" s="149" t="str">
        <f t="shared" si="297"/>
        <v/>
      </c>
    </row>
    <row r="301">
      <c r="A301" s="33"/>
      <c r="B301" s="148" t="str">
        <f>'Общий список'!A299</f>
        <v/>
      </c>
      <c r="C301" s="148" t="str">
        <f>IF(B301="","",VLOOKUP(B301,'Общий список'!$A:$R,2,FALSE))</f>
        <v/>
      </c>
      <c r="D301" s="148" t="str">
        <f>IF(B301="","",VLOOKUP(B301,'Общий список'!$A:$R,3,FALSE))</f>
        <v/>
      </c>
      <c r="E301" s="148" t="str">
        <f>IF(B301="","",VLOOKUP(B301,'Общий список'!$A:$R,8,FALSE))</f>
        <v/>
      </c>
      <c r="F301" s="149" t="str">
        <f>IF(B301="","",VLOOKUP(B301,'Общий список'!$A:$R,10,FALSE))</f>
        <v/>
      </c>
      <c r="G301" s="149" t="str">
        <f>IF(B301="","",VLOOKUP(B301,'Общий список'!$A:$R,12,FALSE))</f>
        <v/>
      </c>
      <c r="H301" s="149" t="str">
        <f t="shared" ref="H301:W301" si="298">IF(AND($D301=H$3,OR($E301=H$4,$F301=H$4,$G301=H$4)),1,"")</f>
        <v/>
      </c>
      <c r="I301" s="149" t="str">
        <f t="shared" si="298"/>
        <v/>
      </c>
      <c r="J301" s="149" t="str">
        <f t="shared" si="298"/>
        <v/>
      </c>
      <c r="K301" s="149" t="str">
        <f t="shared" si="298"/>
        <v/>
      </c>
      <c r="L301" s="149" t="str">
        <f t="shared" si="298"/>
        <v/>
      </c>
      <c r="M301" s="149" t="str">
        <f t="shared" si="298"/>
        <v/>
      </c>
      <c r="N301" s="149" t="str">
        <f t="shared" si="298"/>
        <v/>
      </c>
      <c r="O301" s="149" t="str">
        <f t="shared" si="298"/>
        <v/>
      </c>
      <c r="P301" s="149" t="str">
        <f t="shared" si="298"/>
        <v/>
      </c>
      <c r="Q301" s="149" t="str">
        <f t="shared" si="298"/>
        <v/>
      </c>
      <c r="R301" s="149" t="str">
        <f t="shared" si="298"/>
        <v/>
      </c>
      <c r="S301" s="149" t="str">
        <f t="shared" si="298"/>
        <v/>
      </c>
      <c r="T301" s="149" t="str">
        <f t="shared" si="298"/>
        <v/>
      </c>
      <c r="U301" s="149" t="str">
        <f t="shared" si="298"/>
        <v/>
      </c>
      <c r="V301" s="149" t="str">
        <f t="shared" si="298"/>
        <v/>
      </c>
      <c r="W301" s="149" t="str">
        <f t="shared" si="298"/>
        <v/>
      </c>
    </row>
    <row r="302">
      <c r="A302" s="33"/>
      <c r="B302" s="148" t="str">
        <f>'Общий список'!A300</f>
        <v/>
      </c>
      <c r="C302" s="148" t="str">
        <f>IF(B302="","",VLOOKUP(B302,'Общий список'!$A:$R,2,FALSE))</f>
        <v/>
      </c>
      <c r="D302" s="148" t="str">
        <f>IF(B302="","",VLOOKUP(B302,'Общий список'!$A:$R,3,FALSE))</f>
        <v/>
      </c>
      <c r="E302" s="148" t="str">
        <f>IF(B302="","",VLOOKUP(B302,'Общий список'!$A:$R,8,FALSE))</f>
        <v/>
      </c>
      <c r="F302" s="149" t="str">
        <f>IF(B302="","",VLOOKUP(B302,'Общий список'!$A:$R,10,FALSE))</f>
        <v/>
      </c>
      <c r="G302" s="149" t="str">
        <f>IF(B302="","",VLOOKUP(B302,'Общий список'!$A:$R,12,FALSE))</f>
        <v/>
      </c>
      <c r="H302" s="149" t="str">
        <f t="shared" ref="H302:W302" si="299">IF(AND($D302=H$3,OR($E302=H$4,$F302=H$4,$G302=H$4)),1,"")</f>
        <v/>
      </c>
      <c r="I302" s="149" t="str">
        <f t="shared" si="299"/>
        <v/>
      </c>
      <c r="J302" s="149" t="str">
        <f t="shared" si="299"/>
        <v/>
      </c>
      <c r="K302" s="149" t="str">
        <f t="shared" si="299"/>
        <v/>
      </c>
      <c r="L302" s="149" t="str">
        <f t="shared" si="299"/>
        <v/>
      </c>
      <c r="M302" s="149" t="str">
        <f t="shared" si="299"/>
        <v/>
      </c>
      <c r="N302" s="149" t="str">
        <f t="shared" si="299"/>
        <v/>
      </c>
      <c r="O302" s="149" t="str">
        <f t="shared" si="299"/>
        <v/>
      </c>
      <c r="P302" s="149" t="str">
        <f t="shared" si="299"/>
        <v/>
      </c>
      <c r="Q302" s="149" t="str">
        <f t="shared" si="299"/>
        <v/>
      </c>
      <c r="R302" s="149" t="str">
        <f t="shared" si="299"/>
        <v/>
      </c>
      <c r="S302" s="149" t="str">
        <f t="shared" si="299"/>
        <v/>
      </c>
      <c r="T302" s="149" t="str">
        <f t="shared" si="299"/>
        <v/>
      </c>
      <c r="U302" s="149" t="str">
        <f t="shared" si="299"/>
        <v/>
      </c>
      <c r="V302" s="149" t="str">
        <f t="shared" si="299"/>
        <v/>
      </c>
      <c r="W302" s="149" t="str">
        <f t="shared" si="299"/>
        <v/>
      </c>
    </row>
    <row r="303">
      <c r="A303" s="33"/>
      <c r="B303" s="148" t="str">
        <f>'Общий список'!A301</f>
        <v/>
      </c>
      <c r="C303" s="148" t="str">
        <f>IF(B303="","",VLOOKUP(B303,'Общий список'!$A:$R,2,FALSE))</f>
        <v/>
      </c>
      <c r="D303" s="148" t="str">
        <f>IF(B303="","",VLOOKUP(B303,'Общий список'!$A:$R,3,FALSE))</f>
        <v/>
      </c>
      <c r="E303" s="148" t="str">
        <f>IF(B303="","",VLOOKUP(B303,'Общий список'!$A:$R,8,FALSE))</f>
        <v/>
      </c>
      <c r="F303" s="149" t="str">
        <f>IF(B303="","",VLOOKUP(B303,'Общий список'!$A:$R,10,FALSE))</f>
        <v/>
      </c>
      <c r="G303" s="149" t="str">
        <f>IF(B303="","",VLOOKUP(B303,'Общий список'!$A:$R,12,FALSE))</f>
        <v/>
      </c>
      <c r="H303" s="149" t="str">
        <f t="shared" ref="H303:W303" si="300">IF(AND($D303=H$3,OR($E303=H$4,$F303=H$4,$G303=H$4)),1,"")</f>
        <v/>
      </c>
      <c r="I303" s="149" t="str">
        <f t="shared" si="300"/>
        <v/>
      </c>
      <c r="J303" s="149" t="str">
        <f t="shared" si="300"/>
        <v/>
      </c>
      <c r="K303" s="149" t="str">
        <f t="shared" si="300"/>
        <v/>
      </c>
      <c r="L303" s="149" t="str">
        <f t="shared" si="300"/>
        <v/>
      </c>
      <c r="M303" s="149" t="str">
        <f t="shared" si="300"/>
        <v/>
      </c>
      <c r="N303" s="149" t="str">
        <f t="shared" si="300"/>
        <v/>
      </c>
      <c r="O303" s="149" t="str">
        <f t="shared" si="300"/>
        <v/>
      </c>
      <c r="P303" s="149" t="str">
        <f t="shared" si="300"/>
        <v/>
      </c>
      <c r="Q303" s="149" t="str">
        <f t="shared" si="300"/>
        <v/>
      </c>
      <c r="R303" s="149" t="str">
        <f t="shared" si="300"/>
        <v/>
      </c>
      <c r="S303" s="149" t="str">
        <f t="shared" si="300"/>
        <v/>
      </c>
      <c r="T303" s="149" t="str">
        <f t="shared" si="300"/>
        <v/>
      </c>
      <c r="U303" s="149" t="str">
        <f t="shared" si="300"/>
        <v/>
      </c>
      <c r="V303" s="149" t="str">
        <f t="shared" si="300"/>
        <v/>
      </c>
      <c r="W303" s="149" t="str">
        <f t="shared" si="300"/>
        <v/>
      </c>
    </row>
    <row r="304">
      <c r="A304" s="33"/>
      <c r="B304" s="148" t="str">
        <f>'Общий список'!A302</f>
        <v/>
      </c>
      <c r="C304" s="148" t="str">
        <f>IF(B304="","",VLOOKUP(B304,'Общий список'!$A:$R,2,FALSE))</f>
        <v/>
      </c>
      <c r="D304" s="148" t="str">
        <f>IF(B304="","",VLOOKUP(B304,'Общий список'!$A:$R,3,FALSE))</f>
        <v/>
      </c>
      <c r="E304" s="148" t="str">
        <f>IF(B304="","",VLOOKUP(B304,'Общий список'!$A:$R,8,FALSE))</f>
        <v/>
      </c>
      <c r="F304" s="149" t="str">
        <f>IF(B304="","",VLOOKUP(B304,'Общий список'!$A:$R,10,FALSE))</f>
        <v/>
      </c>
      <c r="G304" s="149" t="str">
        <f>IF(B304="","",VLOOKUP(B304,'Общий список'!$A:$R,12,FALSE))</f>
        <v/>
      </c>
      <c r="H304" s="149" t="str">
        <f t="shared" ref="H304:W304" si="301">IF(AND($D304=H$3,OR($E304=H$4,$F304=H$4,$G304=H$4)),1,"")</f>
        <v/>
      </c>
      <c r="I304" s="149" t="str">
        <f t="shared" si="301"/>
        <v/>
      </c>
      <c r="J304" s="149" t="str">
        <f t="shared" si="301"/>
        <v/>
      </c>
      <c r="K304" s="149" t="str">
        <f t="shared" si="301"/>
        <v/>
      </c>
      <c r="L304" s="149" t="str">
        <f t="shared" si="301"/>
        <v/>
      </c>
      <c r="M304" s="149" t="str">
        <f t="shared" si="301"/>
        <v/>
      </c>
      <c r="N304" s="149" t="str">
        <f t="shared" si="301"/>
        <v/>
      </c>
      <c r="O304" s="149" t="str">
        <f t="shared" si="301"/>
        <v/>
      </c>
      <c r="P304" s="149" t="str">
        <f t="shared" si="301"/>
        <v/>
      </c>
      <c r="Q304" s="149" t="str">
        <f t="shared" si="301"/>
        <v/>
      </c>
      <c r="R304" s="149" t="str">
        <f t="shared" si="301"/>
        <v/>
      </c>
      <c r="S304" s="149" t="str">
        <f t="shared" si="301"/>
        <v/>
      </c>
      <c r="T304" s="149" t="str">
        <f t="shared" si="301"/>
        <v/>
      </c>
      <c r="U304" s="149" t="str">
        <f t="shared" si="301"/>
        <v/>
      </c>
      <c r="V304" s="149" t="str">
        <f t="shared" si="301"/>
        <v/>
      </c>
      <c r="W304" s="149" t="str">
        <f t="shared" si="301"/>
        <v/>
      </c>
    </row>
    <row r="305">
      <c r="A305" s="33"/>
      <c r="B305" s="148" t="str">
        <f>'Общий список'!A303</f>
        <v/>
      </c>
      <c r="C305" s="148" t="str">
        <f>IF(B305="","",VLOOKUP(B305,'Общий список'!$A:$R,2,FALSE))</f>
        <v/>
      </c>
      <c r="D305" s="148" t="str">
        <f>IF(B305="","",VLOOKUP(B305,'Общий список'!$A:$R,3,FALSE))</f>
        <v/>
      </c>
      <c r="E305" s="148" t="str">
        <f>IF(B305="","",VLOOKUP(B305,'Общий список'!$A:$R,8,FALSE))</f>
        <v/>
      </c>
      <c r="F305" s="149" t="str">
        <f>IF(B305="","",VLOOKUP(B305,'Общий список'!$A:$R,10,FALSE))</f>
        <v/>
      </c>
      <c r="G305" s="149" t="str">
        <f>IF(B305="","",VLOOKUP(B305,'Общий список'!$A:$R,12,FALSE))</f>
        <v/>
      </c>
      <c r="H305" s="149" t="str">
        <f t="shared" ref="H305:W305" si="302">IF(AND($D305=H$3,OR($E305=H$4,$F305=H$4,$G305=H$4)),1,"")</f>
        <v/>
      </c>
      <c r="I305" s="149" t="str">
        <f t="shared" si="302"/>
        <v/>
      </c>
      <c r="J305" s="149" t="str">
        <f t="shared" si="302"/>
        <v/>
      </c>
      <c r="K305" s="149" t="str">
        <f t="shared" si="302"/>
        <v/>
      </c>
      <c r="L305" s="149" t="str">
        <f t="shared" si="302"/>
        <v/>
      </c>
      <c r="M305" s="149" t="str">
        <f t="shared" si="302"/>
        <v/>
      </c>
      <c r="N305" s="149" t="str">
        <f t="shared" si="302"/>
        <v/>
      </c>
      <c r="O305" s="149" t="str">
        <f t="shared" si="302"/>
        <v/>
      </c>
      <c r="P305" s="149" t="str">
        <f t="shared" si="302"/>
        <v/>
      </c>
      <c r="Q305" s="149" t="str">
        <f t="shared" si="302"/>
        <v/>
      </c>
      <c r="R305" s="149" t="str">
        <f t="shared" si="302"/>
        <v/>
      </c>
      <c r="S305" s="149" t="str">
        <f t="shared" si="302"/>
        <v/>
      </c>
      <c r="T305" s="149" t="str">
        <f t="shared" si="302"/>
        <v/>
      </c>
      <c r="U305" s="149" t="str">
        <f t="shared" si="302"/>
        <v/>
      </c>
      <c r="V305" s="149" t="str">
        <f t="shared" si="302"/>
        <v/>
      </c>
      <c r="W305" s="149" t="str">
        <f t="shared" si="302"/>
        <v/>
      </c>
    </row>
    <row r="306">
      <c r="A306" s="33"/>
      <c r="B306" s="148" t="str">
        <f>'Общий список'!A304</f>
        <v/>
      </c>
      <c r="C306" s="148" t="str">
        <f>IF(B306="","",VLOOKUP(B306,'Общий список'!$A:$R,2,FALSE))</f>
        <v/>
      </c>
      <c r="D306" s="148" t="str">
        <f>IF(B306="","",VLOOKUP(B306,'Общий список'!$A:$R,3,FALSE))</f>
        <v/>
      </c>
      <c r="E306" s="148" t="str">
        <f>IF(B306="","",VLOOKUP(B306,'Общий список'!$A:$R,8,FALSE))</f>
        <v/>
      </c>
      <c r="F306" s="149" t="str">
        <f>IF(B306="","",VLOOKUP(B306,'Общий список'!$A:$R,10,FALSE))</f>
        <v/>
      </c>
      <c r="G306" s="149" t="str">
        <f>IF(B306="","",VLOOKUP(B306,'Общий список'!$A:$R,12,FALSE))</f>
        <v/>
      </c>
      <c r="H306" s="149" t="str">
        <f t="shared" ref="H306:W306" si="303">IF(AND($D306=H$3,OR($E306=H$4,$F306=H$4,$G306=H$4)),1,"")</f>
        <v/>
      </c>
      <c r="I306" s="149" t="str">
        <f t="shared" si="303"/>
        <v/>
      </c>
      <c r="J306" s="149" t="str">
        <f t="shared" si="303"/>
        <v/>
      </c>
      <c r="K306" s="149" t="str">
        <f t="shared" si="303"/>
        <v/>
      </c>
      <c r="L306" s="149" t="str">
        <f t="shared" si="303"/>
        <v/>
      </c>
      <c r="M306" s="149" t="str">
        <f t="shared" si="303"/>
        <v/>
      </c>
      <c r="N306" s="149" t="str">
        <f t="shared" si="303"/>
        <v/>
      </c>
      <c r="O306" s="149" t="str">
        <f t="shared" si="303"/>
        <v/>
      </c>
      <c r="P306" s="149" t="str">
        <f t="shared" si="303"/>
        <v/>
      </c>
      <c r="Q306" s="149" t="str">
        <f t="shared" si="303"/>
        <v/>
      </c>
      <c r="R306" s="149" t="str">
        <f t="shared" si="303"/>
        <v/>
      </c>
      <c r="S306" s="149" t="str">
        <f t="shared" si="303"/>
        <v/>
      </c>
      <c r="T306" s="149" t="str">
        <f t="shared" si="303"/>
        <v/>
      </c>
      <c r="U306" s="149" t="str">
        <f t="shared" si="303"/>
        <v/>
      </c>
      <c r="V306" s="149" t="str">
        <f t="shared" si="303"/>
        <v/>
      </c>
      <c r="W306" s="149" t="str">
        <f t="shared" si="303"/>
        <v/>
      </c>
    </row>
    <row r="307">
      <c r="A307" s="33"/>
      <c r="B307" s="148" t="str">
        <f>'Общий список'!A305</f>
        <v/>
      </c>
      <c r="C307" s="148" t="str">
        <f>IF(B307="","",VLOOKUP(B307,'Общий список'!$A:$R,2,FALSE))</f>
        <v/>
      </c>
      <c r="D307" s="148" t="str">
        <f>IF(B307="","",VLOOKUP(B307,'Общий список'!$A:$R,3,FALSE))</f>
        <v/>
      </c>
      <c r="E307" s="148" t="str">
        <f>IF(B307="","",VLOOKUP(B307,'Общий список'!$A:$R,8,FALSE))</f>
        <v/>
      </c>
      <c r="F307" s="149" t="str">
        <f>IF(B307="","",VLOOKUP(B307,'Общий список'!$A:$R,10,FALSE))</f>
        <v/>
      </c>
      <c r="G307" s="149" t="str">
        <f>IF(B307="","",VLOOKUP(B307,'Общий список'!$A:$R,12,FALSE))</f>
        <v/>
      </c>
      <c r="H307" s="149" t="str">
        <f t="shared" ref="H307:W307" si="304">IF(AND($D307=H$3,OR($E307=H$4,$F307=H$4,$G307=H$4)),1,"")</f>
        <v/>
      </c>
      <c r="I307" s="149" t="str">
        <f t="shared" si="304"/>
        <v/>
      </c>
      <c r="J307" s="149" t="str">
        <f t="shared" si="304"/>
        <v/>
      </c>
      <c r="K307" s="149" t="str">
        <f t="shared" si="304"/>
        <v/>
      </c>
      <c r="L307" s="149" t="str">
        <f t="shared" si="304"/>
        <v/>
      </c>
      <c r="M307" s="149" t="str">
        <f t="shared" si="304"/>
        <v/>
      </c>
      <c r="N307" s="149" t="str">
        <f t="shared" si="304"/>
        <v/>
      </c>
      <c r="O307" s="149" t="str">
        <f t="shared" si="304"/>
        <v/>
      </c>
      <c r="P307" s="149" t="str">
        <f t="shared" si="304"/>
        <v/>
      </c>
      <c r="Q307" s="149" t="str">
        <f t="shared" si="304"/>
        <v/>
      </c>
      <c r="R307" s="149" t="str">
        <f t="shared" si="304"/>
        <v/>
      </c>
      <c r="S307" s="149" t="str">
        <f t="shared" si="304"/>
        <v/>
      </c>
      <c r="T307" s="149" t="str">
        <f t="shared" si="304"/>
        <v/>
      </c>
      <c r="U307" s="149" t="str">
        <f t="shared" si="304"/>
        <v/>
      </c>
      <c r="V307" s="149" t="str">
        <f t="shared" si="304"/>
        <v/>
      </c>
      <c r="W307" s="149" t="str">
        <f t="shared" si="304"/>
        <v/>
      </c>
    </row>
    <row r="308">
      <c r="A308" s="33"/>
      <c r="B308" s="148" t="str">
        <f>'Общий список'!A306</f>
        <v/>
      </c>
      <c r="C308" s="148" t="str">
        <f>IF(B308="","",VLOOKUP(B308,'Общий список'!$A:$R,2,FALSE))</f>
        <v/>
      </c>
      <c r="D308" s="148" t="str">
        <f>IF(B308="","",VLOOKUP(B308,'Общий список'!$A:$R,3,FALSE))</f>
        <v/>
      </c>
      <c r="E308" s="148" t="str">
        <f>IF(B308="","",VLOOKUP(B308,'Общий список'!$A:$R,8,FALSE))</f>
        <v/>
      </c>
      <c r="F308" s="149" t="str">
        <f>IF(B308="","",VLOOKUP(B308,'Общий список'!$A:$R,10,FALSE))</f>
        <v/>
      </c>
      <c r="G308" s="149" t="str">
        <f>IF(B308="","",VLOOKUP(B308,'Общий список'!$A:$R,12,FALSE))</f>
        <v/>
      </c>
      <c r="H308" s="149" t="str">
        <f t="shared" ref="H308:W308" si="305">IF(AND($D308=H$3,OR($E308=H$4,$F308=H$4,$G308=H$4)),1,"")</f>
        <v/>
      </c>
      <c r="I308" s="149" t="str">
        <f t="shared" si="305"/>
        <v/>
      </c>
      <c r="J308" s="149" t="str">
        <f t="shared" si="305"/>
        <v/>
      </c>
      <c r="K308" s="149" t="str">
        <f t="shared" si="305"/>
        <v/>
      </c>
      <c r="L308" s="149" t="str">
        <f t="shared" si="305"/>
        <v/>
      </c>
      <c r="M308" s="149" t="str">
        <f t="shared" si="305"/>
        <v/>
      </c>
      <c r="N308" s="149" t="str">
        <f t="shared" si="305"/>
        <v/>
      </c>
      <c r="O308" s="149" t="str">
        <f t="shared" si="305"/>
        <v/>
      </c>
      <c r="P308" s="149" t="str">
        <f t="shared" si="305"/>
        <v/>
      </c>
      <c r="Q308" s="149" t="str">
        <f t="shared" si="305"/>
        <v/>
      </c>
      <c r="R308" s="149" t="str">
        <f t="shared" si="305"/>
        <v/>
      </c>
      <c r="S308" s="149" t="str">
        <f t="shared" si="305"/>
        <v/>
      </c>
      <c r="T308" s="149" t="str">
        <f t="shared" si="305"/>
        <v/>
      </c>
      <c r="U308" s="149" t="str">
        <f t="shared" si="305"/>
        <v/>
      </c>
      <c r="V308" s="149" t="str">
        <f t="shared" si="305"/>
        <v/>
      </c>
      <c r="W308" s="149" t="str">
        <f t="shared" si="305"/>
        <v/>
      </c>
    </row>
    <row r="309">
      <c r="A309" s="33"/>
      <c r="B309" s="148" t="str">
        <f>'Общий список'!A307</f>
        <v/>
      </c>
      <c r="C309" s="148" t="str">
        <f>IF(B309="","",VLOOKUP(B309,'Общий список'!$A:$R,2,FALSE))</f>
        <v/>
      </c>
      <c r="D309" s="148" t="str">
        <f>IF(B309="","",VLOOKUP(B309,'Общий список'!$A:$R,3,FALSE))</f>
        <v/>
      </c>
      <c r="E309" s="148" t="str">
        <f>IF(B309="","",VLOOKUP(B309,'Общий список'!$A:$R,8,FALSE))</f>
        <v/>
      </c>
      <c r="F309" s="149" t="str">
        <f>IF(B309="","",VLOOKUP(B309,'Общий список'!$A:$R,10,FALSE))</f>
        <v/>
      </c>
      <c r="G309" s="149" t="str">
        <f>IF(B309="","",VLOOKUP(B309,'Общий список'!$A:$R,12,FALSE))</f>
        <v/>
      </c>
      <c r="H309" s="149" t="str">
        <f t="shared" ref="H309:W309" si="306">IF(AND($D309=H$3,OR($E309=H$4,$F309=H$4,$G309=H$4)),1,"")</f>
        <v/>
      </c>
      <c r="I309" s="149" t="str">
        <f t="shared" si="306"/>
        <v/>
      </c>
      <c r="J309" s="149" t="str">
        <f t="shared" si="306"/>
        <v/>
      </c>
      <c r="K309" s="149" t="str">
        <f t="shared" si="306"/>
        <v/>
      </c>
      <c r="L309" s="149" t="str">
        <f t="shared" si="306"/>
        <v/>
      </c>
      <c r="M309" s="149" t="str">
        <f t="shared" si="306"/>
        <v/>
      </c>
      <c r="N309" s="149" t="str">
        <f t="shared" si="306"/>
        <v/>
      </c>
      <c r="O309" s="149" t="str">
        <f t="shared" si="306"/>
        <v/>
      </c>
      <c r="P309" s="149" t="str">
        <f t="shared" si="306"/>
        <v/>
      </c>
      <c r="Q309" s="149" t="str">
        <f t="shared" si="306"/>
        <v/>
      </c>
      <c r="R309" s="149" t="str">
        <f t="shared" si="306"/>
        <v/>
      </c>
      <c r="S309" s="149" t="str">
        <f t="shared" si="306"/>
        <v/>
      </c>
      <c r="T309" s="149" t="str">
        <f t="shared" si="306"/>
        <v/>
      </c>
      <c r="U309" s="149" t="str">
        <f t="shared" si="306"/>
        <v/>
      </c>
      <c r="V309" s="149" t="str">
        <f t="shared" si="306"/>
        <v/>
      </c>
      <c r="W309" s="149" t="str">
        <f t="shared" si="306"/>
        <v/>
      </c>
    </row>
    <row r="310">
      <c r="A310" s="33"/>
      <c r="B310" s="148" t="str">
        <f>'Общий список'!A308</f>
        <v/>
      </c>
      <c r="C310" s="148" t="str">
        <f>IF(B310="","",VLOOKUP(B310,'Общий список'!$A:$R,2,FALSE))</f>
        <v/>
      </c>
      <c r="D310" s="148" t="str">
        <f>IF(B310="","",VLOOKUP(B310,'Общий список'!$A:$R,3,FALSE))</f>
        <v/>
      </c>
      <c r="E310" s="148" t="str">
        <f>IF(B310="","",VLOOKUP(B310,'Общий список'!$A:$R,8,FALSE))</f>
        <v/>
      </c>
      <c r="F310" s="149" t="str">
        <f>IF(B310="","",VLOOKUP(B310,'Общий список'!$A:$R,10,FALSE))</f>
        <v/>
      </c>
      <c r="G310" s="149" t="str">
        <f>IF(B310="","",VLOOKUP(B310,'Общий список'!$A:$R,12,FALSE))</f>
        <v/>
      </c>
      <c r="H310" s="149" t="str">
        <f t="shared" ref="H310:W310" si="307">IF(AND($D310=H$3,OR($E310=H$4,$F310=H$4,$G310=H$4)),1,"")</f>
        <v/>
      </c>
      <c r="I310" s="149" t="str">
        <f t="shared" si="307"/>
        <v/>
      </c>
      <c r="J310" s="149" t="str">
        <f t="shared" si="307"/>
        <v/>
      </c>
      <c r="K310" s="149" t="str">
        <f t="shared" si="307"/>
        <v/>
      </c>
      <c r="L310" s="149" t="str">
        <f t="shared" si="307"/>
        <v/>
      </c>
      <c r="M310" s="149" t="str">
        <f t="shared" si="307"/>
        <v/>
      </c>
      <c r="N310" s="149" t="str">
        <f t="shared" si="307"/>
        <v/>
      </c>
      <c r="O310" s="149" t="str">
        <f t="shared" si="307"/>
        <v/>
      </c>
      <c r="P310" s="149" t="str">
        <f t="shared" si="307"/>
        <v/>
      </c>
      <c r="Q310" s="149" t="str">
        <f t="shared" si="307"/>
        <v/>
      </c>
      <c r="R310" s="149" t="str">
        <f t="shared" si="307"/>
        <v/>
      </c>
      <c r="S310" s="149" t="str">
        <f t="shared" si="307"/>
        <v/>
      </c>
      <c r="T310" s="149" t="str">
        <f t="shared" si="307"/>
        <v/>
      </c>
      <c r="U310" s="149" t="str">
        <f t="shared" si="307"/>
        <v/>
      </c>
      <c r="V310" s="149" t="str">
        <f t="shared" si="307"/>
        <v/>
      </c>
      <c r="W310" s="149" t="str">
        <f t="shared" si="307"/>
        <v/>
      </c>
    </row>
    <row r="311">
      <c r="A311" s="33"/>
      <c r="B311" s="148" t="str">
        <f>'Общий список'!A309</f>
        <v/>
      </c>
      <c r="C311" s="148" t="str">
        <f>IF(B311="","",VLOOKUP(B311,'Общий список'!$A:$R,2,FALSE))</f>
        <v/>
      </c>
      <c r="D311" s="148" t="str">
        <f>IF(B311="","",VLOOKUP(B311,'Общий список'!$A:$R,3,FALSE))</f>
        <v/>
      </c>
      <c r="E311" s="148" t="str">
        <f>IF(B311="","",VLOOKUP(B311,'Общий список'!$A:$R,8,FALSE))</f>
        <v/>
      </c>
      <c r="F311" s="149" t="str">
        <f>IF(B311="","",VLOOKUP(B311,'Общий список'!$A:$R,10,FALSE))</f>
        <v/>
      </c>
      <c r="G311" s="149" t="str">
        <f>IF(B311="","",VLOOKUP(B311,'Общий список'!$A:$R,12,FALSE))</f>
        <v/>
      </c>
      <c r="H311" s="149" t="str">
        <f t="shared" ref="H311:W311" si="308">IF(AND($D311=H$3,OR($E311=H$4,$F311=H$4,$G311=H$4)),1,"")</f>
        <v/>
      </c>
      <c r="I311" s="149" t="str">
        <f t="shared" si="308"/>
        <v/>
      </c>
      <c r="J311" s="149" t="str">
        <f t="shared" si="308"/>
        <v/>
      </c>
      <c r="K311" s="149" t="str">
        <f t="shared" si="308"/>
        <v/>
      </c>
      <c r="L311" s="149" t="str">
        <f t="shared" si="308"/>
        <v/>
      </c>
      <c r="M311" s="149" t="str">
        <f t="shared" si="308"/>
        <v/>
      </c>
      <c r="N311" s="149" t="str">
        <f t="shared" si="308"/>
        <v/>
      </c>
      <c r="O311" s="149" t="str">
        <f t="shared" si="308"/>
        <v/>
      </c>
      <c r="P311" s="149" t="str">
        <f t="shared" si="308"/>
        <v/>
      </c>
      <c r="Q311" s="149" t="str">
        <f t="shared" si="308"/>
        <v/>
      </c>
      <c r="R311" s="149" t="str">
        <f t="shared" si="308"/>
        <v/>
      </c>
      <c r="S311" s="149" t="str">
        <f t="shared" si="308"/>
        <v/>
      </c>
      <c r="T311" s="149" t="str">
        <f t="shared" si="308"/>
        <v/>
      </c>
      <c r="U311" s="149" t="str">
        <f t="shared" si="308"/>
        <v/>
      </c>
      <c r="V311" s="149" t="str">
        <f t="shared" si="308"/>
        <v/>
      </c>
      <c r="W311" s="149" t="str">
        <f t="shared" si="308"/>
        <v/>
      </c>
    </row>
    <row r="312">
      <c r="A312" s="33"/>
      <c r="B312" s="148" t="str">
        <f>'Общий список'!A310</f>
        <v/>
      </c>
      <c r="C312" s="148" t="str">
        <f>IF(B312="","",VLOOKUP(B312,'Общий список'!$A:$R,2,FALSE))</f>
        <v/>
      </c>
      <c r="D312" s="148" t="str">
        <f>IF(B312="","",VLOOKUP(B312,'Общий список'!$A:$R,3,FALSE))</f>
        <v/>
      </c>
      <c r="E312" s="148" t="str">
        <f>IF(B312="","",VLOOKUP(B312,'Общий список'!$A:$R,8,FALSE))</f>
        <v/>
      </c>
      <c r="F312" s="149" t="str">
        <f>IF(B312="","",VLOOKUP(B312,'Общий список'!$A:$R,10,FALSE))</f>
        <v/>
      </c>
      <c r="G312" s="149" t="str">
        <f>IF(B312="","",VLOOKUP(B312,'Общий список'!$A:$R,12,FALSE))</f>
        <v/>
      </c>
      <c r="H312" s="149" t="str">
        <f t="shared" ref="H312:W312" si="309">IF(AND($D312=H$3,OR($E312=H$4,$F312=H$4,$G312=H$4)),1,"")</f>
        <v/>
      </c>
      <c r="I312" s="149" t="str">
        <f t="shared" si="309"/>
        <v/>
      </c>
      <c r="J312" s="149" t="str">
        <f t="shared" si="309"/>
        <v/>
      </c>
      <c r="K312" s="149" t="str">
        <f t="shared" si="309"/>
        <v/>
      </c>
      <c r="L312" s="149" t="str">
        <f t="shared" si="309"/>
        <v/>
      </c>
      <c r="M312" s="149" t="str">
        <f t="shared" si="309"/>
        <v/>
      </c>
      <c r="N312" s="149" t="str">
        <f t="shared" si="309"/>
        <v/>
      </c>
      <c r="O312" s="149" t="str">
        <f t="shared" si="309"/>
        <v/>
      </c>
      <c r="P312" s="149" t="str">
        <f t="shared" si="309"/>
        <v/>
      </c>
      <c r="Q312" s="149" t="str">
        <f t="shared" si="309"/>
        <v/>
      </c>
      <c r="R312" s="149" t="str">
        <f t="shared" si="309"/>
        <v/>
      </c>
      <c r="S312" s="149" t="str">
        <f t="shared" si="309"/>
        <v/>
      </c>
      <c r="T312" s="149" t="str">
        <f t="shared" si="309"/>
        <v/>
      </c>
      <c r="U312" s="149" t="str">
        <f t="shared" si="309"/>
        <v/>
      </c>
      <c r="V312" s="149" t="str">
        <f t="shared" si="309"/>
        <v/>
      </c>
      <c r="W312" s="149" t="str">
        <f t="shared" si="309"/>
        <v/>
      </c>
    </row>
    <row r="313">
      <c r="A313" s="33"/>
      <c r="B313" s="148" t="str">
        <f>'Общий список'!A311</f>
        <v/>
      </c>
      <c r="C313" s="148" t="str">
        <f>IF(B313="","",VLOOKUP(B313,'Общий список'!$A:$R,2,FALSE))</f>
        <v/>
      </c>
      <c r="D313" s="148" t="str">
        <f>IF(B313="","",VLOOKUP(B313,'Общий список'!$A:$R,3,FALSE))</f>
        <v/>
      </c>
      <c r="E313" s="148" t="str">
        <f>IF(B313="","",VLOOKUP(B313,'Общий список'!$A:$R,8,FALSE))</f>
        <v/>
      </c>
      <c r="F313" s="149" t="str">
        <f>IF(B313="","",VLOOKUP(B313,'Общий список'!$A:$R,10,FALSE))</f>
        <v/>
      </c>
      <c r="G313" s="149" t="str">
        <f>IF(B313="","",VLOOKUP(B313,'Общий список'!$A:$R,12,FALSE))</f>
        <v/>
      </c>
      <c r="H313" s="149" t="str">
        <f t="shared" ref="H313:W313" si="310">IF(AND($D313=H$3,OR($E313=H$4,$F313=H$4,$G313=H$4)),1,"")</f>
        <v/>
      </c>
      <c r="I313" s="149" t="str">
        <f t="shared" si="310"/>
        <v/>
      </c>
      <c r="J313" s="149" t="str">
        <f t="shared" si="310"/>
        <v/>
      </c>
      <c r="K313" s="149" t="str">
        <f t="shared" si="310"/>
        <v/>
      </c>
      <c r="L313" s="149" t="str">
        <f t="shared" si="310"/>
        <v/>
      </c>
      <c r="M313" s="149" t="str">
        <f t="shared" si="310"/>
        <v/>
      </c>
      <c r="N313" s="149" t="str">
        <f t="shared" si="310"/>
        <v/>
      </c>
      <c r="O313" s="149" t="str">
        <f t="shared" si="310"/>
        <v/>
      </c>
      <c r="P313" s="149" t="str">
        <f t="shared" si="310"/>
        <v/>
      </c>
      <c r="Q313" s="149" t="str">
        <f t="shared" si="310"/>
        <v/>
      </c>
      <c r="R313" s="149" t="str">
        <f t="shared" si="310"/>
        <v/>
      </c>
      <c r="S313" s="149" t="str">
        <f t="shared" si="310"/>
        <v/>
      </c>
      <c r="T313" s="149" t="str">
        <f t="shared" si="310"/>
        <v/>
      </c>
      <c r="U313" s="149" t="str">
        <f t="shared" si="310"/>
        <v/>
      </c>
      <c r="V313" s="149" t="str">
        <f t="shared" si="310"/>
        <v/>
      </c>
      <c r="W313" s="149" t="str">
        <f t="shared" si="310"/>
        <v/>
      </c>
    </row>
    <row r="314">
      <c r="A314" s="33"/>
      <c r="B314" s="148" t="str">
        <f>'Общий список'!A312</f>
        <v/>
      </c>
      <c r="C314" s="148" t="str">
        <f>IF(B314="","",VLOOKUP(B314,'Общий список'!$A:$R,2,FALSE))</f>
        <v/>
      </c>
      <c r="D314" s="148" t="str">
        <f>IF(B314="","",VLOOKUP(B314,'Общий список'!$A:$R,3,FALSE))</f>
        <v/>
      </c>
      <c r="E314" s="148" t="str">
        <f>IF(B314="","",VLOOKUP(B314,'Общий список'!$A:$R,8,FALSE))</f>
        <v/>
      </c>
      <c r="F314" s="149" t="str">
        <f>IF(B314="","",VLOOKUP(B314,'Общий список'!$A:$R,10,FALSE))</f>
        <v/>
      </c>
      <c r="G314" s="149" t="str">
        <f>IF(B314="","",VLOOKUP(B314,'Общий список'!$A:$R,12,FALSE))</f>
        <v/>
      </c>
      <c r="H314" s="149" t="str">
        <f t="shared" ref="H314:W314" si="311">IF(AND($D314=H$3,OR($E314=H$4,$F314=H$4,$G314=H$4)),1,"")</f>
        <v/>
      </c>
      <c r="I314" s="149" t="str">
        <f t="shared" si="311"/>
        <v/>
      </c>
      <c r="J314" s="149" t="str">
        <f t="shared" si="311"/>
        <v/>
      </c>
      <c r="K314" s="149" t="str">
        <f t="shared" si="311"/>
        <v/>
      </c>
      <c r="L314" s="149" t="str">
        <f t="shared" si="311"/>
        <v/>
      </c>
      <c r="M314" s="149" t="str">
        <f t="shared" si="311"/>
        <v/>
      </c>
      <c r="N314" s="149" t="str">
        <f t="shared" si="311"/>
        <v/>
      </c>
      <c r="O314" s="149" t="str">
        <f t="shared" si="311"/>
        <v/>
      </c>
      <c r="P314" s="149" t="str">
        <f t="shared" si="311"/>
        <v/>
      </c>
      <c r="Q314" s="149" t="str">
        <f t="shared" si="311"/>
        <v/>
      </c>
      <c r="R314" s="149" t="str">
        <f t="shared" si="311"/>
        <v/>
      </c>
      <c r="S314" s="149" t="str">
        <f t="shared" si="311"/>
        <v/>
      </c>
      <c r="T314" s="149" t="str">
        <f t="shared" si="311"/>
        <v/>
      </c>
      <c r="U314" s="149" t="str">
        <f t="shared" si="311"/>
        <v/>
      </c>
      <c r="V314" s="149" t="str">
        <f t="shared" si="311"/>
        <v/>
      </c>
      <c r="W314" s="149" t="str">
        <f t="shared" si="311"/>
        <v/>
      </c>
    </row>
    <row r="315">
      <c r="A315" s="33"/>
      <c r="B315" s="148" t="str">
        <f>'Общий список'!A313</f>
        <v/>
      </c>
      <c r="C315" s="148" t="str">
        <f>IF(B315="","",VLOOKUP(B315,'Общий список'!$A:$R,2,FALSE))</f>
        <v/>
      </c>
      <c r="D315" s="148" t="str">
        <f>IF(B315="","",VLOOKUP(B315,'Общий список'!$A:$R,3,FALSE))</f>
        <v/>
      </c>
      <c r="E315" s="148" t="str">
        <f>IF(B315="","",VLOOKUP(B315,'Общий список'!$A:$R,8,FALSE))</f>
        <v/>
      </c>
      <c r="F315" s="149" t="str">
        <f>IF(B315="","",VLOOKUP(B315,'Общий список'!$A:$R,10,FALSE))</f>
        <v/>
      </c>
      <c r="G315" s="149" t="str">
        <f>IF(B315="","",VLOOKUP(B315,'Общий список'!$A:$R,12,FALSE))</f>
        <v/>
      </c>
      <c r="H315" s="149" t="str">
        <f t="shared" ref="H315:W315" si="312">IF(AND($D315=H$3,OR($E315=H$4,$F315=H$4,$G315=H$4)),1,"")</f>
        <v/>
      </c>
      <c r="I315" s="149" t="str">
        <f t="shared" si="312"/>
        <v/>
      </c>
      <c r="J315" s="149" t="str">
        <f t="shared" si="312"/>
        <v/>
      </c>
      <c r="K315" s="149" t="str">
        <f t="shared" si="312"/>
        <v/>
      </c>
      <c r="L315" s="149" t="str">
        <f t="shared" si="312"/>
        <v/>
      </c>
      <c r="M315" s="149" t="str">
        <f t="shared" si="312"/>
        <v/>
      </c>
      <c r="N315" s="149" t="str">
        <f t="shared" si="312"/>
        <v/>
      </c>
      <c r="O315" s="149" t="str">
        <f t="shared" si="312"/>
        <v/>
      </c>
      <c r="P315" s="149" t="str">
        <f t="shared" si="312"/>
        <v/>
      </c>
      <c r="Q315" s="149" t="str">
        <f t="shared" si="312"/>
        <v/>
      </c>
      <c r="R315" s="149" t="str">
        <f t="shared" si="312"/>
        <v/>
      </c>
      <c r="S315" s="149" t="str">
        <f t="shared" si="312"/>
        <v/>
      </c>
      <c r="T315" s="149" t="str">
        <f t="shared" si="312"/>
        <v/>
      </c>
      <c r="U315" s="149" t="str">
        <f t="shared" si="312"/>
        <v/>
      </c>
      <c r="V315" s="149" t="str">
        <f t="shared" si="312"/>
        <v/>
      </c>
      <c r="W315" s="149" t="str">
        <f t="shared" si="312"/>
        <v/>
      </c>
    </row>
    <row r="316">
      <c r="A316" s="33"/>
      <c r="B316" s="148" t="str">
        <f>'Общий список'!A314</f>
        <v/>
      </c>
      <c r="C316" s="148" t="str">
        <f>IF(B316="","",VLOOKUP(B316,'Общий список'!$A:$R,2,FALSE))</f>
        <v/>
      </c>
      <c r="D316" s="148" t="str">
        <f>IF(B316="","",VLOOKUP(B316,'Общий список'!$A:$R,3,FALSE))</f>
        <v/>
      </c>
      <c r="E316" s="148" t="str">
        <f>IF(B316="","",VLOOKUP(B316,'Общий список'!$A:$R,8,FALSE))</f>
        <v/>
      </c>
      <c r="F316" s="149" t="str">
        <f>IF(B316="","",VLOOKUP(B316,'Общий список'!$A:$R,10,FALSE))</f>
        <v/>
      </c>
      <c r="G316" s="149" t="str">
        <f>IF(B316="","",VLOOKUP(B316,'Общий список'!$A:$R,12,FALSE))</f>
        <v/>
      </c>
      <c r="H316" s="149" t="str">
        <f t="shared" ref="H316:W316" si="313">IF(AND($D316=H$3,OR($E316=H$4,$F316=H$4,$G316=H$4)),1,"")</f>
        <v/>
      </c>
      <c r="I316" s="149" t="str">
        <f t="shared" si="313"/>
        <v/>
      </c>
      <c r="J316" s="149" t="str">
        <f t="shared" si="313"/>
        <v/>
      </c>
      <c r="K316" s="149" t="str">
        <f t="shared" si="313"/>
        <v/>
      </c>
      <c r="L316" s="149" t="str">
        <f t="shared" si="313"/>
        <v/>
      </c>
      <c r="M316" s="149" t="str">
        <f t="shared" si="313"/>
        <v/>
      </c>
      <c r="N316" s="149" t="str">
        <f t="shared" si="313"/>
        <v/>
      </c>
      <c r="O316" s="149" t="str">
        <f t="shared" si="313"/>
        <v/>
      </c>
      <c r="P316" s="149" t="str">
        <f t="shared" si="313"/>
        <v/>
      </c>
      <c r="Q316" s="149" t="str">
        <f t="shared" si="313"/>
        <v/>
      </c>
      <c r="R316" s="149" t="str">
        <f t="shared" si="313"/>
        <v/>
      </c>
      <c r="S316" s="149" t="str">
        <f t="shared" si="313"/>
        <v/>
      </c>
      <c r="T316" s="149" t="str">
        <f t="shared" si="313"/>
        <v/>
      </c>
      <c r="U316" s="149" t="str">
        <f t="shared" si="313"/>
        <v/>
      </c>
      <c r="V316" s="149" t="str">
        <f t="shared" si="313"/>
        <v/>
      </c>
      <c r="W316" s="149" t="str">
        <f t="shared" si="313"/>
        <v/>
      </c>
    </row>
    <row r="317">
      <c r="A317" s="33"/>
      <c r="B317" s="148" t="str">
        <f>'Общий список'!A315</f>
        <v/>
      </c>
      <c r="C317" s="148" t="str">
        <f>IF(B317="","",VLOOKUP(B317,'Общий список'!$A:$R,2,FALSE))</f>
        <v/>
      </c>
      <c r="D317" s="148" t="str">
        <f>IF(B317="","",VLOOKUP(B317,'Общий список'!$A:$R,3,FALSE))</f>
        <v/>
      </c>
      <c r="E317" s="148" t="str">
        <f>IF(B317="","",VLOOKUP(B317,'Общий список'!$A:$R,8,FALSE))</f>
        <v/>
      </c>
      <c r="F317" s="149" t="str">
        <f>IF(B317="","",VLOOKUP(B317,'Общий список'!$A:$R,10,FALSE))</f>
        <v/>
      </c>
      <c r="G317" s="149" t="str">
        <f>IF(B317="","",VLOOKUP(B317,'Общий список'!$A:$R,12,FALSE))</f>
        <v/>
      </c>
      <c r="H317" s="149" t="str">
        <f t="shared" ref="H317:W317" si="314">IF(AND($D317=H$3,OR($E317=H$4,$F317=H$4,$G317=H$4)),1,"")</f>
        <v/>
      </c>
      <c r="I317" s="149" t="str">
        <f t="shared" si="314"/>
        <v/>
      </c>
      <c r="J317" s="149" t="str">
        <f t="shared" si="314"/>
        <v/>
      </c>
      <c r="K317" s="149" t="str">
        <f t="shared" si="314"/>
        <v/>
      </c>
      <c r="L317" s="149" t="str">
        <f t="shared" si="314"/>
        <v/>
      </c>
      <c r="M317" s="149" t="str">
        <f t="shared" si="314"/>
        <v/>
      </c>
      <c r="N317" s="149" t="str">
        <f t="shared" si="314"/>
        <v/>
      </c>
      <c r="O317" s="149" t="str">
        <f t="shared" si="314"/>
        <v/>
      </c>
      <c r="P317" s="149" t="str">
        <f t="shared" si="314"/>
        <v/>
      </c>
      <c r="Q317" s="149" t="str">
        <f t="shared" si="314"/>
        <v/>
      </c>
      <c r="R317" s="149" t="str">
        <f t="shared" si="314"/>
        <v/>
      </c>
      <c r="S317" s="149" t="str">
        <f t="shared" si="314"/>
        <v/>
      </c>
      <c r="T317" s="149" t="str">
        <f t="shared" si="314"/>
        <v/>
      </c>
      <c r="U317" s="149" t="str">
        <f t="shared" si="314"/>
        <v/>
      </c>
      <c r="V317" s="149" t="str">
        <f t="shared" si="314"/>
        <v/>
      </c>
      <c r="W317" s="149" t="str">
        <f t="shared" si="314"/>
        <v/>
      </c>
    </row>
    <row r="318">
      <c r="A318" s="33"/>
      <c r="B318" s="148" t="str">
        <f>'Общий список'!A316</f>
        <v/>
      </c>
      <c r="C318" s="148" t="str">
        <f>IF(B318="","",VLOOKUP(B318,'Общий список'!$A:$R,2,FALSE))</f>
        <v/>
      </c>
      <c r="D318" s="148" t="str">
        <f>IF(B318="","",VLOOKUP(B318,'Общий список'!$A:$R,3,FALSE))</f>
        <v/>
      </c>
      <c r="E318" s="148" t="str">
        <f>IF(B318="","",VLOOKUP(B318,'Общий список'!$A:$R,8,FALSE))</f>
        <v/>
      </c>
      <c r="F318" s="149" t="str">
        <f>IF(B318="","",VLOOKUP(B318,'Общий список'!$A:$R,10,FALSE))</f>
        <v/>
      </c>
      <c r="G318" s="149" t="str">
        <f>IF(B318="","",VLOOKUP(B318,'Общий список'!$A:$R,12,FALSE))</f>
        <v/>
      </c>
      <c r="H318" s="149" t="str">
        <f t="shared" ref="H318:W318" si="315">IF(AND($D318=H$3,OR($E318=H$4,$F318=H$4,$G318=H$4)),1,"")</f>
        <v/>
      </c>
      <c r="I318" s="149" t="str">
        <f t="shared" si="315"/>
        <v/>
      </c>
      <c r="J318" s="149" t="str">
        <f t="shared" si="315"/>
        <v/>
      </c>
      <c r="K318" s="149" t="str">
        <f t="shared" si="315"/>
        <v/>
      </c>
      <c r="L318" s="149" t="str">
        <f t="shared" si="315"/>
        <v/>
      </c>
      <c r="M318" s="149" t="str">
        <f t="shared" si="315"/>
        <v/>
      </c>
      <c r="N318" s="149" t="str">
        <f t="shared" si="315"/>
        <v/>
      </c>
      <c r="O318" s="149" t="str">
        <f t="shared" si="315"/>
        <v/>
      </c>
      <c r="P318" s="149" t="str">
        <f t="shared" si="315"/>
        <v/>
      </c>
      <c r="Q318" s="149" t="str">
        <f t="shared" si="315"/>
        <v/>
      </c>
      <c r="R318" s="149" t="str">
        <f t="shared" si="315"/>
        <v/>
      </c>
      <c r="S318" s="149" t="str">
        <f t="shared" si="315"/>
        <v/>
      </c>
      <c r="T318" s="149" t="str">
        <f t="shared" si="315"/>
        <v/>
      </c>
      <c r="U318" s="149" t="str">
        <f t="shared" si="315"/>
        <v/>
      </c>
      <c r="V318" s="149" t="str">
        <f t="shared" si="315"/>
        <v/>
      </c>
      <c r="W318" s="149" t="str">
        <f t="shared" si="315"/>
        <v/>
      </c>
    </row>
    <row r="319">
      <c r="A319" s="33"/>
      <c r="B319" s="148" t="str">
        <f>'Общий список'!A317</f>
        <v/>
      </c>
      <c r="C319" s="148" t="str">
        <f>IF(B319="","",VLOOKUP(B319,'Общий список'!$A:$R,2,FALSE))</f>
        <v/>
      </c>
      <c r="D319" s="148" t="str">
        <f>IF(B319="","",VLOOKUP(B319,'Общий список'!$A:$R,3,FALSE))</f>
        <v/>
      </c>
      <c r="E319" s="148" t="str">
        <f>IF(B319="","",VLOOKUP(B319,'Общий список'!$A:$R,8,FALSE))</f>
        <v/>
      </c>
      <c r="F319" s="149" t="str">
        <f>IF(B319="","",VLOOKUP(B319,'Общий список'!$A:$R,10,FALSE))</f>
        <v/>
      </c>
      <c r="G319" s="149" t="str">
        <f>IF(B319="","",VLOOKUP(B319,'Общий список'!$A:$R,12,FALSE))</f>
        <v/>
      </c>
      <c r="H319" s="149" t="str">
        <f t="shared" ref="H319:W319" si="316">IF(AND($D319=H$3,OR($E319=H$4,$F319=H$4,$G319=H$4)),1,"")</f>
        <v/>
      </c>
      <c r="I319" s="149" t="str">
        <f t="shared" si="316"/>
        <v/>
      </c>
      <c r="J319" s="149" t="str">
        <f t="shared" si="316"/>
        <v/>
      </c>
      <c r="K319" s="149" t="str">
        <f t="shared" si="316"/>
        <v/>
      </c>
      <c r="L319" s="149" t="str">
        <f t="shared" si="316"/>
        <v/>
      </c>
      <c r="M319" s="149" t="str">
        <f t="shared" si="316"/>
        <v/>
      </c>
      <c r="N319" s="149" t="str">
        <f t="shared" si="316"/>
        <v/>
      </c>
      <c r="O319" s="149" t="str">
        <f t="shared" si="316"/>
        <v/>
      </c>
      <c r="P319" s="149" t="str">
        <f t="shared" si="316"/>
        <v/>
      </c>
      <c r="Q319" s="149" t="str">
        <f t="shared" si="316"/>
        <v/>
      </c>
      <c r="R319" s="149" t="str">
        <f t="shared" si="316"/>
        <v/>
      </c>
      <c r="S319" s="149" t="str">
        <f t="shared" si="316"/>
        <v/>
      </c>
      <c r="T319" s="149" t="str">
        <f t="shared" si="316"/>
        <v/>
      </c>
      <c r="U319" s="149" t="str">
        <f t="shared" si="316"/>
        <v/>
      </c>
      <c r="V319" s="149" t="str">
        <f t="shared" si="316"/>
        <v/>
      </c>
      <c r="W319" s="149" t="str">
        <f t="shared" si="316"/>
        <v/>
      </c>
    </row>
    <row r="320">
      <c r="A320" s="33"/>
      <c r="B320" s="148" t="str">
        <f>'Общий список'!A318</f>
        <v/>
      </c>
      <c r="C320" s="148" t="str">
        <f>IF(B320="","",VLOOKUP(B320,'Общий список'!$A:$R,2,FALSE))</f>
        <v/>
      </c>
      <c r="D320" s="148" t="str">
        <f>IF(B320="","",VLOOKUP(B320,'Общий список'!$A:$R,3,FALSE))</f>
        <v/>
      </c>
      <c r="E320" s="148" t="str">
        <f>IF(B320="","",VLOOKUP(B320,'Общий список'!$A:$R,8,FALSE))</f>
        <v/>
      </c>
      <c r="F320" s="149" t="str">
        <f>IF(B320="","",VLOOKUP(B320,'Общий список'!$A:$R,10,FALSE))</f>
        <v/>
      </c>
      <c r="G320" s="149" t="str">
        <f>IF(B320="","",VLOOKUP(B320,'Общий список'!$A:$R,12,FALSE))</f>
        <v/>
      </c>
      <c r="H320" s="149" t="str">
        <f t="shared" ref="H320:W320" si="317">IF(AND($D320=H$3,OR($E320=H$4,$F320=H$4,$G320=H$4)),1,"")</f>
        <v/>
      </c>
      <c r="I320" s="149" t="str">
        <f t="shared" si="317"/>
        <v/>
      </c>
      <c r="J320" s="149" t="str">
        <f t="shared" si="317"/>
        <v/>
      </c>
      <c r="K320" s="149" t="str">
        <f t="shared" si="317"/>
        <v/>
      </c>
      <c r="L320" s="149" t="str">
        <f t="shared" si="317"/>
        <v/>
      </c>
      <c r="M320" s="149" t="str">
        <f t="shared" si="317"/>
        <v/>
      </c>
      <c r="N320" s="149" t="str">
        <f t="shared" si="317"/>
        <v/>
      </c>
      <c r="O320" s="149" t="str">
        <f t="shared" si="317"/>
        <v/>
      </c>
      <c r="P320" s="149" t="str">
        <f t="shared" si="317"/>
        <v/>
      </c>
      <c r="Q320" s="149" t="str">
        <f t="shared" si="317"/>
        <v/>
      </c>
      <c r="R320" s="149" t="str">
        <f t="shared" si="317"/>
        <v/>
      </c>
      <c r="S320" s="149" t="str">
        <f t="shared" si="317"/>
        <v/>
      </c>
      <c r="T320" s="149" t="str">
        <f t="shared" si="317"/>
        <v/>
      </c>
      <c r="U320" s="149" t="str">
        <f t="shared" si="317"/>
        <v/>
      </c>
      <c r="V320" s="149" t="str">
        <f t="shared" si="317"/>
        <v/>
      </c>
      <c r="W320" s="149" t="str">
        <f t="shared" si="317"/>
        <v/>
      </c>
    </row>
    <row r="321">
      <c r="A321" s="33"/>
      <c r="B321" s="148" t="str">
        <f>'Общий список'!A319</f>
        <v/>
      </c>
      <c r="C321" s="148" t="str">
        <f>IF(B321="","",VLOOKUP(B321,'Общий список'!$A:$R,2,FALSE))</f>
        <v/>
      </c>
      <c r="D321" s="148" t="str">
        <f>IF(B321="","",VLOOKUP(B321,'Общий список'!$A:$R,3,FALSE))</f>
        <v/>
      </c>
      <c r="E321" s="148" t="str">
        <f>IF(B321="","",VLOOKUP(B321,'Общий список'!$A:$R,8,FALSE))</f>
        <v/>
      </c>
      <c r="F321" s="149" t="str">
        <f>IF(B321="","",VLOOKUP(B321,'Общий список'!$A:$R,10,FALSE))</f>
        <v/>
      </c>
      <c r="G321" s="149" t="str">
        <f>IF(B321="","",VLOOKUP(B321,'Общий список'!$A:$R,12,FALSE))</f>
        <v/>
      </c>
      <c r="H321" s="149" t="str">
        <f t="shared" ref="H321:W321" si="318">IF(AND($D321=H$3,OR($E321=H$4,$F321=H$4,$G321=H$4)),1,"")</f>
        <v/>
      </c>
      <c r="I321" s="149" t="str">
        <f t="shared" si="318"/>
        <v/>
      </c>
      <c r="J321" s="149" t="str">
        <f t="shared" si="318"/>
        <v/>
      </c>
      <c r="K321" s="149" t="str">
        <f t="shared" si="318"/>
        <v/>
      </c>
      <c r="L321" s="149" t="str">
        <f t="shared" si="318"/>
        <v/>
      </c>
      <c r="M321" s="149" t="str">
        <f t="shared" si="318"/>
        <v/>
      </c>
      <c r="N321" s="149" t="str">
        <f t="shared" si="318"/>
        <v/>
      </c>
      <c r="O321" s="149" t="str">
        <f t="shared" si="318"/>
        <v/>
      </c>
      <c r="P321" s="149" t="str">
        <f t="shared" si="318"/>
        <v/>
      </c>
      <c r="Q321" s="149" t="str">
        <f t="shared" si="318"/>
        <v/>
      </c>
      <c r="R321" s="149" t="str">
        <f t="shared" si="318"/>
        <v/>
      </c>
      <c r="S321" s="149" t="str">
        <f t="shared" si="318"/>
        <v/>
      </c>
      <c r="T321" s="149" t="str">
        <f t="shared" si="318"/>
        <v/>
      </c>
      <c r="U321" s="149" t="str">
        <f t="shared" si="318"/>
        <v/>
      </c>
      <c r="V321" s="149" t="str">
        <f t="shared" si="318"/>
        <v/>
      </c>
      <c r="W321" s="149" t="str">
        <f t="shared" si="318"/>
        <v/>
      </c>
    </row>
    <row r="322">
      <c r="A322" s="33"/>
      <c r="B322" s="148" t="str">
        <f>'Общий список'!A320</f>
        <v/>
      </c>
      <c r="C322" s="148" t="str">
        <f>IF(B322="","",VLOOKUP(B322,'Общий список'!$A:$R,2,FALSE))</f>
        <v/>
      </c>
      <c r="D322" s="148" t="str">
        <f>IF(B322="","",VLOOKUP(B322,'Общий список'!$A:$R,3,FALSE))</f>
        <v/>
      </c>
      <c r="E322" s="148" t="str">
        <f>IF(B322="","",VLOOKUP(B322,'Общий список'!$A:$R,8,FALSE))</f>
        <v/>
      </c>
      <c r="F322" s="149" t="str">
        <f>IF(B322="","",VLOOKUP(B322,'Общий список'!$A:$R,10,FALSE))</f>
        <v/>
      </c>
      <c r="G322" s="149" t="str">
        <f>IF(B322="","",VLOOKUP(B322,'Общий список'!$A:$R,12,FALSE))</f>
        <v/>
      </c>
      <c r="H322" s="149" t="str">
        <f t="shared" ref="H322:W322" si="319">IF(AND($D322=H$3,OR($E322=H$4,$F322=H$4,$G322=H$4)),1,"")</f>
        <v/>
      </c>
      <c r="I322" s="149" t="str">
        <f t="shared" si="319"/>
        <v/>
      </c>
      <c r="J322" s="149" t="str">
        <f t="shared" si="319"/>
        <v/>
      </c>
      <c r="K322" s="149" t="str">
        <f t="shared" si="319"/>
        <v/>
      </c>
      <c r="L322" s="149" t="str">
        <f t="shared" si="319"/>
        <v/>
      </c>
      <c r="M322" s="149" t="str">
        <f t="shared" si="319"/>
        <v/>
      </c>
      <c r="N322" s="149" t="str">
        <f t="shared" si="319"/>
        <v/>
      </c>
      <c r="O322" s="149" t="str">
        <f t="shared" si="319"/>
        <v/>
      </c>
      <c r="P322" s="149" t="str">
        <f t="shared" si="319"/>
        <v/>
      </c>
      <c r="Q322" s="149" t="str">
        <f t="shared" si="319"/>
        <v/>
      </c>
      <c r="R322" s="149" t="str">
        <f t="shared" si="319"/>
        <v/>
      </c>
      <c r="S322" s="149" t="str">
        <f t="shared" si="319"/>
        <v/>
      </c>
      <c r="T322" s="149" t="str">
        <f t="shared" si="319"/>
        <v/>
      </c>
      <c r="U322" s="149" t="str">
        <f t="shared" si="319"/>
        <v/>
      </c>
      <c r="V322" s="149" t="str">
        <f t="shared" si="319"/>
        <v/>
      </c>
      <c r="W322" s="149" t="str">
        <f t="shared" si="319"/>
        <v/>
      </c>
    </row>
    <row r="323">
      <c r="A323" s="33"/>
      <c r="B323" s="148" t="str">
        <f>'Общий список'!A321</f>
        <v/>
      </c>
      <c r="C323" s="148" t="str">
        <f>IF(B323="","",VLOOKUP(B323,'Общий список'!$A:$R,2,FALSE))</f>
        <v/>
      </c>
      <c r="D323" s="148" t="str">
        <f>IF(B323="","",VLOOKUP(B323,'Общий список'!$A:$R,3,FALSE))</f>
        <v/>
      </c>
      <c r="E323" s="148" t="str">
        <f>IF(B323="","",VLOOKUP(B323,'Общий список'!$A:$R,8,FALSE))</f>
        <v/>
      </c>
      <c r="F323" s="149" t="str">
        <f>IF(B323="","",VLOOKUP(B323,'Общий список'!$A:$R,10,FALSE))</f>
        <v/>
      </c>
      <c r="G323" s="149" t="str">
        <f>IF(B323="","",VLOOKUP(B323,'Общий список'!$A:$R,12,FALSE))</f>
        <v/>
      </c>
      <c r="H323" s="149" t="str">
        <f t="shared" ref="H323:W323" si="320">IF(AND($D323=H$3,OR($E323=H$4,$F323=H$4,$G323=H$4)),1,"")</f>
        <v/>
      </c>
      <c r="I323" s="149" t="str">
        <f t="shared" si="320"/>
        <v/>
      </c>
      <c r="J323" s="149" t="str">
        <f t="shared" si="320"/>
        <v/>
      </c>
      <c r="K323" s="149" t="str">
        <f t="shared" si="320"/>
        <v/>
      </c>
      <c r="L323" s="149" t="str">
        <f t="shared" si="320"/>
        <v/>
      </c>
      <c r="M323" s="149" t="str">
        <f t="shared" si="320"/>
        <v/>
      </c>
      <c r="N323" s="149" t="str">
        <f t="shared" si="320"/>
        <v/>
      </c>
      <c r="O323" s="149" t="str">
        <f t="shared" si="320"/>
        <v/>
      </c>
      <c r="P323" s="149" t="str">
        <f t="shared" si="320"/>
        <v/>
      </c>
      <c r="Q323" s="149" t="str">
        <f t="shared" si="320"/>
        <v/>
      </c>
      <c r="R323" s="149" t="str">
        <f t="shared" si="320"/>
        <v/>
      </c>
      <c r="S323" s="149" t="str">
        <f t="shared" si="320"/>
        <v/>
      </c>
      <c r="T323" s="149" t="str">
        <f t="shared" si="320"/>
        <v/>
      </c>
      <c r="U323" s="149" t="str">
        <f t="shared" si="320"/>
        <v/>
      </c>
      <c r="V323" s="149" t="str">
        <f t="shared" si="320"/>
        <v/>
      </c>
      <c r="W323" s="149" t="str">
        <f t="shared" si="320"/>
        <v/>
      </c>
    </row>
    <row r="324">
      <c r="A324" s="33"/>
      <c r="B324" s="148" t="str">
        <f>'Общий список'!A322</f>
        <v/>
      </c>
      <c r="C324" s="148" t="str">
        <f>IF(B324="","",VLOOKUP(B324,'Общий список'!$A:$R,2,FALSE))</f>
        <v/>
      </c>
      <c r="D324" s="148" t="str">
        <f>IF(B324="","",VLOOKUP(B324,'Общий список'!$A:$R,3,FALSE))</f>
        <v/>
      </c>
      <c r="E324" s="148" t="str">
        <f>IF(B324="","",VLOOKUP(B324,'Общий список'!$A:$R,8,FALSE))</f>
        <v/>
      </c>
      <c r="F324" s="149" t="str">
        <f>IF(B324="","",VLOOKUP(B324,'Общий список'!$A:$R,10,FALSE))</f>
        <v/>
      </c>
      <c r="G324" s="149" t="str">
        <f>IF(B324="","",VLOOKUP(B324,'Общий список'!$A:$R,12,FALSE))</f>
        <v/>
      </c>
      <c r="H324" s="149" t="str">
        <f t="shared" ref="H324:W324" si="321">IF(AND($D324=H$3,OR($E324=H$4,$F324=H$4,$G324=H$4)),1,"")</f>
        <v/>
      </c>
      <c r="I324" s="149" t="str">
        <f t="shared" si="321"/>
        <v/>
      </c>
      <c r="J324" s="149" t="str">
        <f t="shared" si="321"/>
        <v/>
      </c>
      <c r="K324" s="149" t="str">
        <f t="shared" si="321"/>
        <v/>
      </c>
      <c r="L324" s="149" t="str">
        <f t="shared" si="321"/>
        <v/>
      </c>
      <c r="M324" s="149" t="str">
        <f t="shared" si="321"/>
        <v/>
      </c>
      <c r="N324" s="149" t="str">
        <f t="shared" si="321"/>
        <v/>
      </c>
      <c r="O324" s="149" t="str">
        <f t="shared" si="321"/>
        <v/>
      </c>
      <c r="P324" s="149" t="str">
        <f t="shared" si="321"/>
        <v/>
      </c>
      <c r="Q324" s="149" t="str">
        <f t="shared" si="321"/>
        <v/>
      </c>
      <c r="R324" s="149" t="str">
        <f t="shared" si="321"/>
        <v/>
      </c>
      <c r="S324" s="149" t="str">
        <f t="shared" si="321"/>
        <v/>
      </c>
      <c r="T324" s="149" t="str">
        <f t="shared" si="321"/>
        <v/>
      </c>
      <c r="U324" s="149" t="str">
        <f t="shared" si="321"/>
        <v/>
      </c>
      <c r="V324" s="149" t="str">
        <f t="shared" si="321"/>
        <v/>
      </c>
      <c r="W324" s="149" t="str">
        <f t="shared" si="321"/>
        <v/>
      </c>
    </row>
    <row r="325">
      <c r="A325" s="33"/>
      <c r="B325" s="148" t="str">
        <f>'Общий список'!A323</f>
        <v/>
      </c>
      <c r="C325" s="148" t="str">
        <f>IF(B325="","",VLOOKUP(B325,'Общий список'!$A:$R,2,FALSE))</f>
        <v/>
      </c>
      <c r="D325" s="148" t="str">
        <f>IF(B325="","",VLOOKUP(B325,'Общий список'!$A:$R,3,FALSE))</f>
        <v/>
      </c>
      <c r="E325" s="148" t="str">
        <f>IF(B325="","",VLOOKUP(B325,'Общий список'!$A:$R,8,FALSE))</f>
        <v/>
      </c>
      <c r="F325" s="149" t="str">
        <f>IF(B325="","",VLOOKUP(B325,'Общий список'!$A:$R,10,FALSE))</f>
        <v/>
      </c>
      <c r="G325" s="149" t="str">
        <f>IF(B325="","",VLOOKUP(B325,'Общий список'!$A:$R,12,FALSE))</f>
        <v/>
      </c>
      <c r="H325" s="149" t="str">
        <f t="shared" ref="H325:W325" si="322">IF(AND($D325=H$3,OR($E325=H$4,$F325=H$4,$G325=H$4)),1,"")</f>
        <v/>
      </c>
      <c r="I325" s="149" t="str">
        <f t="shared" si="322"/>
        <v/>
      </c>
      <c r="J325" s="149" t="str">
        <f t="shared" si="322"/>
        <v/>
      </c>
      <c r="K325" s="149" t="str">
        <f t="shared" si="322"/>
        <v/>
      </c>
      <c r="L325" s="149" t="str">
        <f t="shared" si="322"/>
        <v/>
      </c>
      <c r="M325" s="149" t="str">
        <f t="shared" si="322"/>
        <v/>
      </c>
      <c r="N325" s="149" t="str">
        <f t="shared" si="322"/>
        <v/>
      </c>
      <c r="O325" s="149" t="str">
        <f t="shared" si="322"/>
        <v/>
      </c>
      <c r="P325" s="149" t="str">
        <f t="shared" si="322"/>
        <v/>
      </c>
      <c r="Q325" s="149" t="str">
        <f t="shared" si="322"/>
        <v/>
      </c>
      <c r="R325" s="149" t="str">
        <f t="shared" si="322"/>
        <v/>
      </c>
      <c r="S325" s="149" t="str">
        <f t="shared" si="322"/>
        <v/>
      </c>
      <c r="T325" s="149" t="str">
        <f t="shared" si="322"/>
        <v/>
      </c>
      <c r="U325" s="149" t="str">
        <f t="shared" si="322"/>
        <v/>
      </c>
      <c r="V325" s="149" t="str">
        <f t="shared" si="322"/>
        <v/>
      </c>
      <c r="W325" s="149" t="str">
        <f t="shared" si="322"/>
        <v/>
      </c>
    </row>
    <row r="326">
      <c r="A326" s="33"/>
      <c r="B326" s="148" t="str">
        <f>'Общий список'!A324</f>
        <v/>
      </c>
      <c r="C326" s="148" t="str">
        <f>IF(B326="","",VLOOKUP(B326,'Общий список'!$A:$R,2,FALSE))</f>
        <v/>
      </c>
      <c r="D326" s="148" t="str">
        <f>IF(B326="","",VLOOKUP(B326,'Общий список'!$A:$R,3,FALSE))</f>
        <v/>
      </c>
      <c r="E326" s="148" t="str">
        <f>IF(B326="","",VLOOKUP(B326,'Общий список'!$A:$R,8,FALSE))</f>
        <v/>
      </c>
      <c r="F326" s="149" t="str">
        <f>IF(B326="","",VLOOKUP(B326,'Общий список'!$A:$R,10,FALSE))</f>
        <v/>
      </c>
      <c r="G326" s="149" t="str">
        <f>IF(B326="","",VLOOKUP(B326,'Общий список'!$A:$R,12,FALSE))</f>
        <v/>
      </c>
      <c r="H326" s="149" t="str">
        <f t="shared" ref="H326:W326" si="323">IF(AND($D326=H$3,OR($E326=H$4,$F326=H$4,$G326=H$4)),1,"")</f>
        <v/>
      </c>
      <c r="I326" s="149" t="str">
        <f t="shared" si="323"/>
        <v/>
      </c>
      <c r="J326" s="149" t="str">
        <f t="shared" si="323"/>
        <v/>
      </c>
      <c r="K326" s="149" t="str">
        <f t="shared" si="323"/>
        <v/>
      </c>
      <c r="L326" s="149" t="str">
        <f t="shared" si="323"/>
        <v/>
      </c>
      <c r="M326" s="149" t="str">
        <f t="shared" si="323"/>
        <v/>
      </c>
      <c r="N326" s="149" t="str">
        <f t="shared" si="323"/>
        <v/>
      </c>
      <c r="O326" s="149" t="str">
        <f t="shared" si="323"/>
        <v/>
      </c>
      <c r="P326" s="149" t="str">
        <f t="shared" si="323"/>
        <v/>
      </c>
      <c r="Q326" s="149" t="str">
        <f t="shared" si="323"/>
        <v/>
      </c>
      <c r="R326" s="149" t="str">
        <f t="shared" si="323"/>
        <v/>
      </c>
      <c r="S326" s="149" t="str">
        <f t="shared" si="323"/>
        <v/>
      </c>
      <c r="T326" s="149" t="str">
        <f t="shared" si="323"/>
        <v/>
      </c>
      <c r="U326" s="149" t="str">
        <f t="shared" si="323"/>
        <v/>
      </c>
      <c r="V326" s="149" t="str">
        <f t="shared" si="323"/>
        <v/>
      </c>
      <c r="W326" s="149" t="str">
        <f t="shared" si="323"/>
        <v/>
      </c>
    </row>
    <row r="327">
      <c r="A327" s="33"/>
      <c r="B327" s="148" t="str">
        <f>'Общий список'!A325</f>
        <v/>
      </c>
      <c r="C327" s="148" t="str">
        <f>IF(B327="","",VLOOKUP(B327,'Общий список'!$A:$R,2,FALSE))</f>
        <v/>
      </c>
      <c r="D327" s="148" t="str">
        <f>IF(B327="","",VLOOKUP(B327,'Общий список'!$A:$R,3,FALSE))</f>
        <v/>
      </c>
      <c r="E327" s="148" t="str">
        <f>IF(B327="","",VLOOKUP(B327,'Общий список'!$A:$R,8,FALSE))</f>
        <v/>
      </c>
      <c r="F327" s="149" t="str">
        <f>IF(B327="","",VLOOKUP(B327,'Общий список'!$A:$R,10,FALSE))</f>
        <v/>
      </c>
      <c r="G327" s="149" t="str">
        <f>IF(B327="","",VLOOKUP(B327,'Общий список'!$A:$R,12,FALSE))</f>
        <v/>
      </c>
      <c r="H327" s="149" t="str">
        <f t="shared" ref="H327:W327" si="324">IF(AND($D327=H$3,OR($E327=H$4,$F327=H$4,$G327=H$4)),1,"")</f>
        <v/>
      </c>
      <c r="I327" s="149" t="str">
        <f t="shared" si="324"/>
        <v/>
      </c>
      <c r="J327" s="149" t="str">
        <f t="shared" si="324"/>
        <v/>
      </c>
      <c r="K327" s="149" t="str">
        <f t="shared" si="324"/>
        <v/>
      </c>
      <c r="L327" s="149" t="str">
        <f t="shared" si="324"/>
        <v/>
      </c>
      <c r="M327" s="149" t="str">
        <f t="shared" si="324"/>
        <v/>
      </c>
      <c r="N327" s="149" t="str">
        <f t="shared" si="324"/>
        <v/>
      </c>
      <c r="O327" s="149" t="str">
        <f t="shared" si="324"/>
        <v/>
      </c>
      <c r="P327" s="149" t="str">
        <f t="shared" si="324"/>
        <v/>
      </c>
      <c r="Q327" s="149" t="str">
        <f t="shared" si="324"/>
        <v/>
      </c>
      <c r="R327" s="149" t="str">
        <f t="shared" si="324"/>
        <v/>
      </c>
      <c r="S327" s="149" t="str">
        <f t="shared" si="324"/>
        <v/>
      </c>
      <c r="T327" s="149" t="str">
        <f t="shared" si="324"/>
        <v/>
      </c>
      <c r="U327" s="149" t="str">
        <f t="shared" si="324"/>
        <v/>
      </c>
      <c r="V327" s="149" t="str">
        <f t="shared" si="324"/>
        <v/>
      </c>
      <c r="W327" s="149" t="str">
        <f t="shared" si="324"/>
        <v/>
      </c>
    </row>
    <row r="328">
      <c r="A328" s="33"/>
      <c r="B328" s="148" t="str">
        <f>'Общий список'!A326</f>
        <v/>
      </c>
      <c r="C328" s="148" t="str">
        <f>IF(B328="","",VLOOKUP(B328,'Общий список'!$A:$R,2,FALSE))</f>
        <v/>
      </c>
      <c r="D328" s="148" t="str">
        <f>IF(B328="","",VLOOKUP(B328,'Общий список'!$A:$R,3,FALSE))</f>
        <v/>
      </c>
      <c r="E328" s="148" t="str">
        <f>IF(B328="","",VLOOKUP(B328,'Общий список'!$A:$R,8,FALSE))</f>
        <v/>
      </c>
      <c r="F328" s="149" t="str">
        <f>IF(B328="","",VLOOKUP(B328,'Общий список'!$A:$R,10,FALSE))</f>
        <v/>
      </c>
      <c r="G328" s="149" t="str">
        <f>IF(B328="","",VLOOKUP(B328,'Общий список'!$A:$R,12,FALSE))</f>
        <v/>
      </c>
      <c r="H328" s="149" t="str">
        <f t="shared" ref="H328:W328" si="325">IF(AND($D328=H$3,OR($E328=H$4,$F328=H$4,$G328=H$4)),1,"")</f>
        <v/>
      </c>
      <c r="I328" s="149" t="str">
        <f t="shared" si="325"/>
        <v/>
      </c>
      <c r="J328" s="149" t="str">
        <f t="shared" si="325"/>
        <v/>
      </c>
      <c r="K328" s="149" t="str">
        <f t="shared" si="325"/>
        <v/>
      </c>
      <c r="L328" s="149" t="str">
        <f t="shared" si="325"/>
        <v/>
      </c>
      <c r="M328" s="149" t="str">
        <f t="shared" si="325"/>
        <v/>
      </c>
      <c r="N328" s="149" t="str">
        <f t="shared" si="325"/>
        <v/>
      </c>
      <c r="O328" s="149" t="str">
        <f t="shared" si="325"/>
        <v/>
      </c>
      <c r="P328" s="149" t="str">
        <f t="shared" si="325"/>
        <v/>
      </c>
      <c r="Q328" s="149" t="str">
        <f t="shared" si="325"/>
        <v/>
      </c>
      <c r="R328" s="149" t="str">
        <f t="shared" si="325"/>
        <v/>
      </c>
      <c r="S328" s="149" t="str">
        <f t="shared" si="325"/>
        <v/>
      </c>
      <c r="T328" s="149" t="str">
        <f t="shared" si="325"/>
        <v/>
      </c>
      <c r="U328" s="149" t="str">
        <f t="shared" si="325"/>
        <v/>
      </c>
      <c r="V328" s="149" t="str">
        <f t="shared" si="325"/>
        <v/>
      </c>
      <c r="W328" s="149" t="str">
        <f t="shared" si="325"/>
        <v/>
      </c>
    </row>
    <row r="329">
      <c r="A329" s="33"/>
      <c r="B329" s="148" t="str">
        <f>'Общий список'!A327</f>
        <v/>
      </c>
      <c r="C329" s="148" t="str">
        <f>IF(B329="","",VLOOKUP(B329,'Общий список'!$A:$R,2,FALSE))</f>
        <v/>
      </c>
      <c r="D329" s="148" t="str">
        <f>IF(B329="","",VLOOKUP(B329,'Общий список'!$A:$R,3,FALSE))</f>
        <v/>
      </c>
      <c r="E329" s="148" t="str">
        <f>IF(B329="","",VLOOKUP(B329,'Общий список'!$A:$R,8,FALSE))</f>
        <v/>
      </c>
      <c r="F329" s="149" t="str">
        <f>IF(B329="","",VLOOKUP(B329,'Общий список'!$A:$R,10,FALSE))</f>
        <v/>
      </c>
      <c r="G329" s="149" t="str">
        <f>IF(B329="","",VLOOKUP(B329,'Общий список'!$A:$R,12,FALSE))</f>
        <v/>
      </c>
      <c r="H329" s="149" t="str">
        <f t="shared" ref="H329:W329" si="326">IF(AND($D329=H$3,OR($E329=H$4,$F329=H$4,$G329=H$4)),1,"")</f>
        <v/>
      </c>
      <c r="I329" s="149" t="str">
        <f t="shared" si="326"/>
        <v/>
      </c>
      <c r="J329" s="149" t="str">
        <f t="shared" si="326"/>
        <v/>
      </c>
      <c r="K329" s="149" t="str">
        <f t="shared" si="326"/>
        <v/>
      </c>
      <c r="L329" s="149" t="str">
        <f t="shared" si="326"/>
        <v/>
      </c>
      <c r="M329" s="149" t="str">
        <f t="shared" si="326"/>
        <v/>
      </c>
      <c r="N329" s="149" t="str">
        <f t="shared" si="326"/>
        <v/>
      </c>
      <c r="O329" s="149" t="str">
        <f t="shared" si="326"/>
        <v/>
      </c>
      <c r="P329" s="149" t="str">
        <f t="shared" si="326"/>
        <v/>
      </c>
      <c r="Q329" s="149" t="str">
        <f t="shared" si="326"/>
        <v/>
      </c>
      <c r="R329" s="149" t="str">
        <f t="shared" si="326"/>
        <v/>
      </c>
      <c r="S329" s="149" t="str">
        <f t="shared" si="326"/>
        <v/>
      </c>
      <c r="T329" s="149" t="str">
        <f t="shared" si="326"/>
        <v/>
      </c>
      <c r="U329" s="149" t="str">
        <f t="shared" si="326"/>
        <v/>
      </c>
      <c r="V329" s="149" t="str">
        <f t="shared" si="326"/>
        <v/>
      </c>
      <c r="W329" s="149" t="str">
        <f t="shared" si="326"/>
        <v/>
      </c>
    </row>
    <row r="330">
      <c r="A330" s="33"/>
      <c r="B330" s="148" t="str">
        <f>'Общий список'!A328</f>
        <v/>
      </c>
      <c r="C330" s="148" t="str">
        <f>IF(B330="","",VLOOKUP(B330,'Общий список'!$A:$R,2,FALSE))</f>
        <v/>
      </c>
      <c r="D330" s="148" t="str">
        <f>IF(B330="","",VLOOKUP(B330,'Общий список'!$A:$R,3,FALSE))</f>
        <v/>
      </c>
      <c r="E330" s="148" t="str">
        <f>IF(B330="","",VLOOKUP(B330,'Общий список'!$A:$R,8,FALSE))</f>
        <v/>
      </c>
      <c r="F330" s="149" t="str">
        <f>IF(B330="","",VLOOKUP(B330,'Общий список'!$A:$R,10,FALSE))</f>
        <v/>
      </c>
      <c r="G330" s="149" t="str">
        <f>IF(B330="","",VLOOKUP(B330,'Общий список'!$A:$R,12,FALSE))</f>
        <v/>
      </c>
      <c r="H330" s="149" t="str">
        <f t="shared" ref="H330:W330" si="327">IF(AND($D330=H$3,OR($E330=H$4,$F330=H$4,$G330=H$4)),1,"")</f>
        <v/>
      </c>
      <c r="I330" s="149" t="str">
        <f t="shared" si="327"/>
        <v/>
      </c>
      <c r="J330" s="149" t="str">
        <f t="shared" si="327"/>
        <v/>
      </c>
      <c r="K330" s="149" t="str">
        <f t="shared" si="327"/>
        <v/>
      </c>
      <c r="L330" s="149" t="str">
        <f t="shared" si="327"/>
        <v/>
      </c>
      <c r="M330" s="149" t="str">
        <f t="shared" si="327"/>
        <v/>
      </c>
      <c r="N330" s="149" t="str">
        <f t="shared" si="327"/>
        <v/>
      </c>
      <c r="O330" s="149" t="str">
        <f t="shared" si="327"/>
        <v/>
      </c>
      <c r="P330" s="149" t="str">
        <f t="shared" si="327"/>
        <v/>
      </c>
      <c r="Q330" s="149" t="str">
        <f t="shared" si="327"/>
        <v/>
      </c>
      <c r="R330" s="149" t="str">
        <f t="shared" si="327"/>
        <v/>
      </c>
      <c r="S330" s="149" t="str">
        <f t="shared" si="327"/>
        <v/>
      </c>
      <c r="T330" s="149" t="str">
        <f t="shared" si="327"/>
        <v/>
      </c>
      <c r="U330" s="149" t="str">
        <f t="shared" si="327"/>
        <v/>
      </c>
      <c r="V330" s="149" t="str">
        <f t="shared" si="327"/>
        <v/>
      </c>
      <c r="W330" s="149" t="str">
        <f t="shared" si="327"/>
        <v/>
      </c>
    </row>
    <row r="331">
      <c r="A331" s="33"/>
      <c r="B331" s="148" t="str">
        <f>'Общий список'!A329</f>
        <v/>
      </c>
      <c r="C331" s="148" t="str">
        <f>IF(B331="","",VLOOKUP(B331,'Общий список'!$A:$R,2,FALSE))</f>
        <v/>
      </c>
      <c r="D331" s="148" t="str">
        <f>IF(B331="","",VLOOKUP(B331,'Общий список'!$A:$R,3,FALSE))</f>
        <v/>
      </c>
      <c r="E331" s="148" t="str">
        <f>IF(B331="","",VLOOKUP(B331,'Общий список'!$A:$R,8,FALSE))</f>
        <v/>
      </c>
      <c r="F331" s="149" t="str">
        <f>IF(B331="","",VLOOKUP(B331,'Общий список'!$A:$R,10,FALSE))</f>
        <v/>
      </c>
      <c r="G331" s="149" t="str">
        <f>IF(B331="","",VLOOKUP(B331,'Общий список'!$A:$R,12,FALSE))</f>
        <v/>
      </c>
      <c r="H331" s="149" t="str">
        <f t="shared" ref="H331:W331" si="328">IF(AND($D331=H$3,OR($E331=H$4,$F331=H$4,$G331=H$4)),1,"")</f>
        <v/>
      </c>
      <c r="I331" s="149" t="str">
        <f t="shared" si="328"/>
        <v/>
      </c>
      <c r="J331" s="149" t="str">
        <f t="shared" si="328"/>
        <v/>
      </c>
      <c r="K331" s="149" t="str">
        <f t="shared" si="328"/>
        <v/>
      </c>
      <c r="L331" s="149" t="str">
        <f t="shared" si="328"/>
        <v/>
      </c>
      <c r="M331" s="149" t="str">
        <f t="shared" si="328"/>
        <v/>
      </c>
      <c r="N331" s="149" t="str">
        <f t="shared" si="328"/>
        <v/>
      </c>
      <c r="O331" s="149" t="str">
        <f t="shared" si="328"/>
        <v/>
      </c>
      <c r="P331" s="149" t="str">
        <f t="shared" si="328"/>
        <v/>
      </c>
      <c r="Q331" s="149" t="str">
        <f t="shared" si="328"/>
        <v/>
      </c>
      <c r="R331" s="149" t="str">
        <f t="shared" si="328"/>
        <v/>
      </c>
      <c r="S331" s="149" t="str">
        <f t="shared" si="328"/>
        <v/>
      </c>
      <c r="T331" s="149" t="str">
        <f t="shared" si="328"/>
        <v/>
      </c>
      <c r="U331" s="149" t="str">
        <f t="shared" si="328"/>
        <v/>
      </c>
      <c r="V331" s="149" t="str">
        <f t="shared" si="328"/>
        <v/>
      </c>
      <c r="W331" s="149" t="str">
        <f t="shared" si="328"/>
        <v/>
      </c>
    </row>
    <row r="332">
      <c r="A332" s="33"/>
      <c r="B332" s="148" t="str">
        <f>'Общий список'!A330</f>
        <v/>
      </c>
      <c r="C332" s="148" t="str">
        <f>IF(B332="","",VLOOKUP(B332,'Общий список'!$A:$R,2,FALSE))</f>
        <v/>
      </c>
      <c r="D332" s="148" t="str">
        <f>IF(B332="","",VLOOKUP(B332,'Общий список'!$A:$R,3,FALSE))</f>
        <v/>
      </c>
      <c r="E332" s="148" t="str">
        <f>IF(B332="","",VLOOKUP(B332,'Общий список'!$A:$R,8,FALSE))</f>
        <v/>
      </c>
      <c r="F332" s="149" t="str">
        <f>IF(B332="","",VLOOKUP(B332,'Общий список'!$A:$R,10,FALSE))</f>
        <v/>
      </c>
      <c r="G332" s="149" t="str">
        <f>IF(B332="","",VLOOKUP(B332,'Общий список'!$A:$R,12,FALSE))</f>
        <v/>
      </c>
      <c r="H332" s="149" t="str">
        <f t="shared" ref="H332:W332" si="329">IF(AND($D332=H$3,OR($E332=H$4,$F332=H$4,$G332=H$4)),1,"")</f>
        <v/>
      </c>
      <c r="I332" s="149" t="str">
        <f t="shared" si="329"/>
        <v/>
      </c>
      <c r="J332" s="149" t="str">
        <f t="shared" si="329"/>
        <v/>
      </c>
      <c r="K332" s="149" t="str">
        <f t="shared" si="329"/>
        <v/>
      </c>
      <c r="L332" s="149" t="str">
        <f t="shared" si="329"/>
        <v/>
      </c>
      <c r="M332" s="149" t="str">
        <f t="shared" si="329"/>
        <v/>
      </c>
      <c r="N332" s="149" t="str">
        <f t="shared" si="329"/>
        <v/>
      </c>
      <c r="O332" s="149" t="str">
        <f t="shared" si="329"/>
        <v/>
      </c>
      <c r="P332" s="149" t="str">
        <f t="shared" si="329"/>
        <v/>
      </c>
      <c r="Q332" s="149" t="str">
        <f t="shared" si="329"/>
        <v/>
      </c>
      <c r="R332" s="149" t="str">
        <f t="shared" si="329"/>
        <v/>
      </c>
      <c r="S332" s="149" t="str">
        <f t="shared" si="329"/>
        <v/>
      </c>
      <c r="T332" s="149" t="str">
        <f t="shared" si="329"/>
        <v/>
      </c>
      <c r="U332" s="149" t="str">
        <f t="shared" si="329"/>
        <v/>
      </c>
      <c r="V332" s="149" t="str">
        <f t="shared" si="329"/>
        <v/>
      </c>
      <c r="W332" s="149" t="str">
        <f t="shared" si="329"/>
        <v/>
      </c>
    </row>
    <row r="333">
      <c r="A333" s="33"/>
      <c r="B333" s="148" t="str">
        <f>'Общий список'!A331</f>
        <v/>
      </c>
      <c r="C333" s="148" t="str">
        <f>IF(B333="","",VLOOKUP(B333,'Общий список'!$A:$R,2,FALSE))</f>
        <v/>
      </c>
      <c r="D333" s="148" t="str">
        <f>IF(B333="","",VLOOKUP(B333,'Общий список'!$A:$R,3,FALSE))</f>
        <v/>
      </c>
      <c r="E333" s="148" t="str">
        <f>IF(B333="","",VLOOKUP(B333,'Общий список'!$A:$R,8,FALSE))</f>
        <v/>
      </c>
      <c r="F333" s="149" t="str">
        <f>IF(B333="","",VLOOKUP(B333,'Общий список'!$A:$R,10,FALSE))</f>
        <v/>
      </c>
      <c r="G333" s="149" t="str">
        <f>IF(B333="","",VLOOKUP(B333,'Общий список'!$A:$R,12,FALSE))</f>
        <v/>
      </c>
      <c r="H333" s="149" t="str">
        <f t="shared" ref="H333:W333" si="330">IF(AND($D333=H$3,OR($E333=H$4,$F333=H$4,$G333=H$4)),1,"")</f>
        <v/>
      </c>
      <c r="I333" s="149" t="str">
        <f t="shared" si="330"/>
        <v/>
      </c>
      <c r="J333" s="149" t="str">
        <f t="shared" si="330"/>
        <v/>
      </c>
      <c r="K333" s="149" t="str">
        <f t="shared" si="330"/>
        <v/>
      </c>
      <c r="L333" s="149" t="str">
        <f t="shared" si="330"/>
        <v/>
      </c>
      <c r="M333" s="149" t="str">
        <f t="shared" si="330"/>
        <v/>
      </c>
      <c r="N333" s="149" t="str">
        <f t="shared" si="330"/>
        <v/>
      </c>
      <c r="O333" s="149" t="str">
        <f t="shared" si="330"/>
        <v/>
      </c>
      <c r="P333" s="149" t="str">
        <f t="shared" si="330"/>
        <v/>
      </c>
      <c r="Q333" s="149" t="str">
        <f t="shared" si="330"/>
        <v/>
      </c>
      <c r="R333" s="149" t="str">
        <f t="shared" si="330"/>
        <v/>
      </c>
      <c r="S333" s="149" t="str">
        <f t="shared" si="330"/>
        <v/>
      </c>
      <c r="T333" s="149" t="str">
        <f t="shared" si="330"/>
        <v/>
      </c>
      <c r="U333" s="149" t="str">
        <f t="shared" si="330"/>
        <v/>
      </c>
      <c r="V333" s="149" t="str">
        <f t="shared" si="330"/>
        <v/>
      </c>
      <c r="W333" s="149" t="str">
        <f t="shared" si="330"/>
        <v/>
      </c>
    </row>
    <row r="334">
      <c r="A334" s="33"/>
      <c r="B334" s="148" t="str">
        <f>'Общий список'!A332</f>
        <v/>
      </c>
      <c r="C334" s="148" t="str">
        <f>IF(B334="","",VLOOKUP(B334,'Общий список'!$A:$R,2,FALSE))</f>
        <v/>
      </c>
      <c r="D334" s="148" t="str">
        <f>IF(B334="","",VLOOKUP(B334,'Общий список'!$A:$R,3,FALSE))</f>
        <v/>
      </c>
      <c r="E334" s="148" t="str">
        <f>IF(B334="","",VLOOKUP(B334,'Общий список'!$A:$R,8,FALSE))</f>
        <v/>
      </c>
      <c r="F334" s="149" t="str">
        <f>IF(B334="","",VLOOKUP(B334,'Общий список'!$A:$R,10,FALSE))</f>
        <v/>
      </c>
      <c r="G334" s="149" t="str">
        <f>IF(B334="","",VLOOKUP(B334,'Общий список'!$A:$R,12,FALSE))</f>
        <v/>
      </c>
      <c r="H334" s="149" t="str">
        <f t="shared" ref="H334:W334" si="331">IF(AND($D334=H$3,OR($E334=H$4,$F334=H$4,$G334=H$4)),1,"")</f>
        <v/>
      </c>
      <c r="I334" s="149" t="str">
        <f t="shared" si="331"/>
        <v/>
      </c>
      <c r="J334" s="149" t="str">
        <f t="shared" si="331"/>
        <v/>
      </c>
      <c r="K334" s="149" t="str">
        <f t="shared" si="331"/>
        <v/>
      </c>
      <c r="L334" s="149" t="str">
        <f t="shared" si="331"/>
        <v/>
      </c>
      <c r="M334" s="149" t="str">
        <f t="shared" si="331"/>
        <v/>
      </c>
      <c r="N334" s="149" t="str">
        <f t="shared" si="331"/>
        <v/>
      </c>
      <c r="O334" s="149" t="str">
        <f t="shared" si="331"/>
        <v/>
      </c>
      <c r="P334" s="149" t="str">
        <f t="shared" si="331"/>
        <v/>
      </c>
      <c r="Q334" s="149" t="str">
        <f t="shared" si="331"/>
        <v/>
      </c>
      <c r="R334" s="149" t="str">
        <f t="shared" si="331"/>
        <v/>
      </c>
      <c r="S334" s="149" t="str">
        <f t="shared" si="331"/>
        <v/>
      </c>
      <c r="T334" s="149" t="str">
        <f t="shared" si="331"/>
        <v/>
      </c>
      <c r="U334" s="149" t="str">
        <f t="shared" si="331"/>
        <v/>
      </c>
      <c r="V334" s="149" t="str">
        <f t="shared" si="331"/>
        <v/>
      </c>
      <c r="W334" s="149" t="str">
        <f t="shared" si="331"/>
        <v/>
      </c>
    </row>
    <row r="335">
      <c r="A335" s="33"/>
      <c r="B335" s="148" t="str">
        <f>'Общий список'!A333</f>
        <v/>
      </c>
      <c r="C335" s="148" t="str">
        <f>IF(B335="","",VLOOKUP(B335,'Общий список'!$A:$R,2,FALSE))</f>
        <v/>
      </c>
      <c r="D335" s="148" t="str">
        <f>IF(B335="","",VLOOKUP(B335,'Общий список'!$A:$R,3,FALSE))</f>
        <v/>
      </c>
      <c r="E335" s="148" t="str">
        <f>IF(B335="","",VLOOKUP(B335,'Общий список'!$A:$R,8,FALSE))</f>
        <v/>
      </c>
      <c r="F335" s="149" t="str">
        <f>IF(B335="","",VLOOKUP(B335,'Общий список'!$A:$R,10,FALSE))</f>
        <v/>
      </c>
      <c r="G335" s="149" t="str">
        <f>IF(B335="","",VLOOKUP(B335,'Общий список'!$A:$R,12,FALSE))</f>
        <v/>
      </c>
      <c r="H335" s="149" t="str">
        <f t="shared" ref="H335:W335" si="332">IF(AND($D335=H$3,OR($E335=H$4,$F335=H$4,$G335=H$4)),1,"")</f>
        <v/>
      </c>
      <c r="I335" s="149" t="str">
        <f t="shared" si="332"/>
        <v/>
      </c>
      <c r="J335" s="149" t="str">
        <f t="shared" si="332"/>
        <v/>
      </c>
      <c r="K335" s="149" t="str">
        <f t="shared" si="332"/>
        <v/>
      </c>
      <c r="L335" s="149" t="str">
        <f t="shared" si="332"/>
        <v/>
      </c>
      <c r="M335" s="149" t="str">
        <f t="shared" si="332"/>
        <v/>
      </c>
      <c r="N335" s="149" t="str">
        <f t="shared" si="332"/>
        <v/>
      </c>
      <c r="O335" s="149" t="str">
        <f t="shared" si="332"/>
        <v/>
      </c>
      <c r="P335" s="149" t="str">
        <f t="shared" si="332"/>
        <v/>
      </c>
      <c r="Q335" s="149" t="str">
        <f t="shared" si="332"/>
        <v/>
      </c>
      <c r="R335" s="149" t="str">
        <f t="shared" si="332"/>
        <v/>
      </c>
      <c r="S335" s="149" t="str">
        <f t="shared" si="332"/>
        <v/>
      </c>
      <c r="T335" s="149" t="str">
        <f t="shared" si="332"/>
        <v/>
      </c>
      <c r="U335" s="149" t="str">
        <f t="shared" si="332"/>
        <v/>
      </c>
      <c r="V335" s="149" t="str">
        <f t="shared" si="332"/>
        <v/>
      </c>
      <c r="W335" s="149" t="str">
        <f t="shared" si="332"/>
        <v/>
      </c>
    </row>
    <row r="336">
      <c r="A336" s="33"/>
      <c r="B336" s="148" t="str">
        <f>'Общий список'!A334</f>
        <v/>
      </c>
      <c r="C336" s="148" t="str">
        <f>IF(B336="","",VLOOKUP(B336,'Общий список'!$A:$R,2,FALSE))</f>
        <v/>
      </c>
      <c r="D336" s="148" t="str">
        <f>IF(B336="","",VLOOKUP(B336,'Общий список'!$A:$R,3,FALSE))</f>
        <v/>
      </c>
      <c r="E336" s="148" t="str">
        <f>IF(B336="","",VLOOKUP(B336,'Общий список'!$A:$R,8,FALSE))</f>
        <v/>
      </c>
      <c r="F336" s="149" t="str">
        <f>IF(B336="","",VLOOKUP(B336,'Общий список'!$A:$R,10,FALSE))</f>
        <v/>
      </c>
      <c r="G336" s="149" t="str">
        <f>IF(B336="","",VLOOKUP(B336,'Общий список'!$A:$R,12,FALSE))</f>
        <v/>
      </c>
      <c r="H336" s="149" t="str">
        <f t="shared" ref="H336:W336" si="333">IF(AND($D336=H$3,OR($E336=H$4,$F336=H$4,$G336=H$4)),1,"")</f>
        <v/>
      </c>
      <c r="I336" s="149" t="str">
        <f t="shared" si="333"/>
        <v/>
      </c>
      <c r="J336" s="149" t="str">
        <f t="shared" si="333"/>
        <v/>
      </c>
      <c r="K336" s="149" t="str">
        <f t="shared" si="333"/>
        <v/>
      </c>
      <c r="L336" s="149" t="str">
        <f t="shared" si="333"/>
        <v/>
      </c>
      <c r="M336" s="149" t="str">
        <f t="shared" si="333"/>
        <v/>
      </c>
      <c r="N336" s="149" t="str">
        <f t="shared" si="333"/>
        <v/>
      </c>
      <c r="O336" s="149" t="str">
        <f t="shared" si="333"/>
        <v/>
      </c>
      <c r="P336" s="149" t="str">
        <f t="shared" si="333"/>
        <v/>
      </c>
      <c r="Q336" s="149" t="str">
        <f t="shared" si="333"/>
        <v/>
      </c>
      <c r="R336" s="149" t="str">
        <f t="shared" si="333"/>
        <v/>
      </c>
      <c r="S336" s="149" t="str">
        <f t="shared" si="333"/>
        <v/>
      </c>
      <c r="T336" s="149" t="str">
        <f t="shared" si="333"/>
        <v/>
      </c>
      <c r="U336" s="149" t="str">
        <f t="shared" si="333"/>
        <v/>
      </c>
      <c r="V336" s="149" t="str">
        <f t="shared" si="333"/>
        <v/>
      </c>
      <c r="W336" s="149" t="str">
        <f t="shared" si="333"/>
        <v/>
      </c>
    </row>
    <row r="337">
      <c r="A337" s="33"/>
      <c r="B337" s="148" t="str">
        <f>'Общий список'!A335</f>
        <v/>
      </c>
      <c r="C337" s="148" t="str">
        <f>IF(B337="","",VLOOKUP(B337,'Общий список'!$A:$R,2,FALSE))</f>
        <v/>
      </c>
      <c r="D337" s="148" t="str">
        <f>IF(B337="","",VLOOKUP(B337,'Общий список'!$A:$R,3,FALSE))</f>
        <v/>
      </c>
      <c r="E337" s="148" t="str">
        <f>IF(B337="","",VLOOKUP(B337,'Общий список'!$A:$R,8,FALSE))</f>
        <v/>
      </c>
      <c r="F337" s="149" t="str">
        <f>IF(B337="","",VLOOKUP(B337,'Общий список'!$A:$R,10,FALSE))</f>
        <v/>
      </c>
      <c r="G337" s="149" t="str">
        <f>IF(B337="","",VLOOKUP(B337,'Общий список'!$A:$R,12,FALSE))</f>
        <v/>
      </c>
      <c r="H337" s="149" t="str">
        <f t="shared" ref="H337:W337" si="334">IF(AND($D337=H$3,OR($E337=H$4,$F337=H$4,$G337=H$4)),1,"")</f>
        <v/>
      </c>
      <c r="I337" s="149" t="str">
        <f t="shared" si="334"/>
        <v/>
      </c>
      <c r="J337" s="149" t="str">
        <f t="shared" si="334"/>
        <v/>
      </c>
      <c r="K337" s="149" t="str">
        <f t="shared" si="334"/>
        <v/>
      </c>
      <c r="L337" s="149" t="str">
        <f t="shared" si="334"/>
        <v/>
      </c>
      <c r="M337" s="149" t="str">
        <f t="shared" si="334"/>
        <v/>
      </c>
      <c r="N337" s="149" t="str">
        <f t="shared" si="334"/>
        <v/>
      </c>
      <c r="O337" s="149" t="str">
        <f t="shared" si="334"/>
        <v/>
      </c>
      <c r="P337" s="149" t="str">
        <f t="shared" si="334"/>
        <v/>
      </c>
      <c r="Q337" s="149" t="str">
        <f t="shared" si="334"/>
        <v/>
      </c>
      <c r="R337" s="149" t="str">
        <f t="shared" si="334"/>
        <v/>
      </c>
      <c r="S337" s="149" t="str">
        <f t="shared" si="334"/>
        <v/>
      </c>
      <c r="T337" s="149" t="str">
        <f t="shared" si="334"/>
        <v/>
      </c>
      <c r="U337" s="149" t="str">
        <f t="shared" si="334"/>
        <v/>
      </c>
      <c r="V337" s="149" t="str">
        <f t="shared" si="334"/>
        <v/>
      </c>
      <c r="W337" s="149" t="str">
        <f t="shared" si="334"/>
        <v/>
      </c>
    </row>
    <row r="338">
      <c r="A338" s="33"/>
      <c r="B338" s="148" t="str">
        <f>'Общий список'!A336</f>
        <v/>
      </c>
      <c r="C338" s="148" t="str">
        <f>IF(B338="","",VLOOKUP(B338,'Общий список'!$A:$R,2,FALSE))</f>
        <v/>
      </c>
      <c r="D338" s="148" t="str">
        <f>IF(B338="","",VLOOKUP(B338,'Общий список'!$A:$R,3,FALSE))</f>
        <v/>
      </c>
      <c r="E338" s="148" t="str">
        <f>IF(B338="","",VLOOKUP(B338,'Общий список'!$A:$R,8,FALSE))</f>
        <v/>
      </c>
      <c r="F338" s="149" t="str">
        <f>IF(B338="","",VLOOKUP(B338,'Общий список'!$A:$R,10,FALSE))</f>
        <v/>
      </c>
      <c r="G338" s="149" t="str">
        <f>IF(B338="","",VLOOKUP(B338,'Общий список'!$A:$R,12,FALSE))</f>
        <v/>
      </c>
      <c r="H338" s="149" t="str">
        <f t="shared" ref="H338:W338" si="335">IF(AND($D338=H$3,OR($E338=H$4,$F338=H$4,$G338=H$4)),1,"")</f>
        <v/>
      </c>
      <c r="I338" s="149" t="str">
        <f t="shared" si="335"/>
        <v/>
      </c>
      <c r="J338" s="149" t="str">
        <f t="shared" si="335"/>
        <v/>
      </c>
      <c r="K338" s="149" t="str">
        <f t="shared" si="335"/>
        <v/>
      </c>
      <c r="L338" s="149" t="str">
        <f t="shared" si="335"/>
        <v/>
      </c>
      <c r="M338" s="149" t="str">
        <f t="shared" si="335"/>
        <v/>
      </c>
      <c r="N338" s="149" t="str">
        <f t="shared" si="335"/>
        <v/>
      </c>
      <c r="O338" s="149" t="str">
        <f t="shared" si="335"/>
        <v/>
      </c>
      <c r="P338" s="149" t="str">
        <f t="shared" si="335"/>
        <v/>
      </c>
      <c r="Q338" s="149" t="str">
        <f t="shared" si="335"/>
        <v/>
      </c>
      <c r="R338" s="149" t="str">
        <f t="shared" si="335"/>
        <v/>
      </c>
      <c r="S338" s="149" t="str">
        <f t="shared" si="335"/>
        <v/>
      </c>
      <c r="T338" s="149" t="str">
        <f t="shared" si="335"/>
        <v/>
      </c>
      <c r="U338" s="149" t="str">
        <f t="shared" si="335"/>
        <v/>
      </c>
      <c r="V338" s="149" t="str">
        <f t="shared" si="335"/>
        <v/>
      </c>
      <c r="W338" s="149" t="str">
        <f t="shared" si="335"/>
        <v/>
      </c>
    </row>
    <row r="339">
      <c r="A339" s="33"/>
      <c r="B339" s="148" t="str">
        <f>'Общий список'!A337</f>
        <v/>
      </c>
      <c r="C339" s="148" t="str">
        <f>IF(B339="","",VLOOKUP(B339,'Общий список'!$A:$R,2,FALSE))</f>
        <v/>
      </c>
      <c r="D339" s="148" t="str">
        <f>IF(B339="","",VLOOKUP(B339,'Общий список'!$A:$R,3,FALSE))</f>
        <v/>
      </c>
      <c r="E339" s="148" t="str">
        <f>IF(B339="","",VLOOKUP(B339,'Общий список'!$A:$R,8,FALSE))</f>
        <v/>
      </c>
      <c r="F339" s="149" t="str">
        <f>IF(B339="","",VLOOKUP(B339,'Общий список'!$A:$R,10,FALSE))</f>
        <v/>
      </c>
      <c r="G339" s="149" t="str">
        <f>IF(B339="","",VLOOKUP(B339,'Общий список'!$A:$R,12,FALSE))</f>
        <v/>
      </c>
      <c r="H339" s="149" t="str">
        <f t="shared" ref="H339:W339" si="336">IF(AND($D339=H$3,OR($E339=H$4,$F339=H$4,$G339=H$4)),1,"")</f>
        <v/>
      </c>
      <c r="I339" s="149" t="str">
        <f t="shared" si="336"/>
        <v/>
      </c>
      <c r="J339" s="149" t="str">
        <f t="shared" si="336"/>
        <v/>
      </c>
      <c r="K339" s="149" t="str">
        <f t="shared" si="336"/>
        <v/>
      </c>
      <c r="L339" s="149" t="str">
        <f t="shared" si="336"/>
        <v/>
      </c>
      <c r="M339" s="149" t="str">
        <f t="shared" si="336"/>
        <v/>
      </c>
      <c r="N339" s="149" t="str">
        <f t="shared" si="336"/>
        <v/>
      </c>
      <c r="O339" s="149" t="str">
        <f t="shared" si="336"/>
        <v/>
      </c>
      <c r="P339" s="149" t="str">
        <f t="shared" si="336"/>
        <v/>
      </c>
      <c r="Q339" s="149" t="str">
        <f t="shared" si="336"/>
        <v/>
      </c>
      <c r="R339" s="149" t="str">
        <f t="shared" si="336"/>
        <v/>
      </c>
      <c r="S339" s="149" t="str">
        <f t="shared" si="336"/>
        <v/>
      </c>
      <c r="T339" s="149" t="str">
        <f t="shared" si="336"/>
        <v/>
      </c>
      <c r="U339" s="149" t="str">
        <f t="shared" si="336"/>
        <v/>
      </c>
      <c r="V339" s="149" t="str">
        <f t="shared" si="336"/>
        <v/>
      </c>
      <c r="W339" s="149" t="str">
        <f t="shared" si="336"/>
        <v/>
      </c>
    </row>
    <row r="340">
      <c r="A340" s="33"/>
      <c r="B340" s="148" t="str">
        <f>'Общий список'!A338</f>
        <v/>
      </c>
      <c r="C340" s="148" t="str">
        <f>IF(B340="","",VLOOKUP(B340,'Общий список'!$A:$R,2,FALSE))</f>
        <v/>
      </c>
      <c r="D340" s="148" t="str">
        <f>IF(B340="","",VLOOKUP(B340,'Общий список'!$A:$R,3,FALSE))</f>
        <v/>
      </c>
      <c r="E340" s="148" t="str">
        <f>IF(B340="","",VLOOKUP(B340,'Общий список'!$A:$R,8,FALSE))</f>
        <v/>
      </c>
      <c r="F340" s="149" t="str">
        <f>IF(B340="","",VLOOKUP(B340,'Общий список'!$A:$R,10,FALSE))</f>
        <v/>
      </c>
      <c r="G340" s="149" t="str">
        <f>IF(B340="","",VLOOKUP(B340,'Общий список'!$A:$R,12,FALSE))</f>
        <v/>
      </c>
      <c r="H340" s="149" t="str">
        <f t="shared" ref="H340:W340" si="337">IF(AND($D340=H$3,OR($E340=H$4,$F340=H$4,$G340=H$4)),1,"")</f>
        <v/>
      </c>
      <c r="I340" s="149" t="str">
        <f t="shared" si="337"/>
        <v/>
      </c>
      <c r="J340" s="149" t="str">
        <f t="shared" si="337"/>
        <v/>
      </c>
      <c r="K340" s="149" t="str">
        <f t="shared" si="337"/>
        <v/>
      </c>
      <c r="L340" s="149" t="str">
        <f t="shared" si="337"/>
        <v/>
      </c>
      <c r="M340" s="149" t="str">
        <f t="shared" si="337"/>
        <v/>
      </c>
      <c r="N340" s="149" t="str">
        <f t="shared" si="337"/>
        <v/>
      </c>
      <c r="O340" s="149" t="str">
        <f t="shared" si="337"/>
        <v/>
      </c>
      <c r="P340" s="149" t="str">
        <f t="shared" si="337"/>
        <v/>
      </c>
      <c r="Q340" s="149" t="str">
        <f t="shared" si="337"/>
        <v/>
      </c>
      <c r="R340" s="149" t="str">
        <f t="shared" si="337"/>
        <v/>
      </c>
      <c r="S340" s="149" t="str">
        <f t="shared" si="337"/>
        <v/>
      </c>
      <c r="T340" s="149" t="str">
        <f t="shared" si="337"/>
        <v/>
      </c>
      <c r="U340" s="149" t="str">
        <f t="shared" si="337"/>
        <v/>
      </c>
      <c r="V340" s="149" t="str">
        <f t="shared" si="337"/>
        <v/>
      </c>
      <c r="W340" s="149" t="str">
        <f t="shared" si="337"/>
        <v/>
      </c>
    </row>
    <row r="341">
      <c r="A341" s="33"/>
      <c r="B341" s="148" t="str">
        <f>'Общий список'!A339</f>
        <v/>
      </c>
      <c r="C341" s="148" t="str">
        <f>IF(B341="","",VLOOKUP(B341,'Общий список'!$A:$R,2,FALSE))</f>
        <v/>
      </c>
      <c r="D341" s="148" t="str">
        <f>IF(B341="","",VLOOKUP(B341,'Общий список'!$A:$R,3,FALSE))</f>
        <v/>
      </c>
      <c r="E341" s="148" t="str">
        <f>IF(B341="","",VLOOKUP(B341,'Общий список'!$A:$R,8,FALSE))</f>
        <v/>
      </c>
      <c r="F341" s="149" t="str">
        <f>IF(B341="","",VLOOKUP(B341,'Общий список'!$A:$R,10,FALSE))</f>
        <v/>
      </c>
      <c r="G341" s="149" t="str">
        <f>IF(B341="","",VLOOKUP(B341,'Общий список'!$A:$R,12,FALSE))</f>
        <v/>
      </c>
      <c r="H341" s="149" t="str">
        <f t="shared" ref="H341:W341" si="338">IF(AND($D341=H$3,OR($E341=H$4,$F341=H$4,$G341=H$4)),1,"")</f>
        <v/>
      </c>
      <c r="I341" s="149" t="str">
        <f t="shared" si="338"/>
        <v/>
      </c>
      <c r="J341" s="149" t="str">
        <f t="shared" si="338"/>
        <v/>
      </c>
      <c r="K341" s="149" t="str">
        <f t="shared" si="338"/>
        <v/>
      </c>
      <c r="L341" s="149" t="str">
        <f t="shared" si="338"/>
        <v/>
      </c>
      <c r="M341" s="149" t="str">
        <f t="shared" si="338"/>
        <v/>
      </c>
      <c r="N341" s="149" t="str">
        <f t="shared" si="338"/>
        <v/>
      </c>
      <c r="O341" s="149" t="str">
        <f t="shared" si="338"/>
        <v/>
      </c>
      <c r="P341" s="149" t="str">
        <f t="shared" si="338"/>
        <v/>
      </c>
      <c r="Q341" s="149" t="str">
        <f t="shared" si="338"/>
        <v/>
      </c>
      <c r="R341" s="149" t="str">
        <f t="shared" si="338"/>
        <v/>
      </c>
      <c r="S341" s="149" t="str">
        <f t="shared" si="338"/>
        <v/>
      </c>
      <c r="T341" s="149" t="str">
        <f t="shared" si="338"/>
        <v/>
      </c>
      <c r="U341" s="149" t="str">
        <f t="shared" si="338"/>
        <v/>
      </c>
      <c r="V341" s="149" t="str">
        <f t="shared" si="338"/>
        <v/>
      </c>
      <c r="W341" s="149" t="str">
        <f t="shared" si="338"/>
        <v/>
      </c>
    </row>
    <row r="342">
      <c r="A342" s="33"/>
      <c r="B342" s="148" t="str">
        <f>'Общий список'!A340</f>
        <v/>
      </c>
      <c r="C342" s="148" t="str">
        <f>IF(B342="","",VLOOKUP(B342,'Общий список'!$A:$R,2,FALSE))</f>
        <v/>
      </c>
      <c r="D342" s="148" t="str">
        <f>IF(B342="","",VLOOKUP(B342,'Общий список'!$A:$R,3,FALSE))</f>
        <v/>
      </c>
      <c r="E342" s="148" t="str">
        <f>IF(B342="","",VLOOKUP(B342,'Общий список'!$A:$R,8,FALSE))</f>
        <v/>
      </c>
      <c r="F342" s="149" t="str">
        <f>IF(B342="","",VLOOKUP(B342,'Общий список'!$A:$R,10,FALSE))</f>
        <v/>
      </c>
      <c r="G342" s="149" t="str">
        <f>IF(B342="","",VLOOKUP(B342,'Общий список'!$A:$R,12,FALSE))</f>
        <v/>
      </c>
      <c r="H342" s="149" t="str">
        <f t="shared" ref="H342:W342" si="339">IF(AND($D342=H$3,OR($E342=H$4,$F342=H$4,$G342=H$4)),1,"")</f>
        <v/>
      </c>
      <c r="I342" s="149" t="str">
        <f t="shared" si="339"/>
        <v/>
      </c>
      <c r="J342" s="149" t="str">
        <f t="shared" si="339"/>
        <v/>
      </c>
      <c r="K342" s="149" t="str">
        <f t="shared" si="339"/>
        <v/>
      </c>
      <c r="L342" s="149" t="str">
        <f t="shared" si="339"/>
        <v/>
      </c>
      <c r="M342" s="149" t="str">
        <f t="shared" si="339"/>
        <v/>
      </c>
      <c r="N342" s="149" t="str">
        <f t="shared" si="339"/>
        <v/>
      </c>
      <c r="O342" s="149" t="str">
        <f t="shared" si="339"/>
        <v/>
      </c>
      <c r="P342" s="149" t="str">
        <f t="shared" si="339"/>
        <v/>
      </c>
      <c r="Q342" s="149" t="str">
        <f t="shared" si="339"/>
        <v/>
      </c>
      <c r="R342" s="149" t="str">
        <f t="shared" si="339"/>
        <v/>
      </c>
      <c r="S342" s="149" t="str">
        <f t="shared" si="339"/>
        <v/>
      </c>
      <c r="T342" s="149" t="str">
        <f t="shared" si="339"/>
        <v/>
      </c>
      <c r="U342" s="149" t="str">
        <f t="shared" si="339"/>
        <v/>
      </c>
      <c r="V342" s="149" t="str">
        <f t="shared" si="339"/>
        <v/>
      </c>
      <c r="W342" s="149" t="str">
        <f t="shared" si="339"/>
        <v/>
      </c>
    </row>
    <row r="343">
      <c r="A343" s="33"/>
      <c r="B343" s="148" t="str">
        <f>'Общий список'!A341</f>
        <v/>
      </c>
      <c r="C343" s="148" t="str">
        <f>IF(B343="","",VLOOKUP(B343,'Общий список'!$A:$R,2,FALSE))</f>
        <v/>
      </c>
      <c r="D343" s="148" t="str">
        <f>IF(B343="","",VLOOKUP(B343,'Общий список'!$A:$R,3,FALSE))</f>
        <v/>
      </c>
      <c r="E343" s="148" t="str">
        <f>IF(B343="","",VLOOKUP(B343,'Общий список'!$A:$R,8,FALSE))</f>
        <v/>
      </c>
      <c r="F343" s="149" t="str">
        <f>IF(B343="","",VLOOKUP(B343,'Общий список'!$A:$R,10,FALSE))</f>
        <v/>
      </c>
      <c r="G343" s="149" t="str">
        <f>IF(B343="","",VLOOKUP(B343,'Общий список'!$A:$R,12,FALSE))</f>
        <v/>
      </c>
      <c r="H343" s="149" t="str">
        <f t="shared" ref="H343:W343" si="340">IF(AND($D343=H$3,OR($E343=H$4,$F343=H$4,$G343=H$4)),1,"")</f>
        <v/>
      </c>
      <c r="I343" s="149" t="str">
        <f t="shared" si="340"/>
        <v/>
      </c>
      <c r="J343" s="149" t="str">
        <f t="shared" si="340"/>
        <v/>
      </c>
      <c r="K343" s="149" t="str">
        <f t="shared" si="340"/>
        <v/>
      </c>
      <c r="L343" s="149" t="str">
        <f t="shared" si="340"/>
        <v/>
      </c>
      <c r="M343" s="149" t="str">
        <f t="shared" si="340"/>
        <v/>
      </c>
      <c r="N343" s="149" t="str">
        <f t="shared" si="340"/>
        <v/>
      </c>
      <c r="O343" s="149" t="str">
        <f t="shared" si="340"/>
        <v/>
      </c>
      <c r="P343" s="149" t="str">
        <f t="shared" si="340"/>
        <v/>
      </c>
      <c r="Q343" s="149" t="str">
        <f t="shared" si="340"/>
        <v/>
      </c>
      <c r="R343" s="149" t="str">
        <f t="shared" si="340"/>
        <v/>
      </c>
      <c r="S343" s="149" t="str">
        <f t="shared" si="340"/>
        <v/>
      </c>
      <c r="T343" s="149" t="str">
        <f t="shared" si="340"/>
        <v/>
      </c>
      <c r="U343" s="149" t="str">
        <f t="shared" si="340"/>
        <v/>
      </c>
      <c r="V343" s="149" t="str">
        <f t="shared" si="340"/>
        <v/>
      </c>
      <c r="W343" s="149" t="str">
        <f t="shared" si="340"/>
        <v/>
      </c>
    </row>
    <row r="344">
      <c r="A344" s="33"/>
      <c r="B344" s="148" t="str">
        <f>'Общий список'!A342</f>
        <v/>
      </c>
      <c r="C344" s="148" t="str">
        <f>IF(B344="","",VLOOKUP(B344,'Общий список'!$A:$R,2,FALSE))</f>
        <v/>
      </c>
      <c r="D344" s="148" t="str">
        <f>IF(B344="","",VLOOKUP(B344,'Общий список'!$A:$R,3,FALSE))</f>
        <v/>
      </c>
      <c r="E344" s="148" t="str">
        <f>IF(B344="","",VLOOKUP(B344,'Общий список'!$A:$R,8,FALSE))</f>
        <v/>
      </c>
      <c r="F344" s="149" t="str">
        <f>IF(B344="","",VLOOKUP(B344,'Общий список'!$A:$R,10,FALSE))</f>
        <v/>
      </c>
      <c r="G344" s="149" t="str">
        <f>IF(B344="","",VLOOKUP(B344,'Общий список'!$A:$R,12,FALSE))</f>
        <v/>
      </c>
      <c r="H344" s="149" t="str">
        <f t="shared" ref="H344:W344" si="341">IF(AND($D344=H$3,OR($E344=H$4,$F344=H$4,$G344=H$4)),1,"")</f>
        <v/>
      </c>
      <c r="I344" s="149" t="str">
        <f t="shared" si="341"/>
        <v/>
      </c>
      <c r="J344" s="149" t="str">
        <f t="shared" si="341"/>
        <v/>
      </c>
      <c r="K344" s="149" t="str">
        <f t="shared" si="341"/>
        <v/>
      </c>
      <c r="L344" s="149" t="str">
        <f t="shared" si="341"/>
        <v/>
      </c>
      <c r="M344" s="149" t="str">
        <f t="shared" si="341"/>
        <v/>
      </c>
      <c r="N344" s="149" t="str">
        <f t="shared" si="341"/>
        <v/>
      </c>
      <c r="O344" s="149" t="str">
        <f t="shared" si="341"/>
        <v/>
      </c>
      <c r="P344" s="149" t="str">
        <f t="shared" si="341"/>
        <v/>
      </c>
      <c r="Q344" s="149" t="str">
        <f t="shared" si="341"/>
        <v/>
      </c>
      <c r="R344" s="149" t="str">
        <f t="shared" si="341"/>
        <v/>
      </c>
      <c r="S344" s="149" t="str">
        <f t="shared" si="341"/>
        <v/>
      </c>
      <c r="T344" s="149" t="str">
        <f t="shared" si="341"/>
        <v/>
      </c>
      <c r="U344" s="149" t="str">
        <f t="shared" si="341"/>
        <v/>
      </c>
      <c r="V344" s="149" t="str">
        <f t="shared" si="341"/>
        <v/>
      </c>
      <c r="W344" s="149" t="str">
        <f t="shared" si="341"/>
        <v/>
      </c>
    </row>
    <row r="345">
      <c r="A345" s="33"/>
      <c r="B345" s="148" t="str">
        <f>'Общий список'!A343</f>
        <v/>
      </c>
      <c r="C345" s="148" t="str">
        <f>IF(B345="","",VLOOKUP(B345,'Общий список'!$A:$R,2,FALSE))</f>
        <v/>
      </c>
      <c r="D345" s="148" t="str">
        <f>IF(B345="","",VLOOKUP(B345,'Общий список'!$A:$R,3,FALSE))</f>
        <v/>
      </c>
      <c r="E345" s="148" t="str">
        <f>IF(B345="","",VLOOKUP(B345,'Общий список'!$A:$R,8,FALSE))</f>
        <v/>
      </c>
      <c r="F345" s="149" t="str">
        <f>IF(B345="","",VLOOKUP(B345,'Общий список'!$A:$R,10,FALSE))</f>
        <v/>
      </c>
      <c r="G345" s="149" t="str">
        <f>IF(B345="","",VLOOKUP(B345,'Общий список'!$A:$R,12,FALSE))</f>
        <v/>
      </c>
      <c r="H345" s="149" t="str">
        <f t="shared" ref="H345:W345" si="342">IF(AND($D345=H$3,OR($E345=H$4,$F345=H$4,$G345=H$4)),1,"")</f>
        <v/>
      </c>
      <c r="I345" s="149" t="str">
        <f t="shared" si="342"/>
        <v/>
      </c>
      <c r="J345" s="149" t="str">
        <f t="shared" si="342"/>
        <v/>
      </c>
      <c r="K345" s="149" t="str">
        <f t="shared" si="342"/>
        <v/>
      </c>
      <c r="L345" s="149" t="str">
        <f t="shared" si="342"/>
        <v/>
      </c>
      <c r="M345" s="149" t="str">
        <f t="shared" si="342"/>
        <v/>
      </c>
      <c r="N345" s="149" t="str">
        <f t="shared" si="342"/>
        <v/>
      </c>
      <c r="O345" s="149" t="str">
        <f t="shared" si="342"/>
        <v/>
      </c>
      <c r="P345" s="149" t="str">
        <f t="shared" si="342"/>
        <v/>
      </c>
      <c r="Q345" s="149" t="str">
        <f t="shared" si="342"/>
        <v/>
      </c>
      <c r="R345" s="149" t="str">
        <f t="shared" si="342"/>
        <v/>
      </c>
      <c r="S345" s="149" t="str">
        <f t="shared" si="342"/>
        <v/>
      </c>
      <c r="T345" s="149" t="str">
        <f t="shared" si="342"/>
        <v/>
      </c>
      <c r="U345" s="149" t="str">
        <f t="shared" si="342"/>
        <v/>
      </c>
      <c r="V345" s="149" t="str">
        <f t="shared" si="342"/>
        <v/>
      </c>
      <c r="W345" s="149" t="str">
        <f t="shared" si="342"/>
        <v/>
      </c>
    </row>
    <row r="346">
      <c r="A346" s="33"/>
      <c r="B346" s="148" t="str">
        <f>'Общий список'!A344</f>
        <v/>
      </c>
      <c r="C346" s="148" t="str">
        <f>IF(B346="","",VLOOKUP(B346,'Общий список'!$A:$R,2,FALSE))</f>
        <v/>
      </c>
      <c r="D346" s="148" t="str">
        <f>IF(B346="","",VLOOKUP(B346,'Общий список'!$A:$R,3,FALSE))</f>
        <v/>
      </c>
      <c r="E346" s="148" t="str">
        <f>IF(B346="","",VLOOKUP(B346,'Общий список'!$A:$R,8,FALSE))</f>
        <v/>
      </c>
      <c r="F346" s="149" t="str">
        <f>IF(B346="","",VLOOKUP(B346,'Общий список'!$A:$R,10,FALSE))</f>
        <v/>
      </c>
      <c r="G346" s="149" t="str">
        <f>IF(B346="","",VLOOKUP(B346,'Общий список'!$A:$R,12,FALSE))</f>
        <v/>
      </c>
      <c r="H346" s="149" t="str">
        <f t="shared" ref="H346:W346" si="343">IF(AND($D346=H$3,OR($E346=H$4,$F346=H$4,$G346=H$4)),1,"")</f>
        <v/>
      </c>
      <c r="I346" s="149" t="str">
        <f t="shared" si="343"/>
        <v/>
      </c>
      <c r="J346" s="149" t="str">
        <f t="shared" si="343"/>
        <v/>
      </c>
      <c r="K346" s="149" t="str">
        <f t="shared" si="343"/>
        <v/>
      </c>
      <c r="L346" s="149" t="str">
        <f t="shared" si="343"/>
        <v/>
      </c>
      <c r="M346" s="149" t="str">
        <f t="shared" si="343"/>
        <v/>
      </c>
      <c r="N346" s="149" t="str">
        <f t="shared" si="343"/>
        <v/>
      </c>
      <c r="O346" s="149" t="str">
        <f t="shared" si="343"/>
        <v/>
      </c>
      <c r="P346" s="149" t="str">
        <f t="shared" si="343"/>
        <v/>
      </c>
      <c r="Q346" s="149" t="str">
        <f t="shared" si="343"/>
        <v/>
      </c>
      <c r="R346" s="149" t="str">
        <f t="shared" si="343"/>
        <v/>
      </c>
      <c r="S346" s="149" t="str">
        <f t="shared" si="343"/>
        <v/>
      </c>
      <c r="T346" s="149" t="str">
        <f t="shared" si="343"/>
        <v/>
      </c>
      <c r="U346" s="149" t="str">
        <f t="shared" si="343"/>
        <v/>
      </c>
      <c r="V346" s="149" t="str">
        <f t="shared" si="343"/>
        <v/>
      </c>
      <c r="W346" s="149" t="str">
        <f t="shared" si="343"/>
        <v/>
      </c>
    </row>
    <row r="347">
      <c r="A347" s="33"/>
      <c r="B347" s="148" t="str">
        <f>'Общий список'!A345</f>
        <v/>
      </c>
      <c r="C347" s="148" t="str">
        <f>IF(B347="","",VLOOKUP(B347,'Общий список'!$A:$R,2,FALSE))</f>
        <v/>
      </c>
      <c r="D347" s="148" t="str">
        <f>IF(B347="","",VLOOKUP(B347,'Общий список'!$A:$R,3,FALSE))</f>
        <v/>
      </c>
      <c r="E347" s="148" t="str">
        <f>IF(B347="","",VLOOKUP(B347,'Общий список'!$A:$R,8,FALSE))</f>
        <v/>
      </c>
      <c r="F347" s="149" t="str">
        <f>IF(B347="","",VLOOKUP(B347,'Общий список'!$A:$R,10,FALSE))</f>
        <v/>
      </c>
      <c r="G347" s="149" t="str">
        <f>IF(B347="","",VLOOKUP(B347,'Общий список'!$A:$R,12,FALSE))</f>
        <v/>
      </c>
      <c r="H347" s="149" t="str">
        <f t="shared" ref="H347:W347" si="344">IF(AND($D347=H$3,OR($E347=H$4,$F347=H$4,$G347=H$4)),1,"")</f>
        <v/>
      </c>
      <c r="I347" s="149" t="str">
        <f t="shared" si="344"/>
        <v/>
      </c>
      <c r="J347" s="149" t="str">
        <f t="shared" si="344"/>
        <v/>
      </c>
      <c r="K347" s="149" t="str">
        <f t="shared" si="344"/>
        <v/>
      </c>
      <c r="L347" s="149" t="str">
        <f t="shared" si="344"/>
        <v/>
      </c>
      <c r="M347" s="149" t="str">
        <f t="shared" si="344"/>
        <v/>
      </c>
      <c r="N347" s="149" t="str">
        <f t="shared" si="344"/>
        <v/>
      </c>
      <c r="O347" s="149" t="str">
        <f t="shared" si="344"/>
        <v/>
      </c>
      <c r="P347" s="149" t="str">
        <f t="shared" si="344"/>
        <v/>
      </c>
      <c r="Q347" s="149" t="str">
        <f t="shared" si="344"/>
        <v/>
      </c>
      <c r="R347" s="149" t="str">
        <f t="shared" si="344"/>
        <v/>
      </c>
      <c r="S347" s="149" t="str">
        <f t="shared" si="344"/>
        <v/>
      </c>
      <c r="T347" s="149" t="str">
        <f t="shared" si="344"/>
        <v/>
      </c>
      <c r="U347" s="149" t="str">
        <f t="shared" si="344"/>
        <v/>
      </c>
      <c r="V347" s="149" t="str">
        <f t="shared" si="344"/>
        <v/>
      </c>
      <c r="W347" s="149" t="str">
        <f t="shared" si="344"/>
        <v/>
      </c>
    </row>
    <row r="348">
      <c r="A348" s="33"/>
      <c r="B348" s="148" t="str">
        <f>'Общий список'!A346</f>
        <v/>
      </c>
      <c r="C348" s="148" t="str">
        <f>IF(B348="","",VLOOKUP(B348,'Общий список'!$A:$R,2,FALSE))</f>
        <v/>
      </c>
      <c r="D348" s="148" t="str">
        <f>IF(B348="","",VLOOKUP(B348,'Общий список'!$A:$R,3,FALSE))</f>
        <v/>
      </c>
      <c r="E348" s="148" t="str">
        <f>IF(B348="","",VLOOKUP(B348,'Общий список'!$A:$R,8,FALSE))</f>
        <v/>
      </c>
      <c r="F348" s="149" t="str">
        <f>IF(B348="","",VLOOKUP(B348,'Общий список'!$A:$R,10,FALSE))</f>
        <v/>
      </c>
      <c r="G348" s="149" t="str">
        <f>IF(B348="","",VLOOKUP(B348,'Общий список'!$A:$R,12,FALSE))</f>
        <v/>
      </c>
      <c r="H348" s="149" t="str">
        <f t="shared" ref="H348:W348" si="345">IF(AND($D348=H$3,OR($E348=H$4,$F348=H$4,$G348=H$4)),1,"")</f>
        <v/>
      </c>
      <c r="I348" s="149" t="str">
        <f t="shared" si="345"/>
        <v/>
      </c>
      <c r="J348" s="149" t="str">
        <f t="shared" si="345"/>
        <v/>
      </c>
      <c r="K348" s="149" t="str">
        <f t="shared" si="345"/>
        <v/>
      </c>
      <c r="L348" s="149" t="str">
        <f t="shared" si="345"/>
        <v/>
      </c>
      <c r="M348" s="149" t="str">
        <f t="shared" si="345"/>
        <v/>
      </c>
      <c r="N348" s="149" t="str">
        <f t="shared" si="345"/>
        <v/>
      </c>
      <c r="O348" s="149" t="str">
        <f t="shared" si="345"/>
        <v/>
      </c>
      <c r="P348" s="149" t="str">
        <f t="shared" si="345"/>
        <v/>
      </c>
      <c r="Q348" s="149" t="str">
        <f t="shared" si="345"/>
        <v/>
      </c>
      <c r="R348" s="149" t="str">
        <f t="shared" si="345"/>
        <v/>
      </c>
      <c r="S348" s="149" t="str">
        <f t="shared" si="345"/>
        <v/>
      </c>
      <c r="T348" s="149" t="str">
        <f t="shared" si="345"/>
        <v/>
      </c>
      <c r="U348" s="149" t="str">
        <f t="shared" si="345"/>
        <v/>
      </c>
      <c r="V348" s="149" t="str">
        <f t="shared" si="345"/>
        <v/>
      </c>
      <c r="W348" s="149" t="str">
        <f t="shared" si="345"/>
        <v/>
      </c>
    </row>
    <row r="349">
      <c r="A349" s="33"/>
      <c r="B349" s="148" t="str">
        <f>'Общий список'!A347</f>
        <v/>
      </c>
      <c r="C349" s="148" t="str">
        <f>IF(B349="","",VLOOKUP(B349,'Общий список'!$A:$R,2,FALSE))</f>
        <v/>
      </c>
      <c r="D349" s="148" t="str">
        <f>IF(B349="","",VLOOKUP(B349,'Общий список'!$A:$R,3,FALSE))</f>
        <v/>
      </c>
      <c r="E349" s="148" t="str">
        <f>IF(B349="","",VLOOKUP(B349,'Общий список'!$A:$R,8,FALSE))</f>
        <v/>
      </c>
      <c r="F349" s="149" t="str">
        <f>IF(B349="","",VLOOKUP(B349,'Общий список'!$A:$R,10,FALSE))</f>
        <v/>
      </c>
      <c r="G349" s="149" t="str">
        <f>IF(B349="","",VLOOKUP(B349,'Общий список'!$A:$R,12,FALSE))</f>
        <v/>
      </c>
      <c r="H349" s="149" t="str">
        <f t="shared" ref="H349:W349" si="346">IF(AND($D349=H$3,OR($E349=H$4,$F349=H$4,$G349=H$4)),1,"")</f>
        <v/>
      </c>
      <c r="I349" s="149" t="str">
        <f t="shared" si="346"/>
        <v/>
      </c>
      <c r="J349" s="149" t="str">
        <f t="shared" si="346"/>
        <v/>
      </c>
      <c r="K349" s="149" t="str">
        <f t="shared" si="346"/>
        <v/>
      </c>
      <c r="L349" s="149" t="str">
        <f t="shared" si="346"/>
        <v/>
      </c>
      <c r="M349" s="149" t="str">
        <f t="shared" si="346"/>
        <v/>
      </c>
      <c r="N349" s="149" t="str">
        <f t="shared" si="346"/>
        <v/>
      </c>
      <c r="O349" s="149" t="str">
        <f t="shared" si="346"/>
        <v/>
      </c>
      <c r="P349" s="149" t="str">
        <f t="shared" si="346"/>
        <v/>
      </c>
      <c r="Q349" s="149" t="str">
        <f t="shared" si="346"/>
        <v/>
      </c>
      <c r="R349" s="149" t="str">
        <f t="shared" si="346"/>
        <v/>
      </c>
      <c r="S349" s="149" t="str">
        <f t="shared" si="346"/>
        <v/>
      </c>
      <c r="T349" s="149" t="str">
        <f t="shared" si="346"/>
        <v/>
      </c>
      <c r="U349" s="149" t="str">
        <f t="shared" si="346"/>
        <v/>
      </c>
      <c r="V349" s="149" t="str">
        <f t="shared" si="346"/>
        <v/>
      </c>
      <c r="W349" s="149" t="str">
        <f t="shared" si="346"/>
        <v/>
      </c>
    </row>
    <row r="350">
      <c r="A350" s="33"/>
      <c r="B350" s="148" t="str">
        <f>'Общий список'!A348</f>
        <v/>
      </c>
      <c r="C350" s="148" t="str">
        <f>IF(B350="","",VLOOKUP(B350,'Общий список'!$A:$R,2,FALSE))</f>
        <v/>
      </c>
      <c r="D350" s="148" t="str">
        <f>IF(B350="","",VLOOKUP(B350,'Общий список'!$A:$R,3,FALSE))</f>
        <v/>
      </c>
      <c r="E350" s="148" t="str">
        <f>IF(B350="","",VLOOKUP(B350,'Общий список'!$A:$R,8,FALSE))</f>
        <v/>
      </c>
      <c r="F350" s="149" t="str">
        <f>IF(B350="","",VLOOKUP(B350,'Общий список'!$A:$R,10,FALSE))</f>
        <v/>
      </c>
      <c r="G350" s="149" t="str">
        <f>IF(B350="","",VLOOKUP(B350,'Общий список'!$A:$R,12,FALSE))</f>
        <v/>
      </c>
      <c r="H350" s="149" t="str">
        <f t="shared" ref="H350:W350" si="347">IF(AND($D350=H$3,OR($E350=H$4,$F350=H$4,$G350=H$4)),1,"")</f>
        <v/>
      </c>
      <c r="I350" s="149" t="str">
        <f t="shared" si="347"/>
        <v/>
      </c>
      <c r="J350" s="149" t="str">
        <f t="shared" si="347"/>
        <v/>
      </c>
      <c r="K350" s="149" t="str">
        <f t="shared" si="347"/>
        <v/>
      </c>
      <c r="L350" s="149" t="str">
        <f t="shared" si="347"/>
        <v/>
      </c>
      <c r="M350" s="149" t="str">
        <f t="shared" si="347"/>
        <v/>
      </c>
      <c r="N350" s="149" t="str">
        <f t="shared" si="347"/>
        <v/>
      </c>
      <c r="O350" s="149" t="str">
        <f t="shared" si="347"/>
        <v/>
      </c>
      <c r="P350" s="149" t="str">
        <f t="shared" si="347"/>
        <v/>
      </c>
      <c r="Q350" s="149" t="str">
        <f t="shared" si="347"/>
        <v/>
      </c>
      <c r="R350" s="149" t="str">
        <f t="shared" si="347"/>
        <v/>
      </c>
      <c r="S350" s="149" t="str">
        <f t="shared" si="347"/>
        <v/>
      </c>
      <c r="T350" s="149" t="str">
        <f t="shared" si="347"/>
        <v/>
      </c>
      <c r="U350" s="149" t="str">
        <f t="shared" si="347"/>
        <v/>
      </c>
      <c r="V350" s="149" t="str">
        <f t="shared" si="347"/>
        <v/>
      </c>
      <c r="W350" s="149" t="str">
        <f t="shared" si="347"/>
        <v/>
      </c>
    </row>
    <row r="351">
      <c r="A351" s="33"/>
      <c r="B351" s="148" t="str">
        <f>'Общий список'!A349</f>
        <v/>
      </c>
      <c r="C351" s="148" t="str">
        <f>IF(B351="","",VLOOKUP(B351,'Общий список'!$A:$R,2,FALSE))</f>
        <v/>
      </c>
      <c r="D351" s="148" t="str">
        <f>IF(B351="","",VLOOKUP(B351,'Общий список'!$A:$R,3,FALSE))</f>
        <v/>
      </c>
      <c r="E351" s="148" t="str">
        <f>IF(B351="","",VLOOKUP(B351,'Общий список'!$A:$R,8,FALSE))</f>
        <v/>
      </c>
      <c r="F351" s="149" t="str">
        <f>IF(B351="","",VLOOKUP(B351,'Общий список'!$A:$R,10,FALSE))</f>
        <v/>
      </c>
      <c r="G351" s="149" t="str">
        <f>IF(B351="","",VLOOKUP(B351,'Общий список'!$A:$R,12,FALSE))</f>
        <v/>
      </c>
      <c r="H351" s="149" t="str">
        <f t="shared" ref="H351:W351" si="348">IF(AND($D351=H$3,OR($E351=H$4,$F351=H$4,$G351=H$4)),1,"")</f>
        <v/>
      </c>
      <c r="I351" s="149" t="str">
        <f t="shared" si="348"/>
        <v/>
      </c>
      <c r="J351" s="149" t="str">
        <f t="shared" si="348"/>
        <v/>
      </c>
      <c r="K351" s="149" t="str">
        <f t="shared" si="348"/>
        <v/>
      </c>
      <c r="L351" s="149" t="str">
        <f t="shared" si="348"/>
        <v/>
      </c>
      <c r="M351" s="149" t="str">
        <f t="shared" si="348"/>
        <v/>
      </c>
      <c r="N351" s="149" t="str">
        <f t="shared" si="348"/>
        <v/>
      </c>
      <c r="O351" s="149" t="str">
        <f t="shared" si="348"/>
        <v/>
      </c>
      <c r="P351" s="149" t="str">
        <f t="shared" si="348"/>
        <v/>
      </c>
      <c r="Q351" s="149" t="str">
        <f t="shared" si="348"/>
        <v/>
      </c>
      <c r="R351" s="149" t="str">
        <f t="shared" si="348"/>
        <v/>
      </c>
      <c r="S351" s="149" t="str">
        <f t="shared" si="348"/>
        <v/>
      </c>
      <c r="T351" s="149" t="str">
        <f t="shared" si="348"/>
        <v/>
      </c>
      <c r="U351" s="149" t="str">
        <f t="shared" si="348"/>
        <v/>
      </c>
      <c r="V351" s="149" t="str">
        <f t="shared" si="348"/>
        <v/>
      </c>
      <c r="W351" s="149" t="str">
        <f t="shared" si="348"/>
        <v/>
      </c>
    </row>
    <row r="352">
      <c r="A352" s="33"/>
      <c r="B352" s="148" t="str">
        <f>'Общий список'!A350</f>
        <v/>
      </c>
      <c r="C352" s="148" t="str">
        <f>IF(B352="","",VLOOKUP(B352,'Общий список'!$A:$R,2,FALSE))</f>
        <v/>
      </c>
      <c r="D352" s="148" t="str">
        <f>IF(B352="","",VLOOKUP(B352,'Общий список'!$A:$R,3,FALSE))</f>
        <v/>
      </c>
      <c r="E352" s="148" t="str">
        <f>IF(B352="","",VLOOKUP(B352,'Общий список'!$A:$R,8,FALSE))</f>
        <v/>
      </c>
      <c r="F352" s="149" t="str">
        <f>IF(B352="","",VLOOKUP(B352,'Общий список'!$A:$R,10,FALSE))</f>
        <v/>
      </c>
      <c r="G352" s="149" t="str">
        <f>IF(B352="","",VLOOKUP(B352,'Общий список'!$A:$R,12,FALSE))</f>
        <v/>
      </c>
      <c r="H352" s="149" t="str">
        <f t="shared" ref="H352:W352" si="349">IF(AND($D352=H$3,OR($E352=H$4,$F352=H$4,$G352=H$4)),1,"")</f>
        <v/>
      </c>
      <c r="I352" s="149" t="str">
        <f t="shared" si="349"/>
        <v/>
      </c>
      <c r="J352" s="149" t="str">
        <f t="shared" si="349"/>
        <v/>
      </c>
      <c r="K352" s="149" t="str">
        <f t="shared" si="349"/>
        <v/>
      </c>
      <c r="L352" s="149" t="str">
        <f t="shared" si="349"/>
        <v/>
      </c>
      <c r="M352" s="149" t="str">
        <f t="shared" si="349"/>
        <v/>
      </c>
      <c r="N352" s="149" t="str">
        <f t="shared" si="349"/>
        <v/>
      </c>
      <c r="O352" s="149" t="str">
        <f t="shared" si="349"/>
        <v/>
      </c>
      <c r="P352" s="149" t="str">
        <f t="shared" si="349"/>
        <v/>
      </c>
      <c r="Q352" s="149" t="str">
        <f t="shared" si="349"/>
        <v/>
      </c>
      <c r="R352" s="149" t="str">
        <f t="shared" si="349"/>
        <v/>
      </c>
      <c r="S352" s="149" t="str">
        <f t="shared" si="349"/>
        <v/>
      </c>
      <c r="T352" s="149" t="str">
        <f t="shared" si="349"/>
        <v/>
      </c>
      <c r="U352" s="149" t="str">
        <f t="shared" si="349"/>
        <v/>
      </c>
      <c r="V352" s="149" t="str">
        <f t="shared" si="349"/>
        <v/>
      </c>
      <c r="W352" s="149" t="str">
        <f t="shared" si="349"/>
        <v/>
      </c>
    </row>
    <row r="353">
      <c r="A353" s="33"/>
      <c r="B353" s="148" t="str">
        <f>'Общий список'!A351</f>
        <v/>
      </c>
      <c r="C353" s="148" t="str">
        <f>IF(B353="","",VLOOKUP(B353,'Общий список'!$A:$R,2,FALSE))</f>
        <v/>
      </c>
      <c r="D353" s="148" t="str">
        <f>IF(B353="","",VLOOKUP(B353,'Общий список'!$A:$R,3,FALSE))</f>
        <v/>
      </c>
      <c r="E353" s="148" t="str">
        <f>IF(B353="","",VLOOKUP(B353,'Общий список'!$A:$R,8,FALSE))</f>
        <v/>
      </c>
      <c r="F353" s="149" t="str">
        <f>IF(B353="","",VLOOKUP(B353,'Общий список'!$A:$R,10,FALSE))</f>
        <v/>
      </c>
      <c r="G353" s="149" t="str">
        <f>IF(B353="","",VLOOKUP(B353,'Общий список'!$A:$R,12,FALSE))</f>
        <v/>
      </c>
      <c r="H353" s="149" t="str">
        <f t="shared" ref="H353:W353" si="350">IF(AND($D353=H$3,OR($E353=H$4,$F353=H$4,$G353=H$4)),1,"")</f>
        <v/>
      </c>
      <c r="I353" s="149" t="str">
        <f t="shared" si="350"/>
        <v/>
      </c>
      <c r="J353" s="149" t="str">
        <f t="shared" si="350"/>
        <v/>
      </c>
      <c r="K353" s="149" t="str">
        <f t="shared" si="350"/>
        <v/>
      </c>
      <c r="L353" s="149" t="str">
        <f t="shared" si="350"/>
        <v/>
      </c>
      <c r="M353" s="149" t="str">
        <f t="shared" si="350"/>
        <v/>
      </c>
      <c r="N353" s="149" t="str">
        <f t="shared" si="350"/>
        <v/>
      </c>
      <c r="O353" s="149" t="str">
        <f t="shared" si="350"/>
        <v/>
      </c>
      <c r="P353" s="149" t="str">
        <f t="shared" si="350"/>
        <v/>
      </c>
      <c r="Q353" s="149" t="str">
        <f t="shared" si="350"/>
        <v/>
      </c>
      <c r="R353" s="149" t="str">
        <f t="shared" si="350"/>
        <v/>
      </c>
      <c r="S353" s="149" t="str">
        <f t="shared" si="350"/>
        <v/>
      </c>
      <c r="T353" s="149" t="str">
        <f t="shared" si="350"/>
        <v/>
      </c>
      <c r="U353" s="149" t="str">
        <f t="shared" si="350"/>
        <v/>
      </c>
      <c r="V353" s="149" t="str">
        <f t="shared" si="350"/>
        <v/>
      </c>
      <c r="W353" s="149" t="str">
        <f t="shared" si="350"/>
        <v/>
      </c>
    </row>
    <row r="354">
      <c r="A354" s="33"/>
      <c r="B354" s="148" t="str">
        <f>'Общий список'!A352</f>
        <v/>
      </c>
      <c r="C354" s="148" t="str">
        <f>IF(B354="","",VLOOKUP(B354,'Общий список'!$A:$R,2,FALSE))</f>
        <v/>
      </c>
      <c r="D354" s="148" t="str">
        <f>IF(B354="","",VLOOKUP(B354,'Общий список'!$A:$R,3,FALSE))</f>
        <v/>
      </c>
      <c r="E354" s="148" t="str">
        <f>IF(B354="","",VLOOKUP(B354,'Общий список'!$A:$R,8,FALSE))</f>
        <v/>
      </c>
      <c r="F354" s="149" t="str">
        <f>IF(B354="","",VLOOKUP(B354,'Общий список'!$A:$R,10,FALSE))</f>
        <v/>
      </c>
      <c r="G354" s="149" t="str">
        <f>IF(B354="","",VLOOKUP(B354,'Общий список'!$A:$R,12,FALSE))</f>
        <v/>
      </c>
      <c r="H354" s="149" t="str">
        <f t="shared" ref="H354:W354" si="351">IF(AND($D354=H$3,OR($E354=H$4,$F354=H$4,$G354=H$4)),1,"")</f>
        <v/>
      </c>
      <c r="I354" s="149" t="str">
        <f t="shared" si="351"/>
        <v/>
      </c>
      <c r="J354" s="149" t="str">
        <f t="shared" si="351"/>
        <v/>
      </c>
      <c r="K354" s="149" t="str">
        <f t="shared" si="351"/>
        <v/>
      </c>
      <c r="L354" s="149" t="str">
        <f t="shared" si="351"/>
        <v/>
      </c>
      <c r="M354" s="149" t="str">
        <f t="shared" si="351"/>
        <v/>
      </c>
      <c r="N354" s="149" t="str">
        <f t="shared" si="351"/>
        <v/>
      </c>
      <c r="O354" s="149" t="str">
        <f t="shared" si="351"/>
        <v/>
      </c>
      <c r="P354" s="149" t="str">
        <f t="shared" si="351"/>
        <v/>
      </c>
      <c r="Q354" s="149" t="str">
        <f t="shared" si="351"/>
        <v/>
      </c>
      <c r="R354" s="149" t="str">
        <f t="shared" si="351"/>
        <v/>
      </c>
      <c r="S354" s="149" t="str">
        <f t="shared" si="351"/>
        <v/>
      </c>
      <c r="T354" s="149" t="str">
        <f t="shared" si="351"/>
        <v/>
      </c>
      <c r="U354" s="149" t="str">
        <f t="shared" si="351"/>
        <v/>
      </c>
      <c r="V354" s="149" t="str">
        <f t="shared" si="351"/>
        <v/>
      </c>
      <c r="W354" s="149" t="str">
        <f t="shared" si="351"/>
        <v/>
      </c>
    </row>
    <row r="355">
      <c r="A355" s="33"/>
      <c r="B355" s="148" t="str">
        <f>'Общий список'!A353</f>
        <v/>
      </c>
      <c r="C355" s="148" t="str">
        <f>IF(B355="","",VLOOKUP(B355,'Общий список'!$A:$R,2,FALSE))</f>
        <v/>
      </c>
      <c r="D355" s="148" t="str">
        <f>IF(B355="","",VLOOKUP(B355,'Общий список'!$A:$R,3,FALSE))</f>
        <v/>
      </c>
      <c r="E355" s="148" t="str">
        <f>IF(B355="","",VLOOKUP(B355,'Общий список'!$A:$R,8,FALSE))</f>
        <v/>
      </c>
      <c r="F355" s="149" t="str">
        <f>IF(B355="","",VLOOKUP(B355,'Общий список'!$A:$R,10,FALSE))</f>
        <v/>
      </c>
      <c r="G355" s="149" t="str">
        <f>IF(B355="","",VLOOKUP(B355,'Общий список'!$A:$R,12,FALSE))</f>
        <v/>
      </c>
      <c r="H355" s="149" t="str">
        <f t="shared" ref="H355:W355" si="352">IF(AND($D355=H$3,OR($E355=H$4,$F355=H$4,$G355=H$4)),1,"")</f>
        <v/>
      </c>
      <c r="I355" s="149" t="str">
        <f t="shared" si="352"/>
        <v/>
      </c>
      <c r="J355" s="149" t="str">
        <f t="shared" si="352"/>
        <v/>
      </c>
      <c r="K355" s="149" t="str">
        <f t="shared" si="352"/>
        <v/>
      </c>
      <c r="L355" s="149" t="str">
        <f t="shared" si="352"/>
        <v/>
      </c>
      <c r="M355" s="149" t="str">
        <f t="shared" si="352"/>
        <v/>
      </c>
      <c r="N355" s="149" t="str">
        <f t="shared" si="352"/>
        <v/>
      </c>
      <c r="O355" s="149" t="str">
        <f t="shared" si="352"/>
        <v/>
      </c>
      <c r="P355" s="149" t="str">
        <f t="shared" si="352"/>
        <v/>
      </c>
      <c r="Q355" s="149" t="str">
        <f t="shared" si="352"/>
        <v/>
      </c>
      <c r="R355" s="149" t="str">
        <f t="shared" si="352"/>
        <v/>
      </c>
      <c r="S355" s="149" t="str">
        <f t="shared" si="352"/>
        <v/>
      </c>
      <c r="T355" s="149" t="str">
        <f t="shared" si="352"/>
        <v/>
      </c>
      <c r="U355" s="149" t="str">
        <f t="shared" si="352"/>
        <v/>
      </c>
      <c r="V355" s="149" t="str">
        <f t="shared" si="352"/>
        <v/>
      </c>
      <c r="W355" s="149" t="str">
        <f t="shared" si="352"/>
        <v/>
      </c>
    </row>
    <row r="356">
      <c r="A356" s="33"/>
      <c r="B356" s="148" t="str">
        <f>'Общий список'!A354</f>
        <v/>
      </c>
      <c r="C356" s="148" t="str">
        <f>IF(B356="","",VLOOKUP(B356,'Общий список'!$A:$R,2,FALSE))</f>
        <v/>
      </c>
      <c r="D356" s="148" t="str">
        <f>IF(B356="","",VLOOKUP(B356,'Общий список'!$A:$R,3,FALSE))</f>
        <v/>
      </c>
      <c r="E356" s="148" t="str">
        <f>IF(B356="","",VLOOKUP(B356,'Общий список'!$A:$R,8,FALSE))</f>
        <v/>
      </c>
      <c r="F356" s="149" t="str">
        <f>IF(B356="","",VLOOKUP(B356,'Общий список'!$A:$R,10,FALSE))</f>
        <v/>
      </c>
      <c r="G356" s="149" t="str">
        <f>IF(B356="","",VLOOKUP(B356,'Общий список'!$A:$R,12,FALSE))</f>
        <v/>
      </c>
      <c r="H356" s="149" t="str">
        <f t="shared" ref="H356:W356" si="353">IF(AND($D356=H$3,OR($E356=H$4,$F356=H$4,$G356=H$4)),1,"")</f>
        <v/>
      </c>
      <c r="I356" s="149" t="str">
        <f t="shared" si="353"/>
        <v/>
      </c>
      <c r="J356" s="149" t="str">
        <f t="shared" si="353"/>
        <v/>
      </c>
      <c r="K356" s="149" t="str">
        <f t="shared" si="353"/>
        <v/>
      </c>
      <c r="L356" s="149" t="str">
        <f t="shared" si="353"/>
        <v/>
      </c>
      <c r="M356" s="149" t="str">
        <f t="shared" si="353"/>
        <v/>
      </c>
      <c r="N356" s="149" t="str">
        <f t="shared" si="353"/>
        <v/>
      </c>
      <c r="O356" s="149" t="str">
        <f t="shared" si="353"/>
        <v/>
      </c>
      <c r="P356" s="149" t="str">
        <f t="shared" si="353"/>
        <v/>
      </c>
      <c r="Q356" s="149" t="str">
        <f t="shared" si="353"/>
        <v/>
      </c>
      <c r="R356" s="149" t="str">
        <f t="shared" si="353"/>
        <v/>
      </c>
      <c r="S356" s="149" t="str">
        <f t="shared" si="353"/>
        <v/>
      </c>
      <c r="T356" s="149" t="str">
        <f t="shared" si="353"/>
        <v/>
      </c>
      <c r="U356" s="149" t="str">
        <f t="shared" si="353"/>
        <v/>
      </c>
      <c r="V356" s="149" t="str">
        <f t="shared" si="353"/>
        <v/>
      </c>
      <c r="W356" s="149" t="str">
        <f t="shared" si="353"/>
        <v/>
      </c>
    </row>
    <row r="357">
      <c r="A357" s="33"/>
      <c r="B357" s="148" t="str">
        <f>'Общий список'!A355</f>
        <v/>
      </c>
      <c r="C357" s="148" t="str">
        <f>IF(B357="","",VLOOKUP(B357,'Общий список'!$A:$R,2,FALSE))</f>
        <v/>
      </c>
      <c r="D357" s="148" t="str">
        <f>IF(B357="","",VLOOKUP(B357,'Общий список'!$A:$R,3,FALSE))</f>
        <v/>
      </c>
      <c r="E357" s="148" t="str">
        <f>IF(B357="","",VLOOKUP(B357,'Общий список'!$A:$R,8,FALSE))</f>
        <v/>
      </c>
      <c r="F357" s="149" t="str">
        <f>IF(B357="","",VLOOKUP(B357,'Общий список'!$A:$R,10,FALSE))</f>
        <v/>
      </c>
      <c r="G357" s="149" t="str">
        <f>IF(B357="","",VLOOKUP(B357,'Общий список'!$A:$R,12,FALSE))</f>
        <v/>
      </c>
      <c r="H357" s="149" t="str">
        <f t="shared" ref="H357:W357" si="354">IF(AND($D357=H$3,OR($E357=H$4,$F357=H$4,$G357=H$4)),1,"")</f>
        <v/>
      </c>
      <c r="I357" s="149" t="str">
        <f t="shared" si="354"/>
        <v/>
      </c>
      <c r="J357" s="149" t="str">
        <f t="shared" si="354"/>
        <v/>
      </c>
      <c r="K357" s="149" t="str">
        <f t="shared" si="354"/>
        <v/>
      </c>
      <c r="L357" s="149" t="str">
        <f t="shared" si="354"/>
        <v/>
      </c>
      <c r="M357" s="149" t="str">
        <f t="shared" si="354"/>
        <v/>
      </c>
      <c r="N357" s="149" t="str">
        <f t="shared" si="354"/>
        <v/>
      </c>
      <c r="O357" s="149" t="str">
        <f t="shared" si="354"/>
        <v/>
      </c>
      <c r="P357" s="149" t="str">
        <f t="shared" si="354"/>
        <v/>
      </c>
      <c r="Q357" s="149" t="str">
        <f t="shared" si="354"/>
        <v/>
      </c>
      <c r="R357" s="149" t="str">
        <f t="shared" si="354"/>
        <v/>
      </c>
      <c r="S357" s="149" t="str">
        <f t="shared" si="354"/>
        <v/>
      </c>
      <c r="T357" s="149" t="str">
        <f t="shared" si="354"/>
        <v/>
      </c>
      <c r="U357" s="149" t="str">
        <f t="shared" si="354"/>
        <v/>
      </c>
      <c r="V357" s="149" t="str">
        <f t="shared" si="354"/>
        <v/>
      </c>
      <c r="W357" s="149" t="str">
        <f t="shared" si="354"/>
        <v/>
      </c>
    </row>
    <row r="358">
      <c r="A358" s="33"/>
      <c r="B358" s="148" t="str">
        <f>'Общий список'!A356</f>
        <v/>
      </c>
      <c r="C358" s="148" t="str">
        <f>IF(B358="","",VLOOKUP(B358,'Общий список'!$A:$R,2,FALSE))</f>
        <v/>
      </c>
      <c r="D358" s="148" t="str">
        <f>IF(B358="","",VLOOKUP(B358,'Общий список'!$A:$R,3,FALSE))</f>
        <v/>
      </c>
      <c r="E358" s="148" t="str">
        <f>IF(B358="","",VLOOKUP(B358,'Общий список'!$A:$R,8,FALSE))</f>
        <v/>
      </c>
      <c r="F358" s="149" t="str">
        <f>IF(B358="","",VLOOKUP(B358,'Общий список'!$A:$R,10,FALSE))</f>
        <v/>
      </c>
      <c r="G358" s="149" t="str">
        <f>IF(B358="","",VLOOKUP(B358,'Общий список'!$A:$R,12,FALSE))</f>
        <v/>
      </c>
      <c r="H358" s="149" t="str">
        <f t="shared" ref="H358:W358" si="355">IF(AND($D358=H$3,OR($E358=H$4,$F358=H$4,$G358=H$4)),1,"")</f>
        <v/>
      </c>
      <c r="I358" s="149" t="str">
        <f t="shared" si="355"/>
        <v/>
      </c>
      <c r="J358" s="149" t="str">
        <f t="shared" si="355"/>
        <v/>
      </c>
      <c r="K358" s="149" t="str">
        <f t="shared" si="355"/>
        <v/>
      </c>
      <c r="L358" s="149" t="str">
        <f t="shared" si="355"/>
        <v/>
      </c>
      <c r="M358" s="149" t="str">
        <f t="shared" si="355"/>
        <v/>
      </c>
      <c r="N358" s="149" t="str">
        <f t="shared" si="355"/>
        <v/>
      </c>
      <c r="O358" s="149" t="str">
        <f t="shared" si="355"/>
        <v/>
      </c>
      <c r="P358" s="149" t="str">
        <f t="shared" si="355"/>
        <v/>
      </c>
      <c r="Q358" s="149" t="str">
        <f t="shared" si="355"/>
        <v/>
      </c>
      <c r="R358" s="149" t="str">
        <f t="shared" si="355"/>
        <v/>
      </c>
      <c r="S358" s="149" t="str">
        <f t="shared" si="355"/>
        <v/>
      </c>
      <c r="T358" s="149" t="str">
        <f t="shared" si="355"/>
        <v/>
      </c>
      <c r="U358" s="149" t="str">
        <f t="shared" si="355"/>
        <v/>
      </c>
      <c r="V358" s="149" t="str">
        <f t="shared" si="355"/>
        <v/>
      </c>
      <c r="W358" s="149" t="str">
        <f t="shared" si="355"/>
        <v/>
      </c>
    </row>
    <row r="359">
      <c r="A359" s="33"/>
      <c r="B359" s="148" t="str">
        <f>'Общий список'!A357</f>
        <v/>
      </c>
      <c r="C359" s="148" t="str">
        <f>IF(B359="","",VLOOKUP(B359,'Общий список'!$A:$R,2,FALSE))</f>
        <v/>
      </c>
      <c r="D359" s="148" t="str">
        <f>IF(B359="","",VLOOKUP(B359,'Общий список'!$A:$R,3,FALSE))</f>
        <v/>
      </c>
      <c r="E359" s="148" t="str">
        <f>IF(B359="","",VLOOKUP(B359,'Общий список'!$A:$R,8,FALSE))</f>
        <v/>
      </c>
      <c r="F359" s="149" t="str">
        <f>IF(B359="","",VLOOKUP(B359,'Общий список'!$A:$R,10,FALSE))</f>
        <v/>
      </c>
      <c r="G359" s="149" t="str">
        <f>IF(B359="","",VLOOKUP(B359,'Общий список'!$A:$R,12,FALSE))</f>
        <v/>
      </c>
      <c r="H359" s="149" t="str">
        <f t="shared" ref="H359:W359" si="356">IF(AND($D359=H$3,OR($E359=H$4,$F359=H$4,$G359=H$4)),1,"")</f>
        <v/>
      </c>
      <c r="I359" s="149" t="str">
        <f t="shared" si="356"/>
        <v/>
      </c>
      <c r="J359" s="149" t="str">
        <f t="shared" si="356"/>
        <v/>
      </c>
      <c r="K359" s="149" t="str">
        <f t="shared" si="356"/>
        <v/>
      </c>
      <c r="L359" s="149" t="str">
        <f t="shared" si="356"/>
        <v/>
      </c>
      <c r="M359" s="149" t="str">
        <f t="shared" si="356"/>
        <v/>
      </c>
      <c r="N359" s="149" t="str">
        <f t="shared" si="356"/>
        <v/>
      </c>
      <c r="O359" s="149" t="str">
        <f t="shared" si="356"/>
        <v/>
      </c>
      <c r="P359" s="149" t="str">
        <f t="shared" si="356"/>
        <v/>
      </c>
      <c r="Q359" s="149" t="str">
        <f t="shared" si="356"/>
        <v/>
      </c>
      <c r="R359" s="149" t="str">
        <f t="shared" si="356"/>
        <v/>
      </c>
      <c r="S359" s="149" t="str">
        <f t="shared" si="356"/>
        <v/>
      </c>
      <c r="T359" s="149" t="str">
        <f t="shared" si="356"/>
        <v/>
      </c>
      <c r="U359" s="149" t="str">
        <f t="shared" si="356"/>
        <v/>
      </c>
      <c r="V359" s="149" t="str">
        <f t="shared" si="356"/>
        <v/>
      </c>
      <c r="W359" s="149" t="str">
        <f t="shared" si="356"/>
        <v/>
      </c>
    </row>
    <row r="360">
      <c r="A360" s="33"/>
      <c r="B360" s="33"/>
      <c r="C360" s="33"/>
      <c r="D360" s="33"/>
      <c r="E360" s="148" t="str">
        <f>IF(B360="","",VLOOKUP(B360,'Общий список'!$A:$R,8,FALSE))</f>
        <v/>
      </c>
      <c r="F360" s="149" t="str">
        <f>IF(B360="","",VLOOKUP(B360,'Общий список'!$A:$R,10,FALSE))</f>
        <v/>
      </c>
      <c r="G360" s="149" t="str">
        <f>IF(B360="","",VLOOKUP(B360,'Общий список'!$A:$R,12,FALSE))</f>
        <v/>
      </c>
      <c r="H360" s="149" t="str">
        <f t="shared" ref="H360:W360" si="357">IF(AND($D360=H$3,OR($E360=H$4,$F360=H$4,$G360=H$4)),1,"")</f>
        <v/>
      </c>
      <c r="I360" s="149" t="str">
        <f t="shared" si="357"/>
        <v/>
      </c>
      <c r="J360" s="149" t="str">
        <f t="shared" si="357"/>
        <v/>
      </c>
      <c r="K360" s="149" t="str">
        <f t="shared" si="357"/>
        <v/>
      </c>
      <c r="L360" s="149" t="str">
        <f t="shared" si="357"/>
        <v/>
      </c>
      <c r="M360" s="149" t="str">
        <f t="shared" si="357"/>
        <v/>
      </c>
      <c r="N360" s="149" t="str">
        <f t="shared" si="357"/>
        <v/>
      </c>
      <c r="O360" s="149" t="str">
        <f t="shared" si="357"/>
        <v/>
      </c>
      <c r="P360" s="149" t="str">
        <f t="shared" si="357"/>
        <v/>
      </c>
      <c r="Q360" s="149" t="str">
        <f t="shared" si="357"/>
        <v/>
      </c>
      <c r="R360" s="149" t="str">
        <f t="shared" si="357"/>
        <v/>
      </c>
      <c r="S360" s="149" t="str">
        <f t="shared" si="357"/>
        <v/>
      </c>
      <c r="T360" s="149" t="str">
        <f t="shared" si="357"/>
        <v/>
      </c>
      <c r="U360" s="149" t="str">
        <f t="shared" si="357"/>
        <v/>
      </c>
      <c r="V360" s="149" t="str">
        <f t="shared" si="357"/>
        <v/>
      </c>
      <c r="W360" s="149" t="str">
        <f t="shared" si="357"/>
        <v/>
      </c>
    </row>
    <row r="361">
      <c r="A361" s="33"/>
      <c r="B361" s="33"/>
      <c r="C361" s="33"/>
      <c r="D361" s="33"/>
      <c r="E361" s="148" t="str">
        <f>IF(B361="","",VLOOKUP(B361,'Общий список'!$A:$R,8,FALSE))</f>
        <v/>
      </c>
      <c r="F361" s="149" t="str">
        <f>IF(B361="","",VLOOKUP(B361,'Общий список'!$A:$R,10,FALSE))</f>
        <v/>
      </c>
      <c r="G361" s="149" t="str">
        <f>IF(B361="","",VLOOKUP(B361,'Общий список'!$A:$R,12,FALSE))</f>
        <v/>
      </c>
      <c r="H361" s="149" t="str">
        <f t="shared" ref="H361:W361" si="358">IF(AND($D361=H$3,OR($E361=H$4,$F361=H$4,$G361=H$4)),1,"")</f>
        <v/>
      </c>
      <c r="I361" s="149" t="str">
        <f t="shared" si="358"/>
        <v/>
      </c>
      <c r="J361" s="149" t="str">
        <f t="shared" si="358"/>
        <v/>
      </c>
      <c r="K361" s="149" t="str">
        <f t="shared" si="358"/>
        <v/>
      </c>
      <c r="L361" s="149" t="str">
        <f t="shared" si="358"/>
        <v/>
      </c>
      <c r="M361" s="149" t="str">
        <f t="shared" si="358"/>
        <v/>
      </c>
      <c r="N361" s="149" t="str">
        <f t="shared" si="358"/>
        <v/>
      </c>
      <c r="O361" s="149" t="str">
        <f t="shared" si="358"/>
        <v/>
      </c>
      <c r="P361" s="149" t="str">
        <f t="shared" si="358"/>
        <v/>
      </c>
      <c r="Q361" s="149" t="str">
        <f t="shared" si="358"/>
        <v/>
      </c>
      <c r="R361" s="149" t="str">
        <f t="shared" si="358"/>
        <v/>
      </c>
      <c r="S361" s="149" t="str">
        <f t="shared" si="358"/>
        <v/>
      </c>
      <c r="T361" s="149" t="str">
        <f t="shared" si="358"/>
        <v/>
      </c>
      <c r="U361" s="149" t="str">
        <f t="shared" si="358"/>
        <v/>
      </c>
      <c r="V361" s="149" t="str">
        <f t="shared" si="358"/>
        <v/>
      </c>
      <c r="W361" s="149" t="str">
        <f t="shared" si="358"/>
        <v/>
      </c>
    </row>
    <row r="362">
      <c r="A362" s="33"/>
      <c r="B362" s="33"/>
      <c r="C362" s="33"/>
      <c r="D362" s="33"/>
      <c r="E362" s="148" t="str">
        <f>IF(B362="","",VLOOKUP(B362,'Общий список'!$A:$R,8,FALSE))</f>
        <v/>
      </c>
      <c r="F362" s="149" t="str">
        <f>IF(B362="","",VLOOKUP(B362,'Общий список'!$A:$R,10,FALSE))</f>
        <v/>
      </c>
      <c r="G362" s="149" t="str">
        <f>IF(B362="","",VLOOKUP(B362,'Общий список'!$A:$R,12,FALSE))</f>
        <v/>
      </c>
      <c r="H362" s="149" t="str">
        <f t="shared" ref="H362:W362" si="359">IF(AND($D362=H$3,OR($E362=H$4,$F362=H$4,$G362=H$4)),1,"")</f>
        <v/>
      </c>
      <c r="I362" s="149" t="str">
        <f t="shared" si="359"/>
        <v/>
      </c>
      <c r="J362" s="149" t="str">
        <f t="shared" si="359"/>
        <v/>
      </c>
      <c r="K362" s="149" t="str">
        <f t="shared" si="359"/>
        <v/>
      </c>
      <c r="L362" s="149" t="str">
        <f t="shared" si="359"/>
        <v/>
      </c>
      <c r="M362" s="149" t="str">
        <f t="shared" si="359"/>
        <v/>
      </c>
      <c r="N362" s="149" t="str">
        <f t="shared" si="359"/>
        <v/>
      </c>
      <c r="O362" s="149" t="str">
        <f t="shared" si="359"/>
        <v/>
      </c>
      <c r="P362" s="149" t="str">
        <f t="shared" si="359"/>
        <v/>
      </c>
      <c r="Q362" s="149" t="str">
        <f t="shared" si="359"/>
        <v/>
      </c>
      <c r="R362" s="149" t="str">
        <f t="shared" si="359"/>
        <v/>
      </c>
      <c r="S362" s="149" t="str">
        <f t="shared" si="359"/>
        <v/>
      </c>
      <c r="T362" s="149" t="str">
        <f t="shared" si="359"/>
        <v/>
      </c>
      <c r="U362" s="149" t="str">
        <f t="shared" si="359"/>
        <v/>
      </c>
      <c r="V362" s="149" t="str">
        <f t="shared" si="359"/>
        <v/>
      </c>
      <c r="W362" s="149" t="str">
        <f t="shared" si="359"/>
        <v/>
      </c>
    </row>
    <row r="363">
      <c r="A363" s="33"/>
      <c r="B363" s="33"/>
      <c r="C363" s="33"/>
      <c r="D363" s="33"/>
      <c r="E363" s="148" t="str">
        <f>IF(B363="","",VLOOKUP(B363,'Общий список'!$A:$R,8,FALSE))</f>
        <v/>
      </c>
      <c r="F363" s="149" t="str">
        <f>IF(B363="","",VLOOKUP(B363,'Общий список'!$A:$R,10,FALSE))</f>
        <v/>
      </c>
      <c r="G363" s="149" t="str">
        <f>IF(B363="","",VLOOKUP(B363,'Общий список'!$A:$R,12,FALSE))</f>
        <v/>
      </c>
      <c r="H363" s="149" t="str">
        <f t="shared" ref="H363:W363" si="360">IF(AND($D363=H$3,OR($E363=H$4,$F363=H$4,$G363=H$4)),1,"")</f>
        <v/>
      </c>
      <c r="I363" s="149" t="str">
        <f t="shared" si="360"/>
        <v/>
      </c>
      <c r="J363" s="149" t="str">
        <f t="shared" si="360"/>
        <v/>
      </c>
      <c r="K363" s="149" t="str">
        <f t="shared" si="360"/>
        <v/>
      </c>
      <c r="L363" s="149" t="str">
        <f t="shared" si="360"/>
        <v/>
      </c>
      <c r="M363" s="149" t="str">
        <f t="shared" si="360"/>
        <v/>
      </c>
      <c r="N363" s="149" t="str">
        <f t="shared" si="360"/>
        <v/>
      </c>
      <c r="O363" s="149" t="str">
        <f t="shared" si="360"/>
        <v/>
      </c>
      <c r="P363" s="149" t="str">
        <f t="shared" si="360"/>
        <v/>
      </c>
      <c r="Q363" s="149" t="str">
        <f t="shared" si="360"/>
        <v/>
      </c>
      <c r="R363" s="149" t="str">
        <f t="shared" si="360"/>
        <v/>
      </c>
      <c r="S363" s="149" t="str">
        <f t="shared" si="360"/>
        <v/>
      </c>
      <c r="T363" s="149" t="str">
        <f t="shared" si="360"/>
        <v/>
      </c>
      <c r="U363" s="149" t="str">
        <f t="shared" si="360"/>
        <v/>
      </c>
      <c r="V363" s="149" t="str">
        <f t="shared" si="360"/>
        <v/>
      </c>
      <c r="W363" s="149" t="str">
        <f t="shared" si="360"/>
        <v/>
      </c>
    </row>
    <row r="364">
      <c r="A364" s="33"/>
      <c r="B364" s="33"/>
      <c r="C364" s="33"/>
      <c r="D364" s="33"/>
      <c r="E364" s="148" t="str">
        <f>IF(B364="","",VLOOKUP(B364,'Общий список'!$A:$R,8,FALSE))</f>
        <v/>
      </c>
      <c r="F364" s="149" t="str">
        <f>IF(B364="","",VLOOKUP(B364,'Общий список'!$A:$R,10,FALSE))</f>
        <v/>
      </c>
      <c r="G364" s="149" t="str">
        <f>IF(B364="","",VLOOKUP(B364,'Общий список'!$A:$R,12,FALSE))</f>
        <v/>
      </c>
      <c r="H364" s="149" t="str">
        <f t="shared" ref="H364:W364" si="361">IF(AND($D364=H$3,OR($E364=H$4,$F364=H$4,$G364=H$4)),1,"")</f>
        <v/>
      </c>
      <c r="I364" s="149" t="str">
        <f t="shared" si="361"/>
        <v/>
      </c>
      <c r="J364" s="149" t="str">
        <f t="shared" si="361"/>
        <v/>
      </c>
      <c r="K364" s="149" t="str">
        <f t="shared" si="361"/>
        <v/>
      </c>
      <c r="L364" s="149" t="str">
        <f t="shared" si="361"/>
        <v/>
      </c>
      <c r="M364" s="149" t="str">
        <f t="shared" si="361"/>
        <v/>
      </c>
      <c r="N364" s="149" t="str">
        <f t="shared" si="361"/>
        <v/>
      </c>
      <c r="O364" s="149" t="str">
        <f t="shared" si="361"/>
        <v/>
      </c>
      <c r="P364" s="149" t="str">
        <f t="shared" si="361"/>
        <v/>
      </c>
      <c r="Q364" s="149" t="str">
        <f t="shared" si="361"/>
        <v/>
      </c>
      <c r="R364" s="149" t="str">
        <f t="shared" si="361"/>
        <v/>
      </c>
      <c r="S364" s="149" t="str">
        <f t="shared" si="361"/>
        <v/>
      </c>
      <c r="T364" s="149" t="str">
        <f t="shared" si="361"/>
        <v/>
      </c>
      <c r="U364" s="149" t="str">
        <f t="shared" si="361"/>
        <v/>
      </c>
      <c r="V364" s="149" t="str">
        <f t="shared" si="361"/>
        <v/>
      </c>
      <c r="W364" s="149" t="str">
        <f t="shared" si="361"/>
        <v/>
      </c>
    </row>
    <row r="365">
      <c r="A365" s="33"/>
      <c r="B365" s="33"/>
      <c r="C365" s="33"/>
      <c r="D365" s="33"/>
      <c r="E365" s="148" t="str">
        <f>IF(B365="","",VLOOKUP(B365,'Общий список'!$A:$R,8,FALSE))</f>
        <v/>
      </c>
      <c r="F365" s="149" t="str">
        <f>IF(B365="","",VLOOKUP(B365,'Общий список'!$A:$R,10,FALSE))</f>
        <v/>
      </c>
      <c r="G365" s="149" t="str">
        <f>IF(B365="","",VLOOKUP(B365,'Общий список'!$A:$R,12,FALSE))</f>
        <v/>
      </c>
      <c r="H365" s="149" t="str">
        <f t="shared" ref="H365:W365" si="362">IF(AND($D365=H$3,OR($E365=H$4,$F365=H$4,$G365=H$4)),1,"")</f>
        <v/>
      </c>
      <c r="I365" s="149" t="str">
        <f t="shared" si="362"/>
        <v/>
      </c>
      <c r="J365" s="149" t="str">
        <f t="shared" si="362"/>
        <v/>
      </c>
      <c r="K365" s="149" t="str">
        <f t="shared" si="362"/>
        <v/>
      </c>
      <c r="L365" s="149" t="str">
        <f t="shared" si="362"/>
        <v/>
      </c>
      <c r="M365" s="149" t="str">
        <f t="shared" si="362"/>
        <v/>
      </c>
      <c r="N365" s="149" t="str">
        <f t="shared" si="362"/>
        <v/>
      </c>
      <c r="O365" s="149" t="str">
        <f t="shared" si="362"/>
        <v/>
      </c>
      <c r="P365" s="149" t="str">
        <f t="shared" si="362"/>
        <v/>
      </c>
      <c r="Q365" s="149" t="str">
        <f t="shared" si="362"/>
        <v/>
      </c>
      <c r="R365" s="149" t="str">
        <f t="shared" si="362"/>
        <v/>
      </c>
      <c r="S365" s="149" t="str">
        <f t="shared" si="362"/>
        <v/>
      </c>
      <c r="T365" s="149" t="str">
        <f t="shared" si="362"/>
        <v/>
      </c>
      <c r="U365" s="149" t="str">
        <f t="shared" si="362"/>
        <v/>
      </c>
      <c r="V365" s="149" t="str">
        <f t="shared" si="362"/>
        <v/>
      </c>
      <c r="W365" s="149" t="str">
        <f t="shared" si="362"/>
        <v/>
      </c>
    </row>
    <row r="366">
      <c r="A366" s="33"/>
      <c r="B366" s="33"/>
      <c r="C366" s="33"/>
      <c r="D366" s="33"/>
      <c r="E366" s="148" t="str">
        <f>IF(B366="","",VLOOKUP(B366,'Общий список'!$A:$R,8,FALSE))</f>
        <v/>
      </c>
      <c r="F366" s="149" t="str">
        <f>IF(B366="","",VLOOKUP(B366,'Общий список'!$A:$R,10,FALSE))</f>
        <v/>
      </c>
      <c r="G366" s="149" t="str">
        <f>IF(B366="","",VLOOKUP(B366,'Общий список'!$A:$R,12,FALSE))</f>
        <v/>
      </c>
      <c r="H366" s="149" t="str">
        <f t="shared" ref="H366:W366" si="363">IF(AND($D366=H$3,OR($E366=H$4,$F366=H$4,$G366=H$4)),1,"")</f>
        <v/>
      </c>
      <c r="I366" s="149" t="str">
        <f t="shared" si="363"/>
        <v/>
      </c>
      <c r="J366" s="149" t="str">
        <f t="shared" si="363"/>
        <v/>
      </c>
      <c r="K366" s="149" t="str">
        <f t="shared" si="363"/>
        <v/>
      </c>
      <c r="L366" s="149" t="str">
        <f t="shared" si="363"/>
        <v/>
      </c>
      <c r="M366" s="149" t="str">
        <f t="shared" si="363"/>
        <v/>
      </c>
      <c r="N366" s="149" t="str">
        <f t="shared" si="363"/>
        <v/>
      </c>
      <c r="O366" s="149" t="str">
        <f t="shared" si="363"/>
        <v/>
      </c>
      <c r="P366" s="149" t="str">
        <f t="shared" si="363"/>
        <v/>
      </c>
      <c r="Q366" s="149" t="str">
        <f t="shared" si="363"/>
        <v/>
      </c>
      <c r="R366" s="149" t="str">
        <f t="shared" si="363"/>
        <v/>
      </c>
      <c r="S366" s="149" t="str">
        <f t="shared" si="363"/>
        <v/>
      </c>
      <c r="T366" s="149" t="str">
        <f t="shared" si="363"/>
        <v/>
      </c>
      <c r="U366" s="149" t="str">
        <f t="shared" si="363"/>
        <v/>
      </c>
      <c r="V366" s="149" t="str">
        <f t="shared" si="363"/>
        <v/>
      </c>
      <c r="W366" s="149" t="str">
        <f t="shared" si="363"/>
        <v/>
      </c>
    </row>
    <row r="367">
      <c r="A367" s="33"/>
      <c r="B367" s="33"/>
      <c r="C367" s="33"/>
      <c r="D367" s="33"/>
      <c r="E367" s="148" t="str">
        <f>IF(B367="","",VLOOKUP(B367,'Общий список'!$A:$R,8,FALSE))</f>
        <v/>
      </c>
      <c r="F367" s="149" t="str">
        <f>IF(B367="","",VLOOKUP(B367,'Общий список'!$A:$R,10,FALSE))</f>
        <v/>
      </c>
      <c r="G367" s="149" t="str">
        <f>IF(B367="","",VLOOKUP(B367,'Общий список'!$A:$R,12,FALSE))</f>
        <v/>
      </c>
      <c r="H367" s="149" t="str">
        <f t="shared" ref="H367:W367" si="364">IF(AND($D367=H$3,OR($E367=H$4,$F367=H$4,$G367=H$4)),1,"")</f>
        <v/>
      </c>
      <c r="I367" s="149" t="str">
        <f t="shared" si="364"/>
        <v/>
      </c>
      <c r="J367" s="149" t="str">
        <f t="shared" si="364"/>
        <v/>
      </c>
      <c r="K367" s="149" t="str">
        <f t="shared" si="364"/>
        <v/>
      </c>
      <c r="L367" s="149" t="str">
        <f t="shared" si="364"/>
        <v/>
      </c>
      <c r="M367" s="149" t="str">
        <f t="shared" si="364"/>
        <v/>
      </c>
      <c r="N367" s="149" t="str">
        <f t="shared" si="364"/>
        <v/>
      </c>
      <c r="O367" s="149" t="str">
        <f t="shared" si="364"/>
        <v/>
      </c>
      <c r="P367" s="149" t="str">
        <f t="shared" si="364"/>
        <v/>
      </c>
      <c r="Q367" s="149" t="str">
        <f t="shared" si="364"/>
        <v/>
      </c>
      <c r="R367" s="149" t="str">
        <f t="shared" si="364"/>
        <v/>
      </c>
      <c r="S367" s="149" t="str">
        <f t="shared" si="364"/>
        <v/>
      </c>
      <c r="T367" s="149" t="str">
        <f t="shared" si="364"/>
        <v/>
      </c>
      <c r="U367" s="149" t="str">
        <f t="shared" si="364"/>
        <v/>
      </c>
      <c r="V367" s="149" t="str">
        <f t="shared" si="364"/>
        <v/>
      </c>
      <c r="W367" s="149" t="str">
        <f t="shared" si="364"/>
        <v/>
      </c>
    </row>
    <row r="368">
      <c r="A368" s="33"/>
      <c r="B368" s="33"/>
      <c r="C368" s="33"/>
      <c r="D368" s="33"/>
      <c r="E368" s="148" t="str">
        <f>IF(B368="","",VLOOKUP(B368,'Общий список'!$A:$R,8,FALSE))</f>
        <v/>
      </c>
      <c r="F368" s="149" t="str">
        <f>IF(B368="","",VLOOKUP(B368,'Общий список'!$A:$R,10,FALSE))</f>
        <v/>
      </c>
      <c r="G368" s="149" t="str">
        <f>IF(B368="","",VLOOKUP(B368,'Общий список'!$A:$R,12,FALSE))</f>
        <v/>
      </c>
      <c r="H368" s="149" t="str">
        <f t="shared" ref="H368:W368" si="365">IF(AND($D368=H$3,OR($E368=H$4,$F368=H$4,$G368=H$4)),1,"")</f>
        <v/>
      </c>
      <c r="I368" s="149" t="str">
        <f t="shared" si="365"/>
        <v/>
      </c>
      <c r="J368" s="149" t="str">
        <f t="shared" si="365"/>
        <v/>
      </c>
      <c r="K368" s="149" t="str">
        <f t="shared" si="365"/>
        <v/>
      </c>
      <c r="L368" s="149" t="str">
        <f t="shared" si="365"/>
        <v/>
      </c>
      <c r="M368" s="149" t="str">
        <f t="shared" si="365"/>
        <v/>
      </c>
      <c r="N368" s="149" t="str">
        <f t="shared" si="365"/>
        <v/>
      </c>
      <c r="O368" s="149" t="str">
        <f t="shared" si="365"/>
        <v/>
      </c>
      <c r="P368" s="149" t="str">
        <f t="shared" si="365"/>
        <v/>
      </c>
      <c r="Q368" s="149" t="str">
        <f t="shared" si="365"/>
        <v/>
      </c>
      <c r="R368" s="149" t="str">
        <f t="shared" si="365"/>
        <v/>
      </c>
      <c r="S368" s="149" t="str">
        <f t="shared" si="365"/>
        <v/>
      </c>
      <c r="T368" s="149" t="str">
        <f t="shared" si="365"/>
        <v/>
      </c>
      <c r="U368" s="149" t="str">
        <f t="shared" si="365"/>
        <v/>
      </c>
      <c r="V368" s="149" t="str">
        <f t="shared" si="365"/>
        <v/>
      </c>
      <c r="W368" s="149" t="str">
        <f t="shared" si="365"/>
        <v/>
      </c>
    </row>
    <row r="369">
      <c r="A369" s="33"/>
      <c r="B369" s="33"/>
      <c r="C369" s="33"/>
      <c r="D369" s="33"/>
      <c r="E369" s="148" t="str">
        <f>IF(B369="","",VLOOKUP(B369,'Общий список'!$A:$R,8,FALSE))</f>
        <v/>
      </c>
      <c r="F369" s="149" t="str">
        <f>IF(B369="","",VLOOKUP(B369,'Общий список'!$A:$R,10,FALSE))</f>
        <v/>
      </c>
      <c r="G369" s="149" t="str">
        <f>IF(B369="","",VLOOKUP(B369,'Общий список'!$A:$R,12,FALSE))</f>
        <v/>
      </c>
      <c r="H369" s="149" t="str">
        <f t="shared" ref="H369:W369" si="366">IF(AND($D369=H$3,OR($E369=H$4,$F369=H$4,$G369=H$4)),1,"")</f>
        <v/>
      </c>
      <c r="I369" s="149" t="str">
        <f t="shared" si="366"/>
        <v/>
      </c>
      <c r="J369" s="149" t="str">
        <f t="shared" si="366"/>
        <v/>
      </c>
      <c r="K369" s="149" t="str">
        <f t="shared" si="366"/>
        <v/>
      </c>
      <c r="L369" s="149" t="str">
        <f t="shared" si="366"/>
        <v/>
      </c>
      <c r="M369" s="149" t="str">
        <f t="shared" si="366"/>
        <v/>
      </c>
      <c r="N369" s="149" t="str">
        <f t="shared" si="366"/>
        <v/>
      </c>
      <c r="O369" s="149" t="str">
        <f t="shared" si="366"/>
        <v/>
      </c>
      <c r="P369" s="149" t="str">
        <f t="shared" si="366"/>
        <v/>
      </c>
      <c r="Q369" s="149" t="str">
        <f t="shared" si="366"/>
        <v/>
      </c>
      <c r="R369" s="149" t="str">
        <f t="shared" si="366"/>
        <v/>
      </c>
      <c r="S369" s="149" t="str">
        <f t="shared" si="366"/>
        <v/>
      </c>
      <c r="T369" s="149" t="str">
        <f t="shared" si="366"/>
        <v/>
      </c>
      <c r="U369" s="149" t="str">
        <f t="shared" si="366"/>
        <v/>
      </c>
      <c r="V369" s="149" t="str">
        <f t="shared" si="366"/>
        <v/>
      </c>
      <c r="W369" s="149" t="str">
        <f t="shared" si="366"/>
        <v/>
      </c>
    </row>
    <row r="370">
      <c r="A370" s="33"/>
      <c r="B370" s="33"/>
      <c r="C370" s="33"/>
      <c r="D370" s="33"/>
      <c r="E370" s="148" t="str">
        <f>IF(B370="","",VLOOKUP(B370,'Общий список'!$A:$R,8,FALSE))</f>
        <v/>
      </c>
      <c r="F370" s="149" t="str">
        <f>IF(B370="","",VLOOKUP(B370,'Общий список'!$A:$R,10,FALSE))</f>
        <v/>
      </c>
      <c r="G370" s="149" t="str">
        <f>IF(B370="","",VLOOKUP(B370,'Общий список'!$A:$R,12,FALSE))</f>
        <v/>
      </c>
      <c r="H370" s="149" t="str">
        <f t="shared" ref="H370:W370" si="367">IF(AND($D370=H$3,OR($E370=H$4,$F370=H$4,$G370=H$4)),1,"")</f>
        <v/>
      </c>
      <c r="I370" s="149" t="str">
        <f t="shared" si="367"/>
        <v/>
      </c>
      <c r="J370" s="149" t="str">
        <f t="shared" si="367"/>
        <v/>
      </c>
      <c r="K370" s="149" t="str">
        <f t="shared" si="367"/>
        <v/>
      </c>
      <c r="L370" s="149" t="str">
        <f t="shared" si="367"/>
        <v/>
      </c>
      <c r="M370" s="149" t="str">
        <f t="shared" si="367"/>
        <v/>
      </c>
      <c r="N370" s="149" t="str">
        <f t="shared" si="367"/>
        <v/>
      </c>
      <c r="O370" s="149" t="str">
        <f t="shared" si="367"/>
        <v/>
      </c>
      <c r="P370" s="149" t="str">
        <f t="shared" si="367"/>
        <v/>
      </c>
      <c r="Q370" s="149" t="str">
        <f t="shared" si="367"/>
        <v/>
      </c>
      <c r="R370" s="149" t="str">
        <f t="shared" si="367"/>
        <v/>
      </c>
      <c r="S370" s="149" t="str">
        <f t="shared" si="367"/>
        <v/>
      </c>
      <c r="T370" s="149" t="str">
        <f t="shared" si="367"/>
        <v/>
      </c>
      <c r="U370" s="149" t="str">
        <f t="shared" si="367"/>
        <v/>
      </c>
      <c r="V370" s="149" t="str">
        <f t="shared" si="367"/>
        <v/>
      </c>
      <c r="W370" s="149" t="str">
        <f t="shared" si="367"/>
        <v/>
      </c>
    </row>
    <row r="371">
      <c r="A371" s="33"/>
      <c r="B371" s="33"/>
      <c r="C371" s="33"/>
      <c r="D371" s="33"/>
      <c r="E371" s="148" t="str">
        <f>IF(B371="","",VLOOKUP(B371,'Общий список'!$A:$R,8,FALSE))</f>
        <v/>
      </c>
      <c r="F371" s="149" t="str">
        <f>IF(B371="","",VLOOKUP(B371,'Общий список'!$A:$R,10,FALSE))</f>
        <v/>
      </c>
      <c r="G371" s="149" t="str">
        <f>IF(B371="","",VLOOKUP(B371,'Общий список'!$A:$R,12,FALSE))</f>
        <v/>
      </c>
      <c r="H371" s="149" t="str">
        <f t="shared" ref="H371:W371" si="368">IF(AND($D371=H$3,OR($E371=H$4,$F371=H$4,$G371=H$4)),1,"")</f>
        <v/>
      </c>
      <c r="I371" s="149" t="str">
        <f t="shared" si="368"/>
        <v/>
      </c>
      <c r="J371" s="149" t="str">
        <f t="shared" si="368"/>
        <v/>
      </c>
      <c r="K371" s="149" t="str">
        <f t="shared" si="368"/>
        <v/>
      </c>
      <c r="L371" s="149" t="str">
        <f t="shared" si="368"/>
        <v/>
      </c>
      <c r="M371" s="149" t="str">
        <f t="shared" si="368"/>
        <v/>
      </c>
      <c r="N371" s="149" t="str">
        <f t="shared" si="368"/>
        <v/>
      </c>
      <c r="O371" s="149" t="str">
        <f t="shared" si="368"/>
        <v/>
      </c>
      <c r="P371" s="149" t="str">
        <f t="shared" si="368"/>
        <v/>
      </c>
      <c r="Q371" s="149" t="str">
        <f t="shared" si="368"/>
        <v/>
      </c>
      <c r="R371" s="149" t="str">
        <f t="shared" si="368"/>
        <v/>
      </c>
      <c r="S371" s="149" t="str">
        <f t="shared" si="368"/>
        <v/>
      </c>
      <c r="T371" s="149" t="str">
        <f t="shared" si="368"/>
        <v/>
      </c>
      <c r="U371" s="149" t="str">
        <f t="shared" si="368"/>
        <v/>
      </c>
      <c r="V371" s="149" t="str">
        <f t="shared" si="368"/>
        <v/>
      </c>
      <c r="W371" s="149" t="str">
        <f t="shared" si="368"/>
        <v/>
      </c>
    </row>
    <row r="372">
      <c r="A372" s="33"/>
      <c r="B372" s="33"/>
      <c r="C372" s="33"/>
      <c r="D372" s="33"/>
      <c r="E372" s="148" t="str">
        <f>IF(B372="","",VLOOKUP(B372,'Общий список'!$A:$R,8,FALSE))</f>
        <v/>
      </c>
      <c r="F372" s="149" t="str">
        <f>IF(B372="","",VLOOKUP(B372,'Общий список'!$A:$R,10,FALSE))</f>
        <v/>
      </c>
      <c r="G372" s="149" t="str">
        <f>IF(B372="","",VLOOKUP(B372,'Общий список'!$A:$R,12,FALSE))</f>
        <v/>
      </c>
      <c r="H372" s="149" t="str">
        <f t="shared" ref="H372:W372" si="369">IF(AND($D372=H$3,OR($E372=H$4,$F372=H$4,$G372=H$4)),1,"")</f>
        <v/>
      </c>
      <c r="I372" s="149" t="str">
        <f t="shared" si="369"/>
        <v/>
      </c>
      <c r="J372" s="149" t="str">
        <f t="shared" si="369"/>
        <v/>
      </c>
      <c r="K372" s="149" t="str">
        <f t="shared" si="369"/>
        <v/>
      </c>
      <c r="L372" s="149" t="str">
        <f t="shared" si="369"/>
        <v/>
      </c>
      <c r="M372" s="149" t="str">
        <f t="shared" si="369"/>
        <v/>
      </c>
      <c r="N372" s="149" t="str">
        <f t="shared" si="369"/>
        <v/>
      </c>
      <c r="O372" s="149" t="str">
        <f t="shared" si="369"/>
        <v/>
      </c>
      <c r="P372" s="149" t="str">
        <f t="shared" si="369"/>
        <v/>
      </c>
      <c r="Q372" s="149" t="str">
        <f t="shared" si="369"/>
        <v/>
      </c>
      <c r="R372" s="149" t="str">
        <f t="shared" si="369"/>
        <v/>
      </c>
      <c r="S372" s="149" t="str">
        <f t="shared" si="369"/>
        <v/>
      </c>
      <c r="T372" s="149" t="str">
        <f t="shared" si="369"/>
        <v/>
      </c>
      <c r="U372" s="149" t="str">
        <f t="shared" si="369"/>
        <v/>
      </c>
      <c r="V372" s="149" t="str">
        <f t="shared" si="369"/>
        <v/>
      </c>
      <c r="W372" s="149" t="str">
        <f t="shared" si="369"/>
        <v/>
      </c>
    </row>
    <row r="373">
      <c r="A373" s="33"/>
      <c r="B373" s="33"/>
      <c r="C373" s="33"/>
      <c r="D373" s="33"/>
      <c r="E373" s="148" t="str">
        <f>IF(B373="","",VLOOKUP(B373,'Общий список'!$A:$R,8,FALSE))</f>
        <v/>
      </c>
      <c r="F373" s="149" t="str">
        <f>IF(B373="","",VLOOKUP(B373,'Общий список'!$A:$R,10,FALSE))</f>
        <v/>
      </c>
      <c r="G373" s="149" t="str">
        <f>IF(B373="","",VLOOKUP(B373,'Общий список'!$A:$R,12,FALSE))</f>
        <v/>
      </c>
      <c r="H373" s="149" t="str">
        <f t="shared" ref="H373:W373" si="370">IF(AND($D373=H$3,OR($E373=H$4,$F373=H$4,$G373=H$4)),1,"")</f>
        <v/>
      </c>
      <c r="I373" s="149" t="str">
        <f t="shared" si="370"/>
        <v/>
      </c>
      <c r="J373" s="149" t="str">
        <f t="shared" si="370"/>
        <v/>
      </c>
      <c r="K373" s="149" t="str">
        <f t="shared" si="370"/>
        <v/>
      </c>
      <c r="L373" s="149" t="str">
        <f t="shared" si="370"/>
        <v/>
      </c>
      <c r="M373" s="149" t="str">
        <f t="shared" si="370"/>
        <v/>
      </c>
      <c r="N373" s="149" t="str">
        <f t="shared" si="370"/>
        <v/>
      </c>
      <c r="O373" s="149" t="str">
        <f t="shared" si="370"/>
        <v/>
      </c>
      <c r="P373" s="149" t="str">
        <f t="shared" si="370"/>
        <v/>
      </c>
      <c r="Q373" s="149" t="str">
        <f t="shared" si="370"/>
        <v/>
      </c>
      <c r="R373" s="149" t="str">
        <f t="shared" si="370"/>
        <v/>
      </c>
      <c r="S373" s="149" t="str">
        <f t="shared" si="370"/>
        <v/>
      </c>
      <c r="T373" s="149" t="str">
        <f t="shared" si="370"/>
        <v/>
      </c>
      <c r="U373" s="149" t="str">
        <f t="shared" si="370"/>
        <v/>
      </c>
      <c r="V373" s="149" t="str">
        <f t="shared" si="370"/>
        <v/>
      </c>
      <c r="W373" s="149" t="str">
        <f t="shared" si="370"/>
        <v/>
      </c>
    </row>
    <row r="374">
      <c r="A374" s="33"/>
      <c r="B374" s="33"/>
      <c r="C374" s="33"/>
      <c r="D374" s="33"/>
      <c r="E374" s="148" t="str">
        <f>IF(B374="","",VLOOKUP(B374,'Общий список'!$A:$R,8,FALSE))</f>
        <v/>
      </c>
      <c r="F374" s="149" t="str">
        <f>IF(B374="","",VLOOKUP(B374,'Общий список'!$A:$R,10,FALSE))</f>
        <v/>
      </c>
      <c r="G374" s="149" t="str">
        <f>IF(B374="","",VLOOKUP(B374,'Общий список'!$A:$R,12,FALSE))</f>
        <v/>
      </c>
      <c r="H374" s="149" t="str">
        <f t="shared" ref="H374:W374" si="371">IF(AND($D374=H$3,OR($E374=H$4,$F374=H$4,$G374=H$4)),1,"")</f>
        <v/>
      </c>
      <c r="I374" s="149" t="str">
        <f t="shared" si="371"/>
        <v/>
      </c>
      <c r="J374" s="149" t="str">
        <f t="shared" si="371"/>
        <v/>
      </c>
      <c r="K374" s="149" t="str">
        <f t="shared" si="371"/>
        <v/>
      </c>
      <c r="L374" s="149" t="str">
        <f t="shared" si="371"/>
        <v/>
      </c>
      <c r="M374" s="149" t="str">
        <f t="shared" si="371"/>
        <v/>
      </c>
      <c r="N374" s="149" t="str">
        <f t="shared" si="371"/>
        <v/>
      </c>
      <c r="O374" s="149" t="str">
        <f t="shared" si="371"/>
        <v/>
      </c>
      <c r="P374" s="149" t="str">
        <f t="shared" si="371"/>
        <v/>
      </c>
      <c r="Q374" s="149" t="str">
        <f t="shared" si="371"/>
        <v/>
      </c>
      <c r="R374" s="149" t="str">
        <f t="shared" si="371"/>
        <v/>
      </c>
      <c r="S374" s="149" t="str">
        <f t="shared" si="371"/>
        <v/>
      </c>
      <c r="T374" s="149" t="str">
        <f t="shared" si="371"/>
        <v/>
      </c>
      <c r="U374" s="149" t="str">
        <f t="shared" si="371"/>
        <v/>
      </c>
      <c r="V374" s="149" t="str">
        <f t="shared" si="371"/>
        <v/>
      </c>
      <c r="W374" s="149" t="str">
        <f t="shared" si="371"/>
        <v/>
      </c>
    </row>
    <row r="375">
      <c r="A375" s="33"/>
      <c r="B375" s="33"/>
      <c r="C375" s="33"/>
      <c r="D375" s="33"/>
      <c r="E375" s="148" t="str">
        <f>IF(B375="","",VLOOKUP(B375,'Общий список'!$A:$R,8,FALSE))</f>
        <v/>
      </c>
      <c r="F375" s="149" t="str">
        <f>IF(B375="","",VLOOKUP(B375,'Общий список'!$A:$R,10,FALSE))</f>
        <v/>
      </c>
      <c r="G375" s="149" t="str">
        <f>IF(B375="","",VLOOKUP(B375,'Общий список'!$A:$R,12,FALSE))</f>
        <v/>
      </c>
      <c r="H375" s="149" t="str">
        <f t="shared" ref="H375:W375" si="372">IF(AND($D375=H$3,OR($E375=H$4,$F375=H$4,$G375=H$4)),1,"")</f>
        <v/>
      </c>
      <c r="I375" s="149" t="str">
        <f t="shared" si="372"/>
        <v/>
      </c>
      <c r="J375" s="149" t="str">
        <f t="shared" si="372"/>
        <v/>
      </c>
      <c r="K375" s="149" t="str">
        <f t="shared" si="372"/>
        <v/>
      </c>
      <c r="L375" s="149" t="str">
        <f t="shared" si="372"/>
        <v/>
      </c>
      <c r="M375" s="149" t="str">
        <f t="shared" si="372"/>
        <v/>
      </c>
      <c r="N375" s="149" t="str">
        <f t="shared" si="372"/>
        <v/>
      </c>
      <c r="O375" s="149" t="str">
        <f t="shared" si="372"/>
        <v/>
      </c>
      <c r="P375" s="149" t="str">
        <f t="shared" si="372"/>
        <v/>
      </c>
      <c r="Q375" s="149" t="str">
        <f t="shared" si="372"/>
        <v/>
      </c>
      <c r="R375" s="149" t="str">
        <f t="shared" si="372"/>
        <v/>
      </c>
      <c r="S375" s="149" t="str">
        <f t="shared" si="372"/>
        <v/>
      </c>
      <c r="T375" s="149" t="str">
        <f t="shared" si="372"/>
        <v/>
      </c>
      <c r="U375" s="149" t="str">
        <f t="shared" si="372"/>
        <v/>
      </c>
      <c r="V375" s="149" t="str">
        <f t="shared" si="372"/>
        <v/>
      </c>
      <c r="W375" s="149" t="str">
        <f t="shared" si="372"/>
        <v/>
      </c>
    </row>
    <row r="376">
      <c r="A376" s="33"/>
      <c r="B376" s="33"/>
      <c r="C376" s="33"/>
      <c r="D376" s="33"/>
      <c r="E376" s="148" t="str">
        <f>IF(B376="","",VLOOKUP(B376,'Общий список'!$A:$R,8,FALSE))</f>
        <v/>
      </c>
      <c r="F376" s="149" t="str">
        <f>IF(B376="","",VLOOKUP(B376,'Общий список'!$A:$R,10,FALSE))</f>
        <v/>
      </c>
      <c r="G376" s="149" t="str">
        <f>IF(B376="","",VLOOKUP(B376,'Общий список'!$A:$R,12,FALSE))</f>
        <v/>
      </c>
      <c r="H376" s="149" t="str">
        <f t="shared" ref="H376:W376" si="373">IF(AND($D376=H$3,OR($E376=H$4,$F376=H$4,$G376=H$4)),1,"")</f>
        <v/>
      </c>
      <c r="I376" s="149" t="str">
        <f t="shared" si="373"/>
        <v/>
      </c>
      <c r="J376" s="149" t="str">
        <f t="shared" si="373"/>
        <v/>
      </c>
      <c r="K376" s="149" t="str">
        <f t="shared" si="373"/>
        <v/>
      </c>
      <c r="L376" s="149" t="str">
        <f t="shared" si="373"/>
        <v/>
      </c>
      <c r="M376" s="149" t="str">
        <f t="shared" si="373"/>
        <v/>
      </c>
      <c r="N376" s="149" t="str">
        <f t="shared" si="373"/>
        <v/>
      </c>
      <c r="O376" s="149" t="str">
        <f t="shared" si="373"/>
        <v/>
      </c>
      <c r="P376" s="149" t="str">
        <f t="shared" si="373"/>
        <v/>
      </c>
      <c r="Q376" s="149" t="str">
        <f t="shared" si="373"/>
        <v/>
      </c>
      <c r="R376" s="149" t="str">
        <f t="shared" si="373"/>
        <v/>
      </c>
      <c r="S376" s="149" t="str">
        <f t="shared" si="373"/>
        <v/>
      </c>
      <c r="T376" s="149" t="str">
        <f t="shared" si="373"/>
        <v/>
      </c>
      <c r="U376" s="149" t="str">
        <f t="shared" si="373"/>
        <v/>
      </c>
      <c r="V376" s="149" t="str">
        <f t="shared" si="373"/>
        <v/>
      </c>
      <c r="W376" s="149" t="str">
        <f t="shared" si="373"/>
        <v/>
      </c>
    </row>
    <row r="377">
      <c r="A377" s="33"/>
      <c r="B377" s="33"/>
      <c r="C377" s="33"/>
      <c r="D377" s="33"/>
      <c r="E377" s="148" t="str">
        <f>IF(B377="","",VLOOKUP(B377,'Общий список'!$A:$R,8,FALSE))</f>
        <v/>
      </c>
      <c r="F377" s="149" t="str">
        <f>IF(B377="","",VLOOKUP(B377,'Общий список'!$A:$R,10,FALSE))</f>
        <v/>
      </c>
      <c r="G377" s="149" t="str">
        <f>IF(B377="","",VLOOKUP(B377,'Общий список'!$A:$R,12,FALSE))</f>
        <v/>
      </c>
      <c r="H377" s="149" t="str">
        <f t="shared" ref="H377:W377" si="374">IF(AND($D377=H$3,OR($E377=H$4,$F377=H$4,$G377=H$4)),1,"")</f>
        <v/>
      </c>
      <c r="I377" s="149" t="str">
        <f t="shared" si="374"/>
        <v/>
      </c>
      <c r="J377" s="149" t="str">
        <f t="shared" si="374"/>
        <v/>
      </c>
      <c r="K377" s="149" t="str">
        <f t="shared" si="374"/>
        <v/>
      </c>
      <c r="L377" s="149" t="str">
        <f t="shared" si="374"/>
        <v/>
      </c>
      <c r="M377" s="149" t="str">
        <f t="shared" si="374"/>
        <v/>
      </c>
      <c r="N377" s="149" t="str">
        <f t="shared" si="374"/>
        <v/>
      </c>
      <c r="O377" s="149" t="str">
        <f t="shared" si="374"/>
        <v/>
      </c>
      <c r="P377" s="149" t="str">
        <f t="shared" si="374"/>
        <v/>
      </c>
      <c r="Q377" s="149" t="str">
        <f t="shared" si="374"/>
        <v/>
      </c>
      <c r="R377" s="149" t="str">
        <f t="shared" si="374"/>
        <v/>
      </c>
      <c r="S377" s="149" t="str">
        <f t="shared" si="374"/>
        <v/>
      </c>
      <c r="T377" s="149" t="str">
        <f t="shared" si="374"/>
        <v/>
      </c>
      <c r="U377" s="149" t="str">
        <f t="shared" si="374"/>
        <v/>
      </c>
      <c r="V377" s="149" t="str">
        <f t="shared" si="374"/>
        <v/>
      </c>
      <c r="W377" s="149" t="str">
        <f t="shared" si="374"/>
        <v/>
      </c>
    </row>
    <row r="378">
      <c r="A378" s="33"/>
      <c r="B378" s="33"/>
      <c r="C378" s="33"/>
      <c r="D378" s="33"/>
      <c r="E378" s="148" t="str">
        <f>IF(B378="","",VLOOKUP(B378,'Общий список'!$A:$R,8,FALSE))</f>
        <v/>
      </c>
      <c r="F378" s="149" t="str">
        <f>IF(B378="","",VLOOKUP(B378,'Общий список'!$A:$R,10,FALSE))</f>
        <v/>
      </c>
      <c r="G378" s="149" t="str">
        <f>IF(B378="","",VLOOKUP(B378,'Общий список'!$A:$R,12,FALSE))</f>
        <v/>
      </c>
      <c r="H378" s="149" t="str">
        <f t="shared" ref="H378:W378" si="375">IF(AND($D378=H$3,OR($E378=H$4,$F378=H$4,$G378=H$4)),1,"")</f>
        <v/>
      </c>
      <c r="I378" s="149" t="str">
        <f t="shared" si="375"/>
        <v/>
      </c>
      <c r="J378" s="149" t="str">
        <f t="shared" si="375"/>
        <v/>
      </c>
      <c r="K378" s="149" t="str">
        <f t="shared" si="375"/>
        <v/>
      </c>
      <c r="L378" s="149" t="str">
        <f t="shared" si="375"/>
        <v/>
      </c>
      <c r="M378" s="149" t="str">
        <f t="shared" si="375"/>
        <v/>
      </c>
      <c r="N378" s="149" t="str">
        <f t="shared" si="375"/>
        <v/>
      </c>
      <c r="O378" s="149" t="str">
        <f t="shared" si="375"/>
        <v/>
      </c>
      <c r="P378" s="149" t="str">
        <f t="shared" si="375"/>
        <v/>
      </c>
      <c r="Q378" s="149" t="str">
        <f t="shared" si="375"/>
        <v/>
      </c>
      <c r="R378" s="149" t="str">
        <f t="shared" si="375"/>
        <v/>
      </c>
      <c r="S378" s="149" t="str">
        <f t="shared" si="375"/>
        <v/>
      </c>
      <c r="T378" s="149" t="str">
        <f t="shared" si="375"/>
        <v/>
      </c>
      <c r="U378" s="149" t="str">
        <f t="shared" si="375"/>
        <v/>
      </c>
      <c r="V378" s="149" t="str">
        <f t="shared" si="375"/>
        <v/>
      </c>
      <c r="W378" s="149" t="str">
        <f t="shared" si="375"/>
        <v/>
      </c>
    </row>
    <row r="379">
      <c r="A379" s="33"/>
      <c r="B379" s="33"/>
      <c r="C379" s="33"/>
      <c r="D379" s="33"/>
      <c r="E379" s="148" t="str">
        <f>IF(B379="","",VLOOKUP(B379,'Общий список'!$A:$R,8,FALSE))</f>
        <v/>
      </c>
      <c r="F379" s="149" t="str">
        <f>IF(B379="","",VLOOKUP(B379,'Общий список'!$A:$R,10,FALSE))</f>
        <v/>
      </c>
      <c r="G379" s="149" t="str">
        <f>IF(B379="","",VLOOKUP(B379,'Общий список'!$A:$R,12,FALSE))</f>
        <v/>
      </c>
      <c r="H379" s="149" t="str">
        <f t="shared" ref="H379:W379" si="376">IF(AND($D379=H$3,OR($E379=H$4,$F379=H$4,$G379=H$4)),1,"")</f>
        <v/>
      </c>
      <c r="I379" s="149" t="str">
        <f t="shared" si="376"/>
        <v/>
      </c>
      <c r="J379" s="149" t="str">
        <f t="shared" si="376"/>
        <v/>
      </c>
      <c r="K379" s="149" t="str">
        <f t="shared" si="376"/>
        <v/>
      </c>
      <c r="L379" s="149" t="str">
        <f t="shared" si="376"/>
        <v/>
      </c>
      <c r="M379" s="149" t="str">
        <f t="shared" si="376"/>
        <v/>
      </c>
      <c r="N379" s="149" t="str">
        <f t="shared" si="376"/>
        <v/>
      </c>
      <c r="O379" s="149" t="str">
        <f t="shared" si="376"/>
        <v/>
      </c>
      <c r="P379" s="149" t="str">
        <f t="shared" si="376"/>
        <v/>
      </c>
      <c r="Q379" s="149" t="str">
        <f t="shared" si="376"/>
        <v/>
      </c>
      <c r="R379" s="149" t="str">
        <f t="shared" si="376"/>
        <v/>
      </c>
      <c r="S379" s="149" t="str">
        <f t="shared" si="376"/>
        <v/>
      </c>
      <c r="T379" s="149" t="str">
        <f t="shared" si="376"/>
        <v/>
      </c>
      <c r="U379" s="149" t="str">
        <f t="shared" si="376"/>
        <v/>
      </c>
      <c r="V379" s="149" t="str">
        <f t="shared" si="376"/>
        <v/>
      </c>
      <c r="W379" s="149" t="str">
        <f t="shared" si="376"/>
        <v/>
      </c>
    </row>
    <row r="380">
      <c r="A380" s="33"/>
      <c r="B380" s="33"/>
      <c r="C380" s="33"/>
      <c r="D380" s="33"/>
      <c r="E380" s="148" t="str">
        <f>IF(B380="","",VLOOKUP(B380,'Общий список'!$A:$R,8,FALSE))</f>
        <v/>
      </c>
      <c r="F380" s="149" t="str">
        <f>IF(B380="","",VLOOKUP(B380,'Общий список'!$A:$R,10,FALSE))</f>
        <v/>
      </c>
      <c r="G380" s="149" t="str">
        <f>IF(B380="","",VLOOKUP(B380,'Общий список'!$A:$R,12,FALSE))</f>
        <v/>
      </c>
      <c r="H380" s="149" t="str">
        <f t="shared" ref="H380:W380" si="377">IF(AND($D380=H$3,OR($E380=H$4,$F380=H$4,$G380=H$4)),1,"")</f>
        <v/>
      </c>
      <c r="I380" s="149" t="str">
        <f t="shared" si="377"/>
        <v/>
      </c>
      <c r="J380" s="149" t="str">
        <f t="shared" si="377"/>
        <v/>
      </c>
      <c r="K380" s="149" t="str">
        <f t="shared" si="377"/>
        <v/>
      </c>
      <c r="L380" s="149" t="str">
        <f t="shared" si="377"/>
        <v/>
      </c>
      <c r="M380" s="149" t="str">
        <f t="shared" si="377"/>
        <v/>
      </c>
      <c r="N380" s="149" t="str">
        <f t="shared" si="377"/>
        <v/>
      </c>
      <c r="O380" s="149" t="str">
        <f t="shared" si="377"/>
        <v/>
      </c>
      <c r="P380" s="149" t="str">
        <f t="shared" si="377"/>
        <v/>
      </c>
      <c r="Q380" s="149" t="str">
        <f t="shared" si="377"/>
        <v/>
      </c>
      <c r="R380" s="149" t="str">
        <f t="shared" si="377"/>
        <v/>
      </c>
      <c r="S380" s="149" t="str">
        <f t="shared" si="377"/>
        <v/>
      </c>
      <c r="T380" s="149" t="str">
        <f t="shared" si="377"/>
        <v/>
      </c>
      <c r="U380" s="149" t="str">
        <f t="shared" si="377"/>
        <v/>
      </c>
      <c r="V380" s="149" t="str">
        <f t="shared" si="377"/>
        <v/>
      </c>
      <c r="W380" s="149" t="str">
        <f t="shared" si="377"/>
        <v/>
      </c>
    </row>
    <row r="381">
      <c r="A381" s="33"/>
      <c r="B381" s="33"/>
      <c r="C381" s="33"/>
      <c r="D381" s="33"/>
      <c r="E381" s="148" t="str">
        <f>IF(B381="","",VLOOKUP(B381,'Общий список'!$A:$R,8,FALSE))</f>
        <v/>
      </c>
      <c r="F381" s="149" t="str">
        <f>IF(B381="","",VLOOKUP(B381,'Общий список'!$A:$R,10,FALSE))</f>
        <v/>
      </c>
      <c r="G381" s="149" t="str">
        <f>IF(B381="","",VLOOKUP(B381,'Общий список'!$A:$R,12,FALSE))</f>
        <v/>
      </c>
      <c r="H381" s="149" t="str">
        <f t="shared" ref="H381:W381" si="378">IF(AND($D381=H$3,OR($E381=H$4,$F381=H$4,$G381=H$4)),1,"")</f>
        <v/>
      </c>
      <c r="I381" s="149" t="str">
        <f t="shared" si="378"/>
        <v/>
      </c>
      <c r="J381" s="149" t="str">
        <f t="shared" si="378"/>
        <v/>
      </c>
      <c r="K381" s="149" t="str">
        <f t="shared" si="378"/>
        <v/>
      </c>
      <c r="L381" s="149" t="str">
        <f t="shared" si="378"/>
        <v/>
      </c>
      <c r="M381" s="149" t="str">
        <f t="shared" si="378"/>
        <v/>
      </c>
      <c r="N381" s="149" t="str">
        <f t="shared" si="378"/>
        <v/>
      </c>
      <c r="O381" s="149" t="str">
        <f t="shared" si="378"/>
        <v/>
      </c>
      <c r="P381" s="149" t="str">
        <f t="shared" si="378"/>
        <v/>
      </c>
      <c r="Q381" s="149" t="str">
        <f t="shared" si="378"/>
        <v/>
      </c>
      <c r="R381" s="149" t="str">
        <f t="shared" si="378"/>
        <v/>
      </c>
      <c r="S381" s="149" t="str">
        <f t="shared" si="378"/>
        <v/>
      </c>
      <c r="T381" s="149" t="str">
        <f t="shared" si="378"/>
        <v/>
      </c>
      <c r="U381" s="149" t="str">
        <f t="shared" si="378"/>
        <v/>
      </c>
      <c r="V381" s="149" t="str">
        <f t="shared" si="378"/>
        <v/>
      </c>
      <c r="W381" s="149" t="str">
        <f t="shared" si="378"/>
        <v/>
      </c>
    </row>
    <row r="382">
      <c r="A382" s="33"/>
      <c r="B382" s="33"/>
      <c r="C382" s="33"/>
      <c r="D382" s="33"/>
      <c r="E382" s="148" t="str">
        <f>IF(B382="","",VLOOKUP(B382,'Общий список'!$A:$R,8,FALSE))</f>
        <v/>
      </c>
      <c r="F382" s="149" t="str">
        <f>IF(B382="","",VLOOKUP(B382,'Общий список'!$A:$R,10,FALSE))</f>
        <v/>
      </c>
      <c r="G382" s="149" t="str">
        <f>IF(B382="","",VLOOKUP(B382,'Общий список'!$A:$R,12,FALSE))</f>
        <v/>
      </c>
      <c r="H382" s="149" t="str">
        <f t="shared" ref="H382:W382" si="379">IF(AND($D382=H$3,OR($E382=H$4,$F382=H$4,$G382=H$4)),1,"")</f>
        <v/>
      </c>
      <c r="I382" s="149" t="str">
        <f t="shared" si="379"/>
        <v/>
      </c>
      <c r="J382" s="149" t="str">
        <f t="shared" si="379"/>
        <v/>
      </c>
      <c r="K382" s="149" t="str">
        <f t="shared" si="379"/>
        <v/>
      </c>
      <c r="L382" s="149" t="str">
        <f t="shared" si="379"/>
        <v/>
      </c>
      <c r="M382" s="149" t="str">
        <f t="shared" si="379"/>
        <v/>
      </c>
      <c r="N382" s="149" t="str">
        <f t="shared" si="379"/>
        <v/>
      </c>
      <c r="O382" s="149" t="str">
        <f t="shared" si="379"/>
        <v/>
      </c>
      <c r="P382" s="149" t="str">
        <f t="shared" si="379"/>
        <v/>
      </c>
      <c r="Q382" s="149" t="str">
        <f t="shared" si="379"/>
        <v/>
      </c>
      <c r="R382" s="149" t="str">
        <f t="shared" si="379"/>
        <v/>
      </c>
      <c r="S382" s="149" t="str">
        <f t="shared" si="379"/>
        <v/>
      </c>
      <c r="T382" s="149" t="str">
        <f t="shared" si="379"/>
        <v/>
      </c>
      <c r="U382" s="149" t="str">
        <f t="shared" si="379"/>
        <v/>
      </c>
      <c r="V382" s="149" t="str">
        <f t="shared" si="379"/>
        <v/>
      </c>
      <c r="W382" s="149" t="str">
        <f t="shared" si="379"/>
        <v/>
      </c>
    </row>
    <row r="383">
      <c r="A383" s="33"/>
      <c r="B383" s="33"/>
      <c r="C383" s="33"/>
      <c r="D383" s="33"/>
      <c r="E383" s="148" t="str">
        <f>IF(B383="","",VLOOKUP(B383,'Общий список'!$A:$R,8,FALSE))</f>
        <v/>
      </c>
      <c r="F383" s="149" t="str">
        <f>IF(B383="","",VLOOKUP(B383,'Общий список'!$A:$R,10,FALSE))</f>
        <v/>
      </c>
      <c r="G383" s="149" t="str">
        <f>IF(B383="","",VLOOKUP(B383,'Общий список'!$A:$R,12,FALSE))</f>
        <v/>
      </c>
      <c r="H383" s="149" t="str">
        <f t="shared" ref="H383:W383" si="380">IF(AND($D383=H$3,OR($E383=H$4,$F383=H$4,$G383=H$4)),1,"")</f>
        <v/>
      </c>
      <c r="I383" s="149" t="str">
        <f t="shared" si="380"/>
        <v/>
      </c>
      <c r="J383" s="149" t="str">
        <f t="shared" si="380"/>
        <v/>
      </c>
      <c r="K383" s="149" t="str">
        <f t="shared" si="380"/>
        <v/>
      </c>
      <c r="L383" s="149" t="str">
        <f t="shared" si="380"/>
        <v/>
      </c>
      <c r="M383" s="149" t="str">
        <f t="shared" si="380"/>
        <v/>
      </c>
      <c r="N383" s="149" t="str">
        <f t="shared" si="380"/>
        <v/>
      </c>
      <c r="O383" s="149" t="str">
        <f t="shared" si="380"/>
        <v/>
      </c>
      <c r="P383" s="149" t="str">
        <f t="shared" si="380"/>
        <v/>
      </c>
      <c r="Q383" s="149" t="str">
        <f t="shared" si="380"/>
        <v/>
      </c>
      <c r="R383" s="149" t="str">
        <f t="shared" si="380"/>
        <v/>
      </c>
      <c r="S383" s="149" t="str">
        <f t="shared" si="380"/>
        <v/>
      </c>
      <c r="T383" s="149" t="str">
        <f t="shared" si="380"/>
        <v/>
      </c>
      <c r="U383" s="149" t="str">
        <f t="shared" si="380"/>
        <v/>
      </c>
      <c r="V383" s="149" t="str">
        <f t="shared" si="380"/>
        <v/>
      </c>
      <c r="W383" s="149" t="str">
        <f t="shared" si="380"/>
        <v/>
      </c>
    </row>
    <row r="384">
      <c r="A384" s="33"/>
      <c r="B384" s="33"/>
      <c r="C384" s="33"/>
      <c r="D384" s="33"/>
      <c r="E384" s="148" t="str">
        <f>IF(B384="","",VLOOKUP(B384,'Общий список'!$A:$R,8,FALSE))</f>
        <v/>
      </c>
      <c r="F384" s="149" t="str">
        <f>IF(B384="","",VLOOKUP(B384,'Общий список'!$A:$R,10,FALSE))</f>
        <v/>
      </c>
      <c r="G384" s="149" t="str">
        <f>IF(B384="","",VLOOKUP(B384,'Общий список'!$A:$R,12,FALSE))</f>
        <v/>
      </c>
      <c r="H384" s="149" t="str">
        <f t="shared" ref="H384:W384" si="381">IF(AND($D384=H$3,OR($E384=H$4,$F384=H$4,$G384=H$4)),1,"")</f>
        <v/>
      </c>
      <c r="I384" s="149" t="str">
        <f t="shared" si="381"/>
        <v/>
      </c>
      <c r="J384" s="149" t="str">
        <f t="shared" si="381"/>
        <v/>
      </c>
      <c r="K384" s="149" t="str">
        <f t="shared" si="381"/>
        <v/>
      </c>
      <c r="L384" s="149" t="str">
        <f t="shared" si="381"/>
        <v/>
      </c>
      <c r="M384" s="149" t="str">
        <f t="shared" si="381"/>
        <v/>
      </c>
      <c r="N384" s="149" t="str">
        <f t="shared" si="381"/>
        <v/>
      </c>
      <c r="O384" s="149" t="str">
        <f t="shared" si="381"/>
        <v/>
      </c>
      <c r="P384" s="149" t="str">
        <f t="shared" si="381"/>
        <v/>
      </c>
      <c r="Q384" s="149" t="str">
        <f t="shared" si="381"/>
        <v/>
      </c>
      <c r="R384" s="149" t="str">
        <f t="shared" si="381"/>
        <v/>
      </c>
      <c r="S384" s="149" t="str">
        <f t="shared" si="381"/>
        <v/>
      </c>
      <c r="T384" s="149" t="str">
        <f t="shared" si="381"/>
        <v/>
      </c>
      <c r="U384" s="149" t="str">
        <f t="shared" si="381"/>
        <v/>
      </c>
      <c r="V384" s="149" t="str">
        <f t="shared" si="381"/>
        <v/>
      </c>
      <c r="W384" s="149" t="str">
        <f t="shared" si="381"/>
        <v/>
      </c>
    </row>
    <row r="385">
      <c r="A385" s="33"/>
      <c r="B385" s="33"/>
      <c r="C385" s="33"/>
      <c r="D385" s="33"/>
      <c r="E385" s="148" t="str">
        <f>IF(B385="","",VLOOKUP(B385,'Общий список'!$A:$R,8,FALSE))</f>
        <v/>
      </c>
      <c r="F385" s="149" t="str">
        <f>IF(B385="","",VLOOKUP(B385,'Общий список'!$A:$R,10,FALSE))</f>
        <v/>
      </c>
      <c r="G385" s="149" t="str">
        <f>IF(B385="","",VLOOKUP(B385,'Общий список'!$A:$R,12,FALSE))</f>
        <v/>
      </c>
      <c r="R385" s="151"/>
    </row>
    <row r="386">
      <c r="A386" s="33"/>
      <c r="B386" s="33"/>
      <c r="C386" s="33"/>
      <c r="D386" s="33"/>
      <c r="E386" s="148" t="str">
        <f>IF(B386="","",VLOOKUP(B386,'Общий список'!$A:$R,8,FALSE))</f>
        <v/>
      </c>
      <c r="F386" s="149" t="str">
        <f>IF(B386="","",VLOOKUP(B386,'Общий список'!$A:$R,10,FALSE))</f>
        <v/>
      </c>
      <c r="G386" s="149" t="str">
        <f>IF(B386="","",VLOOKUP(B386,'Общий список'!$A:$R,12,FALSE))</f>
        <v/>
      </c>
      <c r="R386" s="151"/>
    </row>
    <row r="387">
      <c r="A387" s="33"/>
      <c r="B387" s="33"/>
      <c r="C387" s="33"/>
      <c r="D387" s="33"/>
      <c r="E387" s="148" t="str">
        <f>IF(B387="","",VLOOKUP(B387,'Общий список'!$A:$R,8,FALSE))</f>
        <v/>
      </c>
      <c r="F387" s="149" t="str">
        <f>IF(B387="","",VLOOKUP(B387,'Общий список'!$A:$R,10,FALSE))</f>
        <v/>
      </c>
      <c r="G387" s="149" t="str">
        <f>IF(B387="","",VLOOKUP(B387,'Общий список'!$A:$R,12,FALSE))</f>
        <v/>
      </c>
      <c r="R387" s="151"/>
    </row>
    <row r="388">
      <c r="A388" s="33"/>
      <c r="B388" s="33"/>
      <c r="C388" s="33"/>
      <c r="D388" s="33"/>
      <c r="E388" s="148" t="str">
        <f>IF(B388="","",VLOOKUP(B388,'Общий список'!$A:$R,8,FALSE))</f>
        <v/>
      </c>
      <c r="F388" s="149" t="str">
        <f>IF(B388="","",VLOOKUP(B388,'Общий список'!$A:$R,10,FALSE))</f>
        <v/>
      </c>
      <c r="G388" s="149" t="str">
        <f>IF(B388="","",VLOOKUP(B388,'Общий список'!$A:$R,12,FALSE))</f>
        <v/>
      </c>
      <c r="R388" s="151"/>
    </row>
    <row r="389">
      <c r="A389" s="33"/>
      <c r="B389" s="33"/>
      <c r="C389" s="33"/>
      <c r="D389" s="33"/>
      <c r="E389" s="148" t="str">
        <f>IF(B389="","",VLOOKUP(B389,'Общий список'!$A:$R,8,FALSE))</f>
        <v/>
      </c>
      <c r="F389" s="149" t="str">
        <f>IF(B389="","",VLOOKUP(B389,'Общий список'!$A:$R,10,FALSE))</f>
        <v/>
      </c>
      <c r="G389" s="149" t="str">
        <f>IF(B389="","",VLOOKUP(B389,'Общий список'!$A:$R,12,FALSE))</f>
        <v/>
      </c>
      <c r="R389" s="151"/>
    </row>
    <row r="390">
      <c r="A390" s="33"/>
      <c r="B390" s="33"/>
      <c r="C390" s="33"/>
      <c r="D390" s="33"/>
      <c r="E390" s="148" t="str">
        <f>IF(B390="","",VLOOKUP(B390,'Общий список'!$A:$R,8,FALSE))</f>
        <v/>
      </c>
      <c r="F390" s="149" t="str">
        <f>IF(B390="","",VLOOKUP(B390,'Общий список'!$A:$R,10,FALSE))</f>
        <v/>
      </c>
      <c r="G390" s="149" t="str">
        <f>IF(B390="","",VLOOKUP(B390,'Общий список'!$A:$R,12,FALSE))</f>
        <v/>
      </c>
      <c r="R390" s="151"/>
    </row>
    <row r="391">
      <c r="A391" s="33"/>
      <c r="B391" s="33"/>
      <c r="C391" s="33"/>
      <c r="D391" s="33"/>
      <c r="E391" s="148" t="str">
        <f>IF(B391="","",VLOOKUP(B391,'Общий список'!$A:$R,8,FALSE))</f>
        <v/>
      </c>
      <c r="F391" s="149" t="str">
        <f>IF(B391="","",VLOOKUP(B391,'Общий список'!$A:$R,10,FALSE))</f>
        <v/>
      </c>
      <c r="G391" s="149" t="str">
        <f>IF(B391="","",VLOOKUP(B391,'Общий список'!$A:$R,12,FALSE))</f>
        <v/>
      </c>
      <c r="R391" s="151"/>
    </row>
    <row r="392">
      <c r="A392" s="33"/>
      <c r="B392" s="33"/>
      <c r="C392" s="33"/>
      <c r="D392" s="33"/>
      <c r="E392" s="148" t="str">
        <f>IF(B392="","",VLOOKUP(B392,'Общий список'!$A:$R,8,FALSE))</f>
        <v/>
      </c>
      <c r="F392" s="149" t="str">
        <f>IF(B392="","",VLOOKUP(B392,'Общий список'!$A:$R,10,FALSE))</f>
        <v/>
      </c>
      <c r="G392" s="149" t="str">
        <f>IF(B392="","",VLOOKUP(B392,'Общий список'!$A:$R,12,FALSE))</f>
        <v/>
      </c>
      <c r="R392" s="151"/>
    </row>
    <row r="393">
      <c r="A393" s="33"/>
      <c r="B393" s="33"/>
      <c r="C393" s="33"/>
      <c r="D393" s="33"/>
      <c r="E393" s="148" t="str">
        <f>IF(B393="","",VLOOKUP(B393,'Общий список'!$A:$R,8,FALSE))</f>
        <v/>
      </c>
      <c r="F393" s="149" t="str">
        <f>IF(B393="","",VLOOKUP(B393,'Общий список'!$A:$R,10,FALSE))</f>
        <v/>
      </c>
      <c r="G393" s="149" t="str">
        <f>IF(B393="","",VLOOKUP(B393,'Общий список'!$A:$R,12,FALSE))</f>
        <v/>
      </c>
      <c r="R393" s="151"/>
    </row>
    <row r="394">
      <c r="A394" s="33"/>
      <c r="B394" s="33"/>
      <c r="C394" s="33"/>
      <c r="D394" s="33"/>
      <c r="E394" s="148" t="str">
        <f>IF(B394="","",VLOOKUP(B394,'Общий список'!$A:$R,8,FALSE))</f>
        <v/>
      </c>
      <c r="F394" s="149" t="str">
        <f>IF(B394="","",VLOOKUP(B394,'Общий список'!$A:$R,10,FALSE))</f>
        <v/>
      </c>
      <c r="G394" s="149" t="str">
        <f>IF(B394="","",VLOOKUP(B394,'Общий список'!$A:$R,12,FALSE))</f>
        <v/>
      </c>
      <c r="R394" s="151"/>
    </row>
    <row r="395">
      <c r="A395" s="33"/>
      <c r="B395" s="33"/>
      <c r="C395" s="33"/>
      <c r="D395" s="33"/>
      <c r="E395" s="148" t="str">
        <f>IF(B395="","",VLOOKUP(B395,'Общий список'!$A:$R,8,FALSE))</f>
        <v/>
      </c>
      <c r="F395" s="149" t="str">
        <f>IF(B395="","",VLOOKUP(B395,'Общий список'!$A:$R,10,FALSE))</f>
        <v/>
      </c>
      <c r="G395" s="149" t="str">
        <f>IF(B395="","",VLOOKUP(B395,'Общий список'!$A:$R,12,FALSE))</f>
        <v/>
      </c>
      <c r="R395" s="151"/>
    </row>
    <row r="396">
      <c r="A396" s="33"/>
      <c r="B396" s="33"/>
      <c r="C396" s="33"/>
      <c r="D396" s="33"/>
      <c r="E396" s="148" t="str">
        <f>IF(B396="","",VLOOKUP(B396,'Общий список'!$A:$R,8,FALSE))</f>
        <v/>
      </c>
      <c r="F396" s="149" t="str">
        <f>IF(B396="","",VLOOKUP(B396,'Общий список'!$A:$R,10,FALSE))</f>
        <v/>
      </c>
      <c r="G396" s="149" t="str">
        <f>IF(B396="","",VLOOKUP(B396,'Общий список'!$A:$R,12,FALSE))</f>
        <v/>
      </c>
      <c r="R396" s="151"/>
    </row>
    <row r="397">
      <c r="A397" s="33"/>
      <c r="B397" s="33"/>
      <c r="C397" s="33"/>
      <c r="D397" s="33"/>
      <c r="E397" s="148" t="str">
        <f>IF(B397="","",VLOOKUP(B397,'Общий список'!$A:$R,8,FALSE))</f>
        <v/>
      </c>
      <c r="F397" s="149" t="str">
        <f>IF(B397="","",VLOOKUP(B397,'Общий список'!$A:$R,10,FALSE))</f>
        <v/>
      </c>
      <c r="G397" s="149" t="str">
        <f>IF(B397="","",VLOOKUP(B397,'Общий список'!$A:$R,12,FALSE))</f>
        <v/>
      </c>
      <c r="R397" s="151"/>
    </row>
    <row r="398">
      <c r="A398" s="33"/>
      <c r="B398" s="33"/>
      <c r="C398" s="33"/>
      <c r="D398" s="33"/>
      <c r="E398" s="148" t="str">
        <f>IF(B398="","",VLOOKUP(B398,'Общий список'!$A:$R,8,FALSE))</f>
        <v/>
      </c>
      <c r="F398" s="149" t="str">
        <f>IF(B398="","",VLOOKUP(B398,'Общий список'!$A:$R,10,FALSE))</f>
        <v/>
      </c>
      <c r="G398" s="149" t="str">
        <f>IF(B398="","",VLOOKUP(B398,'Общий список'!$A:$R,12,FALSE))</f>
        <v/>
      </c>
      <c r="R398" s="151"/>
    </row>
    <row r="399">
      <c r="A399" s="33"/>
      <c r="B399" s="33"/>
      <c r="C399" s="33"/>
      <c r="D399" s="33"/>
      <c r="E399" s="148" t="str">
        <f>IF(B399="","",VLOOKUP(B399,'Общий список'!$A:$R,8,FALSE))</f>
        <v/>
      </c>
      <c r="F399" s="149" t="str">
        <f>IF(B399="","",VLOOKUP(B399,'Общий список'!$A:$R,10,FALSE))</f>
        <v/>
      </c>
      <c r="G399" s="149" t="str">
        <f>IF(B399="","",VLOOKUP(B399,'Общий список'!$A:$R,12,FALSE))</f>
        <v/>
      </c>
      <c r="R399" s="151"/>
    </row>
    <row r="400">
      <c r="A400" s="33"/>
      <c r="B400" s="33"/>
      <c r="C400" s="33"/>
      <c r="D400" s="33"/>
      <c r="E400" s="148" t="str">
        <f>IF(B400="","",VLOOKUP(B400,'Общий список'!$A:$R,8,FALSE))</f>
        <v/>
      </c>
      <c r="F400" s="149" t="str">
        <f>IF(B400="","",VLOOKUP(B400,'Общий список'!$A:$R,10,FALSE))</f>
        <v/>
      </c>
      <c r="G400" s="149" t="str">
        <f>IF(B400="","",VLOOKUP(B400,'Общий список'!$A:$R,12,FALSE))</f>
        <v/>
      </c>
      <c r="R400" s="151"/>
    </row>
    <row r="401">
      <c r="A401" s="33"/>
      <c r="B401" s="33"/>
      <c r="C401" s="33"/>
      <c r="D401" s="33"/>
      <c r="E401" s="148" t="str">
        <f>IF(B401="","",VLOOKUP(B401,'Общий список'!$A:$R,8,FALSE))</f>
        <v/>
      </c>
      <c r="F401" s="149" t="str">
        <f>IF(B401="","",VLOOKUP(B401,'Общий список'!$A:$R,10,FALSE))</f>
        <v/>
      </c>
      <c r="G401" s="149" t="str">
        <f>IF(B401="","",VLOOKUP(B401,'Общий список'!$A:$R,12,FALSE))</f>
        <v/>
      </c>
      <c r="R401" s="151"/>
    </row>
    <row r="402">
      <c r="A402" s="33"/>
      <c r="B402" s="33"/>
      <c r="C402" s="33"/>
      <c r="D402" s="33"/>
      <c r="E402" s="148" t="str">
        <f>IF(B402="","",VLOOKUP(B402,'Общий список'!$A:$R,8,FALSE))</f>
        <v/>
      </c>
      <c r="F402" s="149" t="str">
        <f>IF(B402="","",VLOOKUP(B402,'Общий список'!$A:$R,10,FALSE))</f>
        <v/>
      </c>
      <c r="G402" s="149" t="str">
        <f>IF(B402="","",VLOOKUP(B402,'Общий список'!$A:$R,12,FALSE))</f>
        <v/>
      </c>
      <c r="R402" s="151"/>
    </row>
    <row r="403">
      <c r="A403" s="33"/>
      <c r="B403" s="33"/>
      <c r="C403" s="33"/>
      <c r="D403" s="33"/>
      <c r="E403" s="148" t="str">
        <f>IF(B403="","",VLOOKUP(B403,'Общий список'!$A:$R,8,FALSE))</f>
        <v/>
      </c>
      <c r="F403" s="149" t="str">
        <f>IF(B403="","",VLOOKUP(B403,'Общий список'!$A:$R,10,FALSE))</f>
        <v/>
      </c>
      <c r="G403" s="149" t="str">
        <f>IF(B403="","",VLOOKUP(B403,'Общий список'!$A:$R,12,FALSE))</f>
        <v/>
      </c>
      <c r="R403" s="151"/>
    </row>
    <row r="404">
      <c r="A404" s="33"/>
      <c r="B404" s="33"/>
      <c r="C404" s="33"/>
      <c r="D404" s="33"/>
      <c r="E404" s="148" t="str">
        <f>IF(B404="","",VLOOKUP(B404,'Общий список'!$A:$R,8,FALSE))</f>
        <v/>
      </c>
      <c r="F404" s="149" t="str">
        <f>IF(B404="","",VLOOKUP(B404,'Общий список'!$A:$R,10,FALSE))</f>
        <v/>
      </c>
      <c r="G404" s="149" t="str">
        <f>IF(B404="","",VLOOKUP(B404,'Общий список'!$A:$R,12,FALSE))</f>
        <v/>
      </c>
      <c r="R404" s="151"/>
    </row>
    <row r="405">
      <c r="A405" s="33"/>
      <c r="B405" s="33"/>
      <c r="C405" s="33"/>
      <c r="D405" s="33"/>
      <c r="E405" s="148" t="str">
        <f>IF(B405="","",VLOOKUP(B405,'Общий список'!$A:$R,8,FALSE))</f>
        <v/>
      </c>
      <c r="F405" s="149" t="str">
        <f>IF(B405="","",VLOOKUP(B405,'Общий список'!$A:$R,10,FALSE))</f>
        <v/>
      </c>
      <c r="G405" s="149" t="str">
        <f>IF(B405="","",VLOOKUP(B405,'Общий список'!$A:$R,12,FALSE))</f>
        <v/>
      </c>
      <c r="R405" s="151"/>
    </row>
    <row r="406">
      <c r="A406" s="33"/>
      <c r="B406" s="33"/>
      <c r="C406" s="33"/>
      <c r="D406" s="33"/>
      <c r="E406" s="148" t="str">
        <f>IF(B406="","",VLOOKUP(B406,'Общий список'!$A:$R,8,FALSE))</f>
        <v/>
      </c>
      <c r="F406" s="149" t="str">
        <f>IF(B406="","",VLOOKUP(B406,'Общий список'!$A:$R,10,FALSE))</f>
        <v/>
      </c>
      <c r="G406" s="149" t="str">
        <f>IF(B406="","",VLOOKUP(B406,'Общий список'!$A:$R,12,FALSE))</f>
        <v/>
      </c>
      <c r="R406" s="151"/>
    </row>
    <row r="407">
      <c r="A407" s="33"/>
      <c r="B407" s="33"/>
      <c r="C407" s="33"/>
      <c r="D407" s="33"/>
      <c r="E407" s="148" t="str">
        <f>IF(B407="","",VLOOKUP(B407,'Общий список'!$A:$R,8,FALSE))</f>
        <v/>
      </c>
      <c r="F407" s="149" t="str">
        <f>IF(B407="","",VLOOKUP(B407,'Общий список'!$A:$R,10,FALSE))</f>
        <v/>
      </c>
      <c r="G407" s="149" t="str">
        <f>IF(B407="","",VLOOKUP(B407,'Общий список'!$A:$R,12,FALSE))</f>
        <v/>
      </c>
      <c r="R407" s="151"/>
    </row>
    <row r="408">
      <c r="A408" s="33"/>
      <c r="B408" s="33"/>
      <c r="C408" s="33"/>
      <c r="D408" s="33"/>
      <c r="E408" s="148" t="str">
        <f>IF(B408="","",VLOOKUP(B408,'Общий список'!$A:$R,8,FALSE))</f>
        <v/>
      </c>
      <c r="F408" s="149" t="str">
        <f>IF(B408="","",VLOOKUP(B408,'Общий список'!$A:$R,10,FALSE))</f>
        <v/>
      </c>
      <c r="G408" s="149" t="str">
        <f>IF(B408="","",VLOOKUP(B408,'Общий список'!$A:$R,12,FALSE))</f>
        <v/>
      </c>
      <c r="R408" s="151"/>
    </row>
    <row r="409">
      <c r="A409" s="33"/>
      <c r="B409" s="33"/>
      <c r="C409" s="33"/>
      <c r="D409" s="33"/>
      <c r="E409" s="148" t="str">
        <f>IF(B409="","",VLOOKUP(B409,'Общий список'!$A:$R,8,FALSE))</f>
        <v/>
      </c>
      <c r="F409" s="149" t="str">
        <f>IF(B409="","",VLOOKUP(B409,'Общий список'!$A:$R,10,FALSE))</f>
        <v/>
      </c>
      <c r="G409" s="149" t="str">
        <f>IF(B409="","",VLOOKUP(B409,'Общий список'!$A:$R,12,FALSE))</f>
        <v/>
      </c>
      <c r="R409" s="151"/>
    </row>
    <row r="410">
      <c r="A410" s="33"/>
      <c r="B410" s="33"/>
      <c r="C410" s="33"/>
      <c r="D410" s="33"/>
      <c r="E410" s="148" t="str">
        <f>IF(B410="","",VLOOKUP(B410,'Общий список'!$A:$R,8,FALSE))</f>
        <v/>
      </c>
      <c r="F410" s="149" t="str">
        <f>IF(B410="","",VLOOKUP(B410,'Общий список'!$A:$R,10,FALSE))</f>
        <v/>
      </c>
      <c r="G410" s="149" t="str">
        <f>IF(B410="","",VLOOKUP(B410,'Общий список'!$A:$R,12,FALSE))</f>
        <v/>
      </c>
      <c r="R410" s="151"/>
    </row>
    <row r="411">
      <c r="A411" s="33"/>
      <c r="B411" s="33"/>
      <c r="C411" s="33"/>
      <c r="D411" s="33"/>
      <c r="E411" s="148" t="str">
        <f>IF(B411="","",VLOOKUP(B411,'Общий список'!$A:$R,8,FALSE))</f>
        <v/>
      </c>
      <c r="F411" s="149" t="str">
        <f>IF(B411="","",VLOOKUP(B411,'Общий список'!$A:$R,10,FALSE))</f>
        <v/>
      </c>
      <c r="G411" s="149" t="str">
        <f>IF(B411="","",VLOOKUP(B411,'Общий список'!$A:$R,12,FALSE))</f>
        <v/>
      </c>
      <c r="R411" s="151"/>
    </row>
    <row r="412">
      <c r="A412" s="33"/>
      <c r="B412" s="33"/>
      <c r="C412" s="33"/>
      <c r="D412" s="33"/>
      <c r="E412" s="148" t="str">
        <f>IF(B412="","",VLOOKUP(B412,'Общий список'!$A:$R,8,FALSE))</f>
        <v/>
      </c>
      <c r="F412" s="149" t="str">
        <f>IF(B412="","",VLOOKUP(B412,'Общий список'!$A:$R,10,FALSE))</f>
        <v/>
      </c>
      <c r="G412" s="149" t="str">
        <f>IF(B412="","",VLOOKUP(B412,'Общий список'!$A:$R,12,FALSE))</f>
        <v/>
      </c>
      <c r="R412" s="151"/>
    </row>
    <row r="413">
      <c r="A413" s="33"/>
      <c r="B413" s="33"/>
      <c r="C413" s="33"/>
      <c r="D413" s="33"/>
      <c r="E413" s="148" t="str">
        <f>IF(B413="","",VLOOKUP(B413,'Общий список'!$A:$R,8,FALSE))</f>
        <v/>
      </c>
      <c r="F413" s="149" t="str">
        <f>IF(B413="","",VLOOKUP(B413,'Общий список'!$A:$R,10,FALSE))</f>
        <v/>
      </c>
      <c r="G413" s="149" t="str">
        <f>IF(B413="","",VLOOKUP(B413,'Общий список'!$A:$R,12,FALSE))</f>
        <v/>
      </c>
      <c r="R413" s="151"/>
    </row>
    <row r="414">
      <c r="A414" s="33"/>
      <c r="B414" s="33"/>
      <c r="C414" s="33"/>
      <c r="D414" s="33"/>
      <c r="E414" s="148" t="str">
        <f>IF(B414="","",VLOOKUP(B414,'Общий список'!$A:$R,8,FALSE))</f>
        <v/>
      </c>
      <c r="F414" s="149" t="str">
        <f>IF(B414="","",VLOOKUP(B414,'Общий список'!$A:$R,10,FALSE))</f>
        <v/>
      </c>
      <c r="G414" s="149" t="str">
        <f>IF(B414="","",VLOOKUP(B414,'Общий список'!$A:$R,12,FALSE))</f>
        <v/>
      </c>
      <c r="R414" s="151"/>
    </row>
    <row r="415">
      <c r="A415" s="33"/>
      <c r="B415" s="33"/>
      <c r="C415" s="33"/>
      <c r="D415" s="33"/>
      <c r="E415" s="148" t="str">
        <f>IF(B415="","",VLOOKUP(B415,'Общий список'!$A:$R,8,FALSE))</f>
        <v/>
      </c>
      <c r="F415" s="149" t="str">
        <f>IF(B415="","",VLOOKUP(B415,'Общий список'!$A:$R,10,FALSE))</f>
        <v/>
      </c>
      <c r="G415" s="149" t="str">
        <f>IF(B415="","",VLOOKUP(B415,'Общий список'!$A:$R,12,FALSE))</f>
        <v/>
      </c>
      <c r="R415" s="151"/>
    </row>
    <row r="416">
      <c r="A416" s="33"/>
      <c r="B416" s="33"/>
      <c r="C416" s="33"/>
      <c r="D416" s="33"/>
      <c r="E416" s="148" t="str">
        <f>IF(B416="","",VLOOKUP(B416,'Общий список'!$A:$R,8,FALSE))</f>
        <v/>
      </c>
      <c r="F416" s="149" t="str">
        <f>IF(B416="","",VLOOKUP(B416,'Общий список'!$A:$R,10,FALSE))</f>
        <v/>
      </c>
      <c r="G416" s="149" t="str">
        <f>IF(B416="","",VLOOKUP(B416,'Общий список'!$A:$R,12,FALSE))</f>
        <v/>
      </c>
      <c r="R416" s="151"/>
    </row>
    <row r="417">
      <c r="A417" s="33"/>
      <c r="B417" s="33"/>
      <c r="C417" s="33"/>
      <c r="D417" s="33"/>
      <c r="E417" s="148" t="str">
        <f>IF(B417="","",VLOOKUP(B417,'Общий список'!$A:$R,8,FALSE))</f>
        <v/>
      </c>
      <c r="F417" s="149" t="str">
        <f>IF(B417="","",VLOOKUP(B417,'Общий список'!$A:$R,10,FALSE))</f>
        <v/>
      </c>
      <c r="G417" s="149" t="str">
        <f>IF(B417="","",VLOOKUP(B417,'Общий список'!$A:$R,12,FALSE))</f>
        <v/>
      </c>
      <c r="R417" s="151"/>
    </row>
    <row r="418">
      <c r="A418" s="33"/>
      <c r="B418" s="33"/>
      <c r="C418" s="33"/>
      <c r="D418" s="33"/>
      <c r="E418" s="148" t="str">
        <f>IF(B418="","",VLOOKUP(B418,'Общий список'!$A:$R,8,FALSE))</f>
        <v/>
      </c>
      <c r="F418" s="149" t="str">
        <f>IF(B418="","",VLOOKUP(B418,'Общий список'!$A:$R,10,FALSE))</f>
        <v/>
      </c>
      <c r="G418" s="149" t="str">
        <f>IF(B418="","",VLOOKUP(B418,'Общий список'!$A:$R,12,FALSE))</f>
        <v/>
      </c>
      <c r="R418" s="151"/>
    </row>
    <row r="419">
      <c r="A419" s="33"/>
      <c r="B419" s="33"/>
      <c r="C419" s="33"/>
      <c r="D419" s="33"/>
      <c r="E419" s="148" t="str">
        <f>IF(B419="","",VLOOKUP(B419,'Общий список'!$A:$R,8,FALSE))</f>
        <v/>
      </c>
      <c r="F419" s="149" t="str">
        <f>IF(B419="","",VLOOKUP(B419,'Общий список'!$A:$R,10,FALSE))</f>
        <v/>
      </c>
      <c r="G419" s="149" t="str">
        <f>IF(B419="","",VLOOKUP(B419,'Общий список'!$A:$R,12,FALSE))</f>
        <v/>
      </c>
      <c r="R419" s="151"/>
    </row>
    <row r="420">
      <c r="A420" s="33"/>
      <c r="B420" s="33"/>
      <c r="C420" s="33"/>
      <c r="D420" s="33"/>
      <c r="E420" s="148" t="str">
        <f>IF(B420="","",VLOOKUP(B420,'Общий список'!$A:$R,8,FALSE))</f>
        <v/>
      </c>
      <c r="F420" s="149" t="str">
        <f>IF(B420="","",VLOOKUP(B420,'Общий список'!$A:$R,10,FALSE))</f>
        <v/>
      </c>
      <c r="G420" s="149" t="str">
        <f>IF(B420="","",VLOOKUP(B420,'Общий список'!$A:$R,12,FALSE))</f>
        <v/>
      </c>
      <c r="R420" s="151"/>
    </row>
    <row r="421">
      <c r="A421" s="33"/>
      <c r="B421" s="33"/>
      <c r="C421" s="33"/>
      <c r="D421" s="33"/>
      <c r="E421" s="148" t="str">
        <f>IF(B421="","",VLOOKUP(B421,'Общий список'!$A:$R,8,FALSE))</f>
        <v/>
      </c>
      <c r="F421" s="149" t="str">
        <f>IF(B421="","",VLOOKUP(B421,'Общий список'!$A:$R,10,FALSE))</f>
        <v/>
      </c>
      <c r="G421" s="149" t="str">
        <f>IF(B421="","",VLOOKUP(B421,'Общий список'!$A:$R,12,FALSE))</f>
        <v/>
      </c>
      <c r="R421" s="151"/>
    </row>
    <row r="422">
      <c r="A422" s="33"/>
      <c r="B422" s="33"/>
      <c r="C422" s="33"/>
      <c r="D422" s="33"/>
      <c r="E422" s="148" t="str">
        <f>IF(B422="","",VLOOKUP(B422,'Общий список'!$A:$R,8,FALSE))</f>
        <v/>
      </c>
      <c r="F422" s="149" t="str">
        <f>IF(B422="","",VLOOKUP(B422,'Общий список'!$A:$R,10,FALSE))</f>
        <v/>
      </c>
      <c r="G422" s="149" t="str">
        <f>IF(B422="","",VLOOKUP(B422,'Общий список'!$A:$R,12,FALSE))</f>
        <v/>
      </c>
      <c r="R422" s="151"/>
    </row>
    <row r="423">
      <c r="A423" s="33"/>
      <c r="B423" s="33"/>
      <c r="C423" s="33"/>
      <c r="D423" s="33"/>
      <c r="E423" s="148" t="str">
        <f>IF(B423="","",VLOOKUP(B423,'Общий список'!$A:$R,8,FALSE))</f>
        <v/>
      </c>
      <c r="F423" s="149" t="str">
        <f>IF(B423="","",VLOOKUP(B423,'Общий список'!$A:$R,10,FALSE))</f>
        <v/>
      </c>
      <c r="G423" s="149" t="str">
        <f>IF(B423="","",VLOOKUP(B423,'Общий список'!$A:$R,12,FALSE))</f>
        <v/>
      </c>
      <c r="R423" s="151"/>
    </row>
    <row r="424">
      <c r="A424" s="33"/>
      <c r="B424" s="33"/>
      <c r="C424" s="33"/>
      <c r="D424" s="33"/>
      <c r="E424" s="148" t="str">
        <f>IF(B424="","",VLOOKUP(B424,'Общий список'!$A:$R,8,FALSE))</f>
        <v/>
      </c>
      <c r="F424" s="149" t="str">
        <f>IF(B424="","",VLOOKUP(B424,'Общий список'!$A:$R,10,FALSE))</f>
        <v/>
      </c>
      <c r="G424" s="149" t="str">
        <f>IF(B424="","",VLOOKUP(B424,'Общий список'!$A:$R,12,FALSE))</f>
        <v/>
      </c>
      <c r="R424" s="151"/>
    </row>
    <row r="425">
      <c r="A425" s="33"/>
      <c r="B425" s="33"/>
      <c r="C425" s="33"/>
      <c r="D425" s="33"/>
      <c r="E425" s="148" t="str">
        <f>IF(B425="","",VLOOKUP(B425,'Общий список'!$A:$R,8,FALSE))</f>
        <v/>
      </c>
      <c r="F425" s="149" t="str">
        <f>IF(B425="","",VLOOKUP(B425,'Общий список'!$A:$R,10,FALSE))</f>
        <v/>
      </c>
      <c r="G425" s="149" t="str">
        <f>IF(B425="","",VLOOKUP(B425,'Общий список'!$A:$R,12,FALSE))</f>
        <v/>
      </c>
      <c r="R425" s="151"/>
    </row>
    <row r="426">
      <c r="A426" s="33"/>
      <c r="B426" s="33"/>
      <c r="C426" s="33"/>
      <c r="D426" s="33"/>
      <c r="E426" s="148" t="str">
        <f>IF(B426="","",VLOOKUP(B426,'Общий список'!$A:$R,8,FALSE))</f>
        <v/>
      </c>
      <c r="F426" s="149" t="str">
        <f>IF(B426="","",VLOOKUP(B426,'Общий список'!$A:$R,10,FALSE))</f>
        <v/>
      </c>
      <c r="G426" s="149" t="str">
        <f>IF(B426="","",VLOOKUP(B426,'Общий список'!$A:$R,12,FALSE))</f>
        <v/>
      </c>
      <c r="R426" s="151"/>
    </row>
    <row r="427">
      <c r="A427" s="33"/>
      <c r="B427" s="33"/>
      <c r="C427" s="33"/>
      <c r="D427" s="33"/>
      <c r="E427" s="148" t="str">
        <f>IF(B427="","",VLOOKUP(B427,'Общий список'!$A:$R,8,FALSE))</f>
        <v/>
      </c>
      <c r="F427" s="149" t="str">
        <f>IF(B427="","",VLOOKUP(B427,'Общий список'!$A:$R,10,FALSE))</f>
        <v/>
      </c>
      <c r="G427" s="149" t="str">
        <f>IF(B427="","",VLOOKUP(B427,'Общий список'!$A:$R,12,FALSE))</f>
        <v/>
      </c>
      <c r="R427" s="151"/>
    </row>
    <row r="428">
      <c r="A428" s="33"/>
      <c r="B428" s="33"/>
      <c r="C428" s="33"/>
      <c r="D428" s="33"/>
      <c r="E428" s="148" t="str">
        <f>IF(B428="","",VLOOKUP(B428,'Общий список'!$A:$R,8,FALSE))</f>
        <v/>
      </c>
      <c r="F428" s="149" t="str">
        <f>IF(B428="","",VLOOKUP(B428,'Общий список'!$A:$R,10,FALSE))</f>
        <v/>
      </c>
      <c r="G428" s="149" t="str">
        <f>IF(B428="","",VLOOKUP(B428,'Общий список'!$A:$R,12,FALSE))</f>
        <v/>
      </c>
      <c r="R428" s="151"/>
    </row>
    <row r="429">
      <c r="A429" s="33"/>
      <c r="B429" s="33"/>
      <c r="C429" s="33"/>
      <c r="D429" s="33"/>
      <c r="E429" s="148" t="str">
        <f>IF(B429="","",VLOOKUP(B429,'Общий список'!$A:$R,8,FALSE))</f>
        <v/>
      </c>
      <c r="F429" s="149" t="str">
        <f>IF(B429="","",VLOOKUP(B429,'Общий список'!$A:$R,10,FALSE))</f>
        <v/>
      </c>
      <c r="G429" s="149" t="str">
        <f>IF(B429="","",VLOOKUP(B429,'Общий список'!$A:$R,12,FALSE))</f>
        <v/>
      </c>
      <c r="R429" s="151"/>
    </row>
    <row r="430">
      <c r="A430" s="33"/>
      <c r="B430" s="33"/>
      <c r="C430" s="33"/>
      <c r="D430" s="33"/>
      <c r="E430" s="148" t="str">
        <f>IF(B430="","",VLOOKUP(B430,'Общий список'!$A:$R,8,FALSE))</f>
        <v/>
      </c>
      <c r="F430" s="149" t="str">
        <f>IF(B430="","",VLOOKUP(B430,'Общий список'!$A:$R,10,FALSE))</f>
        <v/>
      </c>
      <c r="G430" s="149" t="str">
        <f>IF(B430="","",VLOOKUP(B430,'Общий список'!$A:$R,12,FALSE))</f>
        <v/>
      </c>
      <c r="R430" s="151"/>
    </row>
    <row r="431">
      <c r="A431" s="33"/>
      <c r="B431" s="33"/>
      <c r="C431" s="33"/>
      <c r="D431" s="33"/>
      <c r="E431" s="148" t="str">
        <f>IF(B431="","",VLOOKUP(B431,'Общий список'!$A:$R,8,FALSE))</f>
        <v/>
      </c>
      <c r="F431" s="149" t="str">
        <f>IF(B431="","",VLOOKUP(B431,'Общий список'!$A:$R,10,FALSE))</f>
        <v/>
      </c>
      <c r="G431" s="149" t="str">
        <f>IF(B431="","",VLOOKUP(B431,'Общий список'!$A:$R,12,FALSE))</f>
        <v/>
      </c>
      <c r="R431" s="151"/>
    </row>
    <row r="432">
      <c r="A432" s="33"/>
      <c r="B432" s="33"/>
      <c r="C432" s="33"/>
      <c r="D432" s="33"/>
      <c r="E432" s="148" t="str">
        <f>IF(B432="","",VLOOKUP(B432,'Общий список'!$A:$R,8,FALSE))</f>
        <v/>
      </c>
      <c r="F432" s="149" t="str">
        <f>IF(B432="","",VLOOKUP(B432,'Общий список'!$A:$R,10,FALSE))</f>
        <v/>
      </c>
      <c r="G432" s="149" t="str">
        <f>IF(B432="","",VLOOKUP(B432,'Общий список'!$A:$R,12,FALSE))</f>
        <v/>
      </c>
      <c r="R432" s="151"/>
    </row>
    <row r="433">
      <c r="A433" s="33"/>
      <c r="B433" s="33"/>
      <c r="C433" s="33"/>
      <c r="D433" s="33"/>
      <c r="E433" s="148" t="str">
        <f>IF(B433="","",VLOOKUP(B433,'Общий список'!$A:$R,8,FALSE))</f>
        <v/>
      </c>
      <c r="F433" s="149" t="str">
        <f>IF(B433="","",VLOOKUP(B433,'Общий список'!$A:$R,10,FALSE))</f>
        <v/>
      </c>
      <c r="G433" s="149" t="str">
        <f>IF(B433="","",VLOOKUP(B433,'Общий список'!$A:$R,12,FALSE))</f>
        <v/>
      </c>
      <c r="R433" s="151"/>
    </row>
    <row r="434">
      <c r="A434" s="33"/>
      <c r="B434" s="33"/>
      <c r="C434" s="33"/>
      <c r="D434" s="33"/>
      <c r="E434" s="148" t="str">
        <f>IF(B434="","",VLOOKUP(B434,'Общий список'!$A:$R,8,FALSE))</f>
        <v/>
      </c>
      <c r="F434" s="149" t="str">
        <f>IF(B434="","",VLOOKUP(B434,'Общий список'!$A:$R,10,FALSE))</f>
        <v/>
      </c>
      <c r="G434" s="149" t="str">
        <f>IF(B434="","",VLOOKUP(B434,'Общий список'!$A:$R,12,FALSE))</f>
        <v/>
      </c>
      <c r="R434" s="151"/>
    </row>
    <row r="435">
      <c r="A435" s="33"/>
      <c r="B435" s="33"/>
      <c r="C435" s="33"/>
      <c r="D435" s="33"/>
      <c r="E435" s="148" t="str">
        <f>IF(B435="","",VLOOKUP(B435,'Общий список'!$A:$R,8,FALSE))</f>
        <v/>
      </c>
      <c r="F435" s="149" t="str">
        <f>IF(B435="","",VLOOKUP(B435,'Общий список'!$A:$R,10,FALSE))</f>
        <v/>
      </c>
      <c r="G435" s="149" t="str">
        <f>IF(B435="","",VLOOKUP(B435,'Общий список'!$A:$R,12,FALSE))</f>
        <v/>
      </c>
      <c r="R435" s="151"/>
    </row>
    <row r="436">
      <c r="A436" s="33"/>
      <c r="B436" s="33"/>
      <c r="C436" s="33"/>
      <c r="D436" s="33"/>
      <c r="E436" s="148" t="str">
        <f>IF(B436="","",VLOOKUP(B436,'Общий список'!$A:$R,8,FALSE))</f>
        <v/>
      </c>
      <c r="F436" s="149" t="str">
        <f>IF(B436="","",VLOOKUP(B436,'Общий список'!$A:$R,10,FALSE))</f>
        <v/>
      </c>
      <c r="G436" s="149" t="str">
        <f>IF(B436="","",VLOOKUP(B436,'Общий список'!$A:$R,12,FALSE))</f>
        <v/>
      </c>
      <c r="R436" s="151"/>
    </row>
    <row r="437">
      <c r="A437" s="33"/>
      <c r="B437" s="33"/>
      <c r="C437" s="33"/>
      <c r="D437" s="33"/>
      <c r="E437" s="148" t="str">
        <f>IF(B437="","",VLOOKUP(B437,'Общий список'!$A:$R,8,FALSE))</f>
        <v/>
      </c>
      <c r="F437" s="149" t="str">
        <f>IF(B437="","",VLOOKUP(B437,'Общий список'!$A:$R,10,FALSE))</f>
        <v/>
      </c>
      <c r="G437" s="149" t="str">
        <f>IF(B437="","",VLOOKUP(B437,'Общий список'!$A:$R,12,FALSE))</f>
        <v/>
      </c>
      <c r="R437" s="151"/>
    </row>
    <row r="438">
      <c r="A438" s="33"/>
      <c r="B438" s="33"/>
      <c r="C438" s="33"/>
      <c r="D438" s="33"/>
      <c r="E438" s="148" t="str">
        <f>IF(B438="","",VLOOKUP(B438,'Общий список'!$A:$R,8,FALSE))</f>
        <v/>
      </c>
      <c r="F438" s="149" t="str">
        <f>IF(B438="","",VLOOKUP(B438,'Общий список'!$A:$R,10,FALSE))</f>
        <v/>
      </c>
      <c r="G438" s="149" t="str">
        <f>IF(B438="","",VLOOKUP(B438,'Общий список'!$A:$R,12,FALSE))</f>
        <v/>
      </c>
      <c r="R438" s="151"/>
    </row>
    <row r="439">
      <c r="A439" s="33"/>
      <c r="B439" s="33"/>
      <c r="C439" s="33"/>
      <c r="D439" s="33"/>
      <c r="E439" s="148" t="str">
        <f>IF(B439="","",VLOOKUP(B439,'Общий список'!$A:$R,8,FALSE))</f>
        <v/>
      </c>
      <c r="F439" s="149" t="str">
        <f>IF(B439="","",VLOOKUP(B439,'Общий список'!$A:$R,10,FALSE))</f>
        <v/>
      </c>
      <c r="G439" s="149" t="str">
        <f>IF(B439="","",VLOOKUP(B439,'Общий список'!$A:$R,12,FALSE))</f>
        <v/>
      </c>
      <c r="R439" s="151"/>
    </row>
    <row r="440">
      <c r="A440" s="33"/>
      <c r="B440" s="33"/>
      <c r="C440" s="33"/>
      <c r="D440" s="33"/>
      <c r="E440" s="148" t="str">
        <f>IF(B440="","",VLOOKUP(B440,'Общий список'!$A:$R,8,FALSE))</f>
        <v/>
      </c>
      <c r="F440" s="149" t="str">
        <f>IF(B440="","",VLOOKUP(B440,'Общий список'!$A:$R,10,FALSE))</f>
        <v/>
      </c>
      <c r="G440" s="149" t="str">
        <f>IF(B440="","",VLOOKUP(B440,'Общий список'!$A:$R,12,FALSE))</f>
        <v/>
      </c>
      <c r="R440" s="151"/>
    </row>
    <row r="441">
      <c r="A441" s="33"/>
      <c r="B441" s="33"/>
      <c r="C441" s="33"/>
      <c r="D441" s="33"/>
      <c r="E441" s="148" t="str">
        <f>IF(B441="","",VLOOKUP(B441,'Общий список'!$A:$R,8,FALSE))</f>
        <v/>
      </c>
      <c r="F441" s="149" t="str">
        <f>IF(B441="","",VLOOKUP(B441,'Общий список'!$A:$R,10,FALSE))</f>
        <v/>
      </c>
      <c r="G441" s="149" t="str">
        <f>IF(B441="","",VLOOKUP(B441,'Общий список'!$A:$R,12,FALSE))</f>
        <v/>
      </c>
      <c r="R441" s="151"/>
    </row>
    <row r="442">
      <c r="A442" s="33"/>
      <c r="B442" s="33"/>
      <c r="C442" s="33"/>
      <c r="D442" s="33"/>
      <c r="E442" s="148" t="str">
        <f>IF(B442="","",VLOOKUP(B442,'Общий список'!$A:$R,8,FALSE))</f>
        <v/>
      </c>
      <c r="F442" s="149" t="str">
        <f>IF(B442="","",VLOOKUP(B442,'Общий список'!$A:$R,10,FALSE))</f>
        <v/>
      </c>
      <c r="G442" s="149" t="str">
        <f>IF(B442="","",VLOOKUP(B442,'Общий список'!$A:$R,12,FALSE))</f>
        <v/>
      </c>
      <c r="R442" s="151"/>
    </row>
    <row r="443">
      <c r="A443" s="33"/>
      <c r="B443" s="33"/>
      <c r="C443" s="33"/>
      <c r="D443" s="33"/>
      <c r="E443" s="148" t="str">
        <f>IF(B443="","",VLOOKUP(B443,'Общий список'!$A:$R,8,FALSE))</f>
        <v/>
      </c>
      <c r="F443" s="149" t="str">
        <f>IF(B443="","",VLOOKUP(B443,'Общий список'!$A:$R,10,FALSE))</f>
        <v/>
      </c>
      <c r="G443" s="149" t="str">
        <f>IF(B443="","",VLOOKUP(B443,'Общий список'!$A:$R,12,FALSE))</f>
        <v/>
      </c>
      <c r="R443" s="151"/>
    </row>
    <row r="444">
      <c r="A444" s="33"/>
      <c r="B444" s="33"/>
      <c r="C444" s="33"/>
      <c r="D444" s="33"/>
      <c r="E444" s="148" t="str">
        <f>IF(B444="","",VLOOKUP(B444,'Общий список'!$A:$R,8,FALSE))</f>
        <v/>
      </c>
      <c r="F444" s="149" t="str">
        <f>IF(B444="","",VLOOKUP(B444,'Общий список'!$A:$R,10,FALSE))</f>
        <v/>
      </c>
      <c r="G444" s="149" t="str">
        <f>IF(B444="","",VLOOKUP(B444,'Общий список'!$A:$R,12,FALSE))</f>
        <v/>
      </c>
      <c r="R444" s="151"/>
    </row>
    <row r="445">
      <c r="A445" s="33"/>
      <c r="B445" s="33"/>
      <c r="C445" s="33"/>
      <c r="D445" s="33"/>
      <c r="E445" s="148" t="str">
        <f>IF(B445="","",VLOOKUP(B445,'Общий список'!$A:$R,8,FALSE))</f>
        <v/>
      </c>
      <c r="F445" s="149" t="str">
        <f>IF(B445="","",VLOOKUP(B445,'Общий список'!$A:$R,10,FALSE))</f>
        <v/>
      </c>
      <c r="G445" s="149" t="str">
        <f>IF(B445="","",VLOOKUP(B445,'Общий список'!$A:$R,12,FALSE))</f>
        <v/>
      </c>
      <c r="R445" s="151"/>
    </row>
    <row r="446">
      <c r="A446" s="33"/>
      <c r="B446" s="33"/>
      <c r="C446" s="33"/>
      <c r="D446" s="33"/>
      <c r="E446" s="148" t="str">
        <f>IF(B446="","",VLOOKUP(B446,'Общий список'!$A:$R,8,FALSE))</f>
        <v/>
      </c>
      <c r="F446" s="149" t="str">
        <f>IF(B446="","",VLOOKUP(B446,'Общий список'!$A:$R,10,FALSE))</f>
        <v/>
      </c>
      <c r="G446" s="149" t="str">
        <f>IF(B446="","",VLOOKUP(B446,'Общий список'!$A:$R,12,FALSE))</f>
        <v/>
      </c>
      <c r="R446" s="151"/>
    </row>
    <row r="447">
      <c r="A447" s="33"/>
      <c r="B447" s="33"/>
      <c r="C447" s="33"/>
      <c r="D447" s="33"/>
      <c r="E447" s="148" t="str">
        <f>IF(B447="","",VLOOKUP(B447,'Общий список'!$A:$R,8,FALSE))</f>
        <v/>
      </c>
      <c r="F447" s="149" t="str">
        <f>IF(B447="","",VLOOKUP(B447,'Общий список'!$A:$R,10,FALSE))</f>
        <v/>
      </c>
      <c r="G447" s="149" t="str">
        <f>IF(B447="","",VLOOKUP(B447,'Общий список'!$A:$R,12,FALSE))</f>
        <v/>
      </c>
      <c r="R447" s="151"/>
    </row>
    <row r="448">
      <c r="A448" s="33"/>
      <c r="B448" s="33"/>
      <c r="C448" s="33"/>
      <c r="D448" s="33"/>
      <c r="E448" s="148" t="str">
        <f>IF(B448="","",VLOOKUP(B448,'Общий список'!$A:$R,8,FALSE))</f>
        <v/>
      </c>
      <c r="F448" s="149" t="str">
        <f>IF(B448="","",VLOOKUP(B448,'Общий список'!$A:$R,10,FALSE))</f>
        <v/>
      </c>
      <c r="G448" s="149" t="str">
        <f>IF(B448="","",VLOOKUP(B448,'Общий список'!$A:$R,12,FALSE))</f>
        <v/>
      </c>
      <c r="R448" s="151"/>
    </row>
    <row r="449">
      <c r="A449" s="33"/>
      <c r="B449" s="33"/>
      <c r="C449" s="33"/>
      <c r="D449" s="33"/>
      <c r="E449" s="148" t="str">
        <f>IF(B449="","",VLOOKUP(B449,'Общий список'!$A:$R,8,FALSE))</f>
        <v/>
      </c>
      <c r="F449" s="149" t="str">
        <f>IF(B449="","",VLOOKUP(B449,'Общий список'!$A:$R,10,FALSE))</f>
        <v/>
      </c>
      <c r="G449" s="149" t="str">
        <f>IF(B449="","",VLOOKUP(B449,'Общий список'!$A:$R,12,FALSE))</f>
        <v/>
      </c>
      <c r="R449" s="151"/>
    </row>
    <row r="450">
      <c r="A450" s="33"/>
      <c r="B450" s="33"/>
      <c r="C450" s="33"/>
      <c r="D450" s="33"/>
      <c r="E450" s="148" t="str">
        <f>IF(B450="","",VLOOKUP(B450,'Общий список'!$A:$R,8,FALSE))</f>
        <v/>
      </c>
      <c r="F450" s="149" t="str">
        <f>IF(B450="","",VLOOKUP(B450,'Общий список'!$A:$R,10,FALSE))</f>
        <v/>
      </c>
      <c r="G450" s="149" t="str">
        <f>IF(B450="","",VLOOKUP(B450,'Общий список'!$A:$R,12,FALSE))</f>
        <v/>
      </c>
      <c r="R450" s="151"/>
    </row>
    <row r="451">
      <c r="A451" s="33"/>
      <c r="B451" s="33"/>
      <c r="C451" s="33"/>
      <c r="D451" s="33"/>
      <c r="E451" s="148" t="str">
        <f>IF(B451="","",VLOOKUP(B451,'Общий список'!$A:$R,8,FALSE))</f>
        <v/>
      </c>
      <c r="F451" s="149" t="str">
        <f>IF(B451="","",VLOOKUP(B451,'Общий список'!$A:$R,10,FALSE))</f>
        <v/>
      </c>
      <c r="G451" s="149" t="str">
        <f>IF(B451="","",VLOOKUP(B451,'Общий список'!$A:$R,12,FALSE))</f>
        <v/>
      </c>
      <c r="R451" s="151"/>
    </row>
    <row r="452">
      <c r="A452" s="33"/>
      <c r="B452" s="33"/>
      <c r="C452" s="33"/>
      <c r="D452" s="33"/>
      <c r="E452" s="148" t="str">
        <f>IF(B452="","",VLOOKUP(B452,'Общий список'!$A:$R,8,FALSE))</f>
        <v/>
      </c>
      <c r="F452" s="149" t="str">
        <f>IF(B452="","",VLOOKUP(B452,'Общий список'!$A:$R,10,FALSE))</f>
        <v/>
      </c>
      <c r="G452" s="149" t="str">
        <f>IF(B452="","",VLOOKUP(B452,'Общий список'!$A:$R,12,FALSE))</f>
        <v/>
      </c>
      <c r="R452" s="151"/>
    </row>
    <row r="453">
      <c r="A453" s="33"/>
      <c r="B453" s="33"/>
      <c r="C453" s="33"/>
      <c r="D453" s="33"/>
      <c r="E453" s="148" t="str">
        <f>IF(B453="","",VLOOKUP(B453,'Общий список'!$A:$R,8,FALSE))</f>
        <v/>
      </c>
      <c r="F453" s="149" t="str">
        <f>IF(B453="","",VLOOKUP(B453,'Общий список'!$A:$R,10,FALSE))</f>
        <v/>
      </c>
      <c r="G453" s="149" t="str">
        <f>IF(B453="","",VLOOKUP(B453,'Общий список'!$A:$R,12,FALSE))</f>
        <v/>
      </c>
      <c r="R453" s="151"/>
    </row>
    <row r="454">
      <c r="A454" s="33"/>
      <c r="B454" s="33"/>
      <c r="C454" s="33"/>
      <c r="D454" s="33"/>
      <c r="E454" s="148" t="str">
        <f>IF(B454="","",VLOOKUP(B454,'Общий список'!$A:$R,8,FALSE))</f>
        <v/>
      </c>
      <c r="F454" s="149" t="str">
        <f>IF(B454="","",VLOOKUP(B454,'Общий список'!$A:$R,10,FALSE))</f>
        <v/>
      </c>
      <c r="G454" s="149" t="str">
        <f>IF(B454="","",VLOOKUP(B454,'Общий список'!$A:$R,12,FALSE))</f>
        <v/>
      </c>
      <c r="R454" s="151"/>
    </row>
    <row r="455">
      <c r="A455" s="33"/>
      <c r="B455" s="33"/>
      <c r="C455" s="33"/>
      <c r="D455" s="33"/>
      <c r="E455" s="148" t="str">
        <f>IF(B455="","",VLOOKUP(B455,'Общий список'!$A:$R,8,FALSE))</f>
        <v/>
      </c>
      <c r="F455" s="149" t="str">
        <f>IF(B455="","",VLOOKUP(B455,'Общий список'!$A:$R,10,FALSE))</f>
        <v/>
      </c>
      <c r="G455" s="149" t="str">
        <f>IF(B455="","",VLOOKUP(B455,'Общий список'!$A:$R,12,FALSE))</f>
        <v/>
      </c>
      <c r="R455" s="151"/>
    </row>
    <row r="456">
      <c r="A456" s="33"/>
      <c r="B456" s="33"/>
      <c r="C456" s="33"/>
      <c r="D456" s="33"/>
      <c r="E456" s="148" t="str">
        <f>IF(B456="","",VLOOKUP(B456,'Общий список'!$A:$R,8,FALSE))</f>
        <v/>
      </c>
      <c r="F456" s="149" t="str">
        <f>IF(B456="","",VLOOKUP(B456,'Общий список'!$A:$R,10,FALSE))</f>
        <v/>
      </c>
      <c r="G456" s="149" t="str">
        <f>IF(B456="","",VLOOKUP(B456,'Общий список'!$A:$R,12,FALSE))</f>
        <v/>
      </c>
      <c r="R456" s="151"/>
    </row>
    <row r="457">
      <c r="A457" s="33"/>
      <c r="B457" s="33"/>
      <c r="C457" s="33"/>
      <c r="D457" s="33"/>
      <c r="E457" s="148" t="str">
        <f>IF(B457="","",VLOOKUP(B457,'Общий список'!$A:$R,8,FALSE))</f>
        <v/>
      </c>
      <c r="F457" s="149" t="str">
        <f>IF(B457="","",VLOOKUP(B457,'Общий список'!$A:$R,10,FALSE))</f>
        <v/>
      </c>
      <c r="G457" s="149" t="str">
        <f>IF(B457="","",VLOOKUP(B457,'Общий список'!$A:$R,12,FALSE))</f>
        <v/>
      </c>
      <c r="R457" s="151"/>
    </row>
    <row r="458">
      <c r="A458" s="33"/>
      <c r="B458" s="33"/>
      <c r="C458" s="33"/>
      <c r="D458" s="33"/>
      <c r="E458" s="148" t="str">
        <f>IF(B458="","",VLOOKUP(B458,'Общий список'!$A:$R,8,FALSE))</f>
        <v/>
      </c>
      <c r="F458" s="149" t="str">
        <f>IF(B458="","",VLOOKUP(B458,'Общий список'!$A:$R,10,FALSE))</f>
        <v/>
      </c>
      <c r="G458" s="149" t="str">
        <f>IF(B458="","",VLOOKUP(B458,'Общий список'!$A:$R,12,FALSE))</f>
        <v/>
      </c>
      <c r="R458" s="151"/>
    </row>
    <row r="459">
      <c r="A459" s="33"/>
      <c r="B459" s="33"/>
      <c r="C459" s="33"/>
      <c r="D459" s="33"/>
      <c r="E459" s="148" t="str">
        <f>IF(B459="","",VLOOKUP(B459,'Общий список'!$A:$R,8,FALSE))</f>
        <v/>
      </c>
      <c r="F459" s="149" t="str">
        <f>IF(B459="","",VLOOKUP(B459,'Общий список'!$A:$R,10,FALSE))</f>
        <v/>
      </c>
      <c r="G459" s="149" t="str">
        <f>IF(B459="","",VLOOKUP(B459,'Общий список'!$A:$R,12,FALSE))</f>
        <v/>
      </c>
      <c r="R459" s="151"/>
    </row>
    <row r="460">
      <c r="A460" s="33"/>
      <c r="B460" s="33"/>
      <c r="C460" s="33"/>
      <c r="D460" s="33"/>
      <c r="E460" s="148" t="str">
        <f>IF(B460="","",VLOOKUP(B460,'Общий список'!$A:$R,8,FALSE))</f>
        <v/>
      </c>
      <c r="F460" s="149" t="str">
        <f>IF(B460="","",VLOOKUP(B460,'Общий список'!$A:$R,10,FALSE))</f>
        <v/>
      </c>
      <c r="G460" s="149" t="str">
        <f>IF(B460="","",VLOOKUP(B460,'Общий список'!$A:$R,12,FALSE))</f>
        <v/>
      </c>
      <c r="R460" s="151"/>
    </row>
    <row r="461">
      <c r="A461" s="33"/>
      <c r="B461" s="33"/>
      <c r="C461" s="33"/>
      <c r="D461" s="33"/>
      <c r="E461" s="148" t="str">
        <f>IF(B461="","",VLOOKUP(B461,'Общий список'!$A:$R,8,FALSE))</f>
        <v/>
      </c>
      <c r="F461" s="149" t="str">
        <f>IF(B461="","",VLOOKUP(B461,'Общий список'!$A:$R,10,FALSE))</f>
        <v/>
      </c>
      <c r="G461" s="149" t="str">
        <f>IF(B461="","",VLOOKUP(B461,'Общий список'!$A:$R,12,FALSE))</f>
        <v/>
      </c>
      <c r="R461" s="151"/>
    </row>
    <row r="462">
      <c r="A462" s="33"/>
      <c r="B462" s="33"/>
      <c r="C462" s="33"/>
      <c r="D462" s="33"/>
      <c r="E462" s="148" t="str">
        <f>IF(B462="","",VLOOKUP(B462,'Общий список'!$A:$R,8,FALSE))</f>
        <v/>
      </c>
      <c r="F462" s="149" t="str">
        <f>IF(B462="","",VLOOKUP(B462,'Общий список'!$A:$R,10,FALSE))</f>
        <v/>
      </c>
      <c r="G462" s="149" t="str">
        <f>IF(B462="","",VLOOKUP(B462,'Общий список'!$A:$R,12,FALSE))</f>
        <v/>
      </c>
      <c r="R462" s="151"/>
    </row>
    <row r="463">
      <c r="A463" s="33"/>
      <c r="B463" s="33"/>
      <c r="C463" s="33"/>
      <c r="D463" s="33"/>
      <c r="E463" s="148" t="str">
        <f>IF(B463="","",VLOOKUP(B463,'Общий список'!$A:$R,8,FALSE))</f>
        <v/>
      </c>
      <c r="F463" s="149" t="str">
        <f>IF(B463="","",VLOOKUP(B463,'Общий список'!$A:$R,10,FALSE))</f>
        <v/>
      </c>
      <c r="G463" s="149" t="str">
        <f>IF(B463="","",VLOOKUP(B463,'Общий список'!$A:$R,12,FALSE))</f>
        <v/>
      </c>
      <c r="R463" s="151"/>
    </row>
    <row r="464">
      <c r="A464" s="33"/>
      <c r="B464" s="33"/>
      <c r="C464" s="33"/>
      <c r="D464" s="33"/>
      <c r="E464" s="148" t="str">
        <f>IF(B464="","",VLOOKUP(B464,'Общий список'!$A:$R,8,FALSE))</f>
        <v/>
      </c>
      <c r="F464" s="149" t="str">
        <f>IF(B464="","",VLOOKUP(B464,'Общий список'!$A:$R,10,FALSE))</f>
        <v/>
      </c>
      <c r="G464" s="149" t="str">
        <f>IF(B464="","",VLOOKUP(B464,'Общий список'!$A:$R,12,FALSE))</f>
        <v/>
      </c>
      <c r="R464" s="151"/>
    </row>
    <row r="465">
      <c r="A465" s="33"/>
      <c r="B465" s="33"/>
      <c r="C465" s="33"/>
      <c r="D465" s="33"/>
      <c r="E465" s="148" t="str">
        <f>IF(B465="","",VLOOKUP(B465,'Общий список'!$A:$R,8,FALSE))</f>
        <v/>
      </c>
      <c r="F465" s="149" t="str">
        <f>IF(B465="","",VLOOKUP(B465,'Общий список'!$A:$R,10,FALSE))</f>
        <v/>
      </c>
      <c r="G465" s="149" t="str">
        <f>IF(B465="","",VLOOKUP(B465,'Общий список'!$A:$R,12,FALSE))</f>
        <v/>
      </c>
      <c r="R465" s="151"/>
    </row>
    <row r="466">
      <c r="A466" s="33"/>
      <c r="B466" s="33"/>
      <c r="C466" s="33"/>
      <c r="D466" s="33"/>
      <c r="E466" s="148" t="str">
        <f>IF(B466="","",VLOOKUP(B466,'Общий список'!$A:$R,8,FALSE))</f>
        <v/>
      </c>
      <c r="F466" s="149" t="str">
        <f>IF(B466="","",VLOOKUP(B466,'Общий список'!$A:$R,10,FALSE))</f>
        <v/>
      </c>
      <c r="G466" s="149" t="str">
        <f>IF(B466="","",VLOOKUP(B466,'Общий список'!$A:$R,12,FALSE))</f>
        <v/>
      </c>
      <c r="R466" s="151"/>
    </row>
    <row r="467">
      <c r="A467" s="33"/>
      <c r="B467" s="33"/>
      <c r="C467" s="33"/>
      <c r="D467" s="33"/>
      <c r="E467" s="148" t="str">
        <f>IF(B467="","",VLOOKUP(B467,'Общий список'!$A:$R,8,FALSE))</f>
        <v/>
      </c>
      <c r="F467" s="149" t="str">
        <f>IF(B467="","",VLOOKUP(B467,'Общий список'!$A:$R,10,FALSE))</f>
        <v/>
      </c>
      <c r="G467" s="149" t="str">
        <f>IF(B467="","",VLOOKUP(B467,'Общий список'!$A:$R,12,FALSE))</f>
        <v/>
      </c>
      <c r="R467" s="151"/>
    </row>
    <row r="468">
      <c r="A468" s="33"/>
      <c r="B468" s="33"/>
      <c r="C468" s="33"/>
      <c r="D468" s="33"/>
      <c r="E468" s="148" t="str">
        <f>IF(B468="","",VLOOKUP(B468,'Общий список'!$A:$R,8,FALSE))</f>
        <v/>
      </c>
      <c r="F468" s="149" t="str">
        <f>IF(B468="","",VLOOKUP(B468,'Общий список'!$A:$R,10,FALSE))</f>
        <v/>
      </c>
      <c r="G468" s="149" t="str">
        <f>IF(B468="","",VLOOKUP(B468,'Общий список'!$A:$R,12,FALSE))</f>
        <v/>
      </c>
      <c r="R468" s="151"/>
    </row>
    <row r="469">
      <c r="A469" s="33"/>
      <c r="B469" s="33"/>
      <c r="C469" s="33"/>
      <c r="D469" s="33"/>
      <c r="E469" s="148" t="str">
        <f>IF(B469="","",VLOOKUP(B469,'Общий список'!$A:$R,8,FALSE))</f>
        <v/>
      </c>
      <c r="F469" s="149" t="str">
        <f>IF(B469="","",VLOOKUP(B469,'Общий список'!$A:$R,10,FALSE))</f>
        <v/>
      </c>
      <c r="G469" s="149" t="str">
        <f>IF(B469="","",VLOOKUP(B469,'Общий список'!$A:$R,12,FALSE))</f>
        <v/>
      </c>
      <c r="R469" s="151"/>
    </row>
    <row r="470">
      <c r="A470" s="33"/>
      <c r="B470" s="33"/>
      <c r="C470" s="33"/>
      <c r="D470" s="33"/>
      <c r="E470" s="148" t="str">
        <f>IF(B470="","",VLOOKUP(B470,'Общий список'!$A:$R,8,FALSE))</f>
        <v/>
      </c>
      <c r="F470" s="149" t="str">
        <f>IF(B470="","",VLOOKUP(B470,'Общий список'!$A:$R,10,FALSE))</f>
        <v/>
      </c>
      <c r="G470" s="149" t="str">
        <f>IF(B470="","",VLOOKUP(B470,'Общий список'!$A:$R,12,FALSE))</f>
        <v/>
      </c>
      <c r="R470" s="151"/>
    </row>
    <row r="471">
      <c r="A471" s="33"/>
      <c r="B471" s="33"/>
      <c r="C471" s="33"/>
      <c r="D471" s="33"/>
      <c r="E471" s="148" t="str">
        <f>IF(B471="","",VLOOKUP(B471,'Общий список'!$A:$R,8,FALSE))</f>
        <v/>
      </c>
      <c r="F471" s="149" t="str">
        <f>IF(B471="","",VLOOKUP(B471,'Общий список'!$A:$R,10,FALSE))</f>
        <v/>
      </c>
      <c r="G471" s="149" t="str">
        <f>IF(B471="","",VLOOKUP(B471,'Общий список'!$A:$R,12,FALSE))</f>
        <v/>
      </c>
      <c r="R471" s="151"/>
    </row>
    <row r="472">
      <c r="A472" s="33"/>
      <c r="B472" s="33"/>
      <c r="C472" s="33"/>
      <c r="D472" s="33"/>
      <c r="E472" s="148" t="str">
        <f>IF(B472="","",VLOOKUP(B472,'Общий список'!$A:$R,8,FALSE))</f>
        <v/>
      </c>
      <c r="F472" s="149" t="str">
        <f>IF(B472="","",VLOOKUP(B472,'Общий список'!$A:$R,10,FALSE))</f>
        <v/>
      </c>
      <c r="G472" s="149" t="str">
        <f>IF(B472="","",VLOOKUP(B472,'Общий список'!$A:$R,12,FALSE))</f>
        <v/>
      </c>
      <c r="R472" s="151"/>
    </row>
    <row r="473">
      <c r="A473" s="33"/>
      <c r="B473" s="33"/>
      <c r="C473" s="33"/>
      <c r="D473" s="33"/>
      <c r="E473" s="148" t="str">
        <f>IF(B473="","",VLOOKUP(B473,'Общий список'!$A:$R,8,FALSE))</f>
        <v/>
      </c>
      <c r="F473" s="149" t="str">
        <f>IF(B473="","",VLOOKUP(B473,'Общий список'!$A:$R,10,FALSE))</f>
        <v/>
      </c>
      <c r="G473" s="149" t="str">
        <f>IF(B473="","",VLOOKUP(B473,'Общий список'!$A:$R,12,FALSE))</f>
        <v/>
      </c>
      <c r="R473" s="151"/>
    </row>
    <row r="474">
      <c r="A474" s="33"/>
      <c r="B474" s="33"/>
      <c r="C474" s="33"/>
      <c r="D474" s="33"/>
      <c r="E474" s="148" t="str">
        <f>IF(B474="","",VLOOKUP(B474,'Общий список'!$A:$R,8,FALSE))</f>
        <v/>
      </c>
      <c r="F474" s="149" t="str">
        <f>IF(B474="","",VLOOKUP(B474,'Общий список'!$A:$R,10,FALSE))</f>
        <v/>
      </c>
      <c r="G474" s="149" t="str">
        <f>IF(B474="","",VLOOKUP(B474,'Общий список'!$A:$R,12,FALSE))</f>
        <v/>
      </c>
      <c r="R474" s="151"/>
    </row>
    <row r="475">
      <c r="A475" s="33"/>
      <c r="B475" s="33"/>
      <c r="C475" s="33"/>
      <c r="D475" s="33"/>
      <c r="E475" s="148" t="str">
        <f>IF(B475="","",VLOOKUP(B475,'Общий список'!$A:$R,8,FALSE))</f>
        <v/>
      </c>
      <c r="F475" s="149" t="str">
        <f>IF(B475="","",VLOOKUP(B475,'Общий список'!$A:$R,10,FALSE))</f>
        <v/>
      </c>
      <c r="G475" s="149" t="str">
        <f>IF(B475="","",VLOOKUP(B475,'Общий список'!$A:$R,12,FALSE))</f>
        <v/>
      </c>
      <c r="R475" s="151"/>
    </row>
    <row r="476">
      <c r="A476" s="33"/>
      <c r="B476" s="33"/>
      <c r="C476" s="33"/>
      <c r="D476" s="33"/>
      <c r="E476" s="148" t="str">
        <f>IF(B476="","",VLOOKUP(B476,'Общий список'!$A:$R,8,FALSE))</f>
        <v/>
      </c>
      <c r="F476" s="149" t="str">
        <f>IF(B476="","",VLOOKUP(B476,'Общий список'!$A:$R,10,FALSE))</f>
        <v/>
      </c>
      <c r="G476" s="149" t="str">
        <f>IF(B476="","",VLOOKUP(B476,'Общий список'!$A:$R,12,FALSE))</f>
        <v/>
      </c>
      <c r="R476" s="151"/>
    </row>
    <row r="477">
      <c r="A477" s="33"/>
      <c r="B477" s="33"/>
      <c r="C477" s="33"/>
      <c r="D477" s="33"/>
      <c r="E477" s="148" t="str">
        <f>IF(B477="","",VLOOKUP(B477,'Общий список'!$A:$R,8,FALSE))</f>
        <v/>
      </c>
      <c r="F477" s="149" t="str">
        <f>IF(B477="","",VLOOKUP(B477,'Общий список'!$A:$R,10,FALSE))</f>
        <v/>
      </c>
      <c r="G477" s="149" t="str">
        <f>IF(B477="","",VLOOKUP(B477,'Общий список'!$A:$R,12,FALSE))</f>
        <v/>
      </c>
      <c r="R477" s="151"/>
    </row>
    <row r="478">
      <c r="A478" s="33"/>
      <c r="B478" s="33"/>
      <c r="C478" s="33"/>
      <c r="D478" s="33"/>
      <c r="E478" s="148" t="str">
        <f>IF(B478="","",VLOOKUP(B478,'Общий список'!$A:$R,8,FALSE))</f>
        <v/>
      </c>
      <c r="F478" s="149" t="str">
        <f>IF(B478="","",VLOOKUP(B478,'Общий список'!$A:$R,10,FALSE))</f>
        <v/>
      </c>
      <c r="G478" s="149" t="str">
        <f>IF(B478="","",VLOOKUP(B478,'Общий список'!$A:$R,12,FALSE))</f>
        <v/>
      </c>
      <c r="R478" s="151"/>
    </row>
    <row r="479">
      <c r="A479" s="33"/>
      <c r="B479" s="33"/>
      <c r="C479" s="33"/>
      <c r="D479" s="33"/>
      <c r="E479" s="148" t="str">
        <f>IF(B479="","",VLOOKUP(B479,'Общий список'!$A:$R,8,FALSE))</f>
        <v/>
      </c>
      <c r="F479" s="149" t="str">
        <f>IF(B479="","",VLOOKUP(B479,'Общий список'!$A:$R,10,FALSE))</f>
        <v/>
      </c>
      <c r="G479" s="149" t="str">
        <f>IF(B479="","",VLOOKUP(B479,'Общий список'!$A:$R,12,FALSE))</f>
        <v/>
      </c>
      <c r="R479" s="151"/>
    </row>
    <row r="480">
      <c r="A480" s="33"/>
      <c r="B480" s="33"/>
      <c r="C480" s="33"/>
      <c r="D480" s="33"/>
      <c r="E480" s="148" t="str">
        <f>IF(B480="","",VLOOKUP(B480,'Общий список'!$A:$R,8,FALSE))</f>
        <v/>
      </c>
      <c r="F480" s="149" t="str">
        <f>IF(B480="","",VLOOKUP(B480,'Общий список'!$A:$R,10,FALSE))</f>
        <v/>
      </c>
      <c r="G480" s="149" t="str">
        <f>IF(B480="","",VLOOKUP(B480,'Общий список'!$A:$R,12,FALSE))</f>
        <v/>
      </c>
      <c r="R480" s="151"/>
    </row>
    <row r="481">
      <c r="A481" s="33"/>
      <c r="B481" s="33"/>
      <c r="C481" s="33"/>
      <c r="D481" s="33"/>
      <c r="E481" s="148" t="str">
        <f>IF(B481="","",VLOOKUP(B481,'Общий список'!$A:$R,8,FALSE))</f>
        <v/>
      </c>
      <c r="F481" s="149" t="str">
        <f>IF(B481="","",VLOOKUP(B481,'Общий список'!$A:$R,10,FALSE))</f>
        <v/>
      </c>
      <c r="G481" s="149" t="str">
        <f>IF(B481="","",VLOOKUP(B481,'Общий список'!$A:$R,12,FALSE))</f>
        <v/>
      </c>
      <c r="R481" s="151"/>
    </row>
    <row r="482">
      <c r="A482" s="33"/>
      <c r="B482" s="33"/>
      <c r="C482" s="33"/>
      <c r="D482" s="33"/>
      <c r="E482" s="148" t="str">
        <f>IF(B482="","",VLOOKUP(B482,'Общий список'!$A:$R,8,FALSE))</f>
        <v/>
      </c>
      <c r="F482" s="149" t="str">
        <f>IF(B482="","",VLOOKUP(B482,'Общий список'!$A:$R,10,FALSE))</f>
        <v/>
      </c>
      <c r="G482" s="149" t="str">
        <f>IF(B482="","",VLOOKUP(B482,'Общий список'!$A:$R,12,FALSE))</f>
        <v/>
      </c>
      <c r="R482" s="151"/>
    </row>
    <row r="483">
      <c r="A483" s="33"/>
      <c r="B483" s="33"/>
      <c r="C483" s="33"/>
      <c r="D483" s="33"/>
      <c r="E483" s="148" t="str">
        <f>IF(B483="","",VLOOKUP(B483,'Общий список'!$A:$R,8,FALSE))</f>
        <v/>
      </c>
      <c r="F483" s="149" t="str">
        <f>IF(B483="","",VLOOKUP(B483,'Общий список'!$A:$R,10,FALSE))</f>
        <v/>
      </c>
      <c r="G483" s="149" t="str">
        <f>IF(B483="","",VLOOKUP(B483,'Общий список'!$A:$R,12,FALSE))</f>
        <v/>
      </c>
      <c r="R483" s="151"/>
    </row>
    <row r="484">
      <c r="A484" s="33"/>
      <c r="B484" s="33"/>
      <c r="C484" s="33"/>
      <c r="D484" s="33"/>
      <c r="E484" s="148" t="str">
        <f>IF(B484="","",VLOOKUP(B484,'Общий список'!$A:$R,8,FALSE))</f>
        <v/>
      </c>
      <c r="F484" s="149" t="str">
        <f>IF(B484="","",VLOOKUP(B484,'Общий список'!$A:$R,10,FALSE))</f>
        <v/>
      </c>
      <c r="G484" s="149" t="str">
        <f>IF(B484="","",VLOOKUP(B484,'Общий список'!$A:$R,12,FALSE))</f>
        <v/>
      </c>
      <c r="R484" s="151"/>
    </row>
    <row r="485">
      <c r="A485" s="33"/>
      <c r="B485" s="33"/>
      <c r="C485" s="33"/>
      <c r="D485" s="33"/>
      <c r="E485" s="148" t="str">
        <f>IF(B485="","",VLOOKUP(B485,'Общий список'!$A:$R,8,FALSE))</f>
        <v/>
      </c>
      <c r="F485" s="149" t="str">
        <f>IF(B485="","",VLOOKUP(B485,'Общий список'!$A:$R,10,FALSE))</f>
        <v/>
      </c>
      <c r="G485" s="149" t="str">
        <f>IF(B485="","",VLOOKUP(B485,'Общий список'!$A:$R,12,FALSE))</f>
        <v/>
      </c>
      <c r="R485" s="151"/>
    </row>
    <row r="486">
      <c r="A486" s="33"/>
      <c r="B486" s="33"/>
      <c r="C486" s="33"/>
      <c r="D486" s="33"/>
      <c r="E486" s="148" t="str">
        <f>IF(B486="","",VLOOKUP(B486,'Общий список'!$A:$R,8,FALSE))</f>
        <v/>
      </c>
      <c r="F486" s="149" t="str">
        <f>IF(B486="","",VLOOKUP(B486,'Общий список'!$A:$R,10,FALSE))</f>
        <v/>
      </c>
      <c r="G486" s="149" t="str">
        <f>IF(B486="","",VLOOKUP(B486,'Общий список'!$A:$R,12,FALSE))</f>
        <v/>
      </c>
      <c r="R486" s="151"/>
    </row>
    <row r="487">
      <c r="A487" s="33"/>
      <c r="B487" s="33"/>
      <c r="C487" s="33"/>
      <c r="D487" s="33"/>
      <c r="E487" s="148" t="str">
        <f>IF(B487="","",VLOOKUP(B487,'Общий список'!$A:$R,8,FALSE))</f>
        <v/>
      </c>
      <c r="F487" s="149" t="str">
        <f>IF(B487="","",VLOOKUP(B487,'Общий список'!$A:$R,10,FALSE))</f>
        <v/>
      </c>
      <c r="G487" s="149" t="str">
        <f>IF(B487="","",VLOOKUP(B487,'Общий список'!$A:$R,12,FALSE))</f>
        <v/>
      </c>
      <c r="R487" s="151"/>
    </row>
    <row r="488">
      <c r="A488" s="33"/>
      <c r="B488" s="33"/>
      <c r="C488" s="33"/>
      <c r="D488" s="33"/>
      <c r="E488" s="148" t="str">
        <f>IF(B488="","",VLOOKUP(B488,'Общий список'!$A:$R,8,FALSE))</f>
        <v/>
      </c>
      <c r="F488" s="149" t="str">
        <f>IF(B488="","",VLOOKUP(B488,'Общий список'!$A:$R,10,FALSE))</f>
        <v/>
      </c>
      <c r="G488" s="149" t="str">
        <f>IF(B488="","",VLOOKUP(B488,'Общий список'!$A:$R,12,FALSE))</f>
        <v/>
      </c>
      <c r="R488" s="151"/>
    </row>
    <row r="489">
      <c r="A489" s="33"/>
      <c r="B489" s="33"/>
      <c r="C489" s="33"/>
      <c r="D489" s="33"/>
      <c r="E489" s="148" t="str">
        <f>IF(B489="","",VLOOKUP(B489,'Общий список'!$A:$R,8,FALSE))</f>
        <v/>
      </c>
      <c r="F489" s="149" t="str">
        <f>IF(B489="","",VLOOKUP(B489,'Общий список'!$A:$R,10,FALSE))</f>
        <v/>
      </c>
      <c r="G489" s="149" t="str">
        <f>IF(B489="","",VLOOKUP(B489,'Общий список'!$A:$R,12,FALSE))</f>
        <v/>
      </c>
      <c r="R489" s="151"/>
    </row>
    <row r="490">
      <c r="A490" s="33"/>
      <c r="B490" s="33"/>
      <c r="C490" s="33"/>
      <c r="D490" s="33"/>
      <c r="E490" s="148" t="str">
        <f>IF(B490="","",VLOOKUP(B490,'Общий список'!$A:$R,8,FALSE))</f>
        <v/>
      </c>
      <c r="F490" s="149" t="str">
        <f>IF(B490="","",VLOOKUP(B490,'Общий список'!$A:$R,10,FALSE))</f>
        <v/>
      </c>
      <c r="G490" s="149" t="str">
        <f>IF(B490="","",VLOOKUP(B490,'Общий список'!$A:$R,12,FALSE))</f>
        <v/>
      </c>
      <c r="R490" s="151"/>
    </row>
    <row r="491">
      <c r="A491" s="33"/>
      <c r="B491" s="33"/>
      <c r="C491" s="33"/>
      <c r="D491" s="33"/>
      <c r="E491" s="148" t="str">
        <f>IF(B491="","",VLOOKUP(B491,'Общий список'!$A:$R,8,FALSE))</f>
        <v/>
      </c>
      <c r="F491" s="149" t="str">
        <f>IF(B491="","",VLOOKUP(B491,'Общий список'!$A:$R,10,FALSE))</f>
        <v/>
      </c>
      <c r="G491" s="149" t="str">
        <f>IF(B491="","",VLOOKUP(B491,'Общий список'!$A:$R,12,FALSE))</f>
        <v/>
      </c>
      <c r="R491" s="151"/>
    </row>
    <row r="492">
      <c r="A492" s="33"/>
      <c r="B492" s="33"/>
      <c r="C492" s="33"/>
      <c r="D492" s="33"/>
      <c r="E492" s="33"/>
      <c r="F492" s="33"/>
      <c r="G492" s="33"/>
      <c r="R492" s="151"/>
    </row>
    <row r="493">
      <c r="A493" s="33"/>
      <c r="B493" s="33"/>
      <c r="C493" s="33"/>
      <c r="D493" s="33"/>
      <c r="E493" s="33"/>
      <c r="F493" s="33"/>
      <c r="G493" s="33"/>
      <c r="R493" s="151"/>
    </row>
    <row r="494">
      <c r="A494" s="33"/>
      <c r="B494" s="33"/>
      <c r="C494" s="33"/>
      <c r="D494" s="33"/>
      <c r="E494" s="33"/>
      <c r="F494" s="33"/>
      <c r="G494" s="33"/>
      <c r="R494" s="151"/>
    </row>
    <row r="495">
      <c r="A495" s="33"/>
      <c r="B495" s="33"/>
      <c r="C495" s="33"/>
      <c r="D495" s="33"/>
      <c r="E495" s="33"/>
      <c r="F495" s="33"/>
      <c r="G495" s="33"/>
      <c r="R495" s="151"/>
    </row>
    <row r="496">
      <c r="A496" s="33"/>
      <c r="B496" s="33"/>
      <c r="C496" s="33"/>
      <c r="D496" s="33"/>
      <c r="E496" s="33"/>
      <c r="F496" s="33"/>
      <c r="G496" s="33"/>
      <c r="R496" s="151"/>
    </row>
    <row r="497">
      <c r="A497" s="33"/>
      <c r="B497" s="33"/>
      <c r="C497" s="33"/>
      <c r="D497" s="33"/>
      <c r="E497" s="33"/>
      <c r="F497" s="33"/>
      <c r="G497" s="33"/>
      <c r="R497" s="151"/>
    </row>
    <row r="498">
      <c r="A498" s="33"/>
      <c r="B498" s="33"/>
      <c r="C498" s="33"/>
      <c r="D498" s="33"/>
      <c r="E498" s="33"/>
      <c r="F498" s="33"/>
      <c r="G498" s="33"/>
      <c r="R498" s="151"/>
    </row>
    <row r="499">
      <c r="A499" s="33"/>
      <c r="B499" s="33"/>
      <c r="C499" s="33"/>
      <c r="D499" s="33"/>
      <c r="E499" s="33"/>
      <c r="F499" s="33"/>
      <c r="G499" s="33"/>
      <c r="R499" s="151"/>
    </row>
    <row r="500">
      <c r="A500" s="33"/>
      <c r="B500" s="33"/>
      <c r="C500" s="33"/>
      <c r="D500" s="33"/>
      <c r="E500" s="33"/>
      <c r="F500" s="33"/>
      <c r="G500" s="33"/>
      <c r="R500" s="151"/>
    </row>
    <row r="501">
      <c r="A501" s="33"/>
      <c r="B501" s="33"/>
      <c r="C501" s="33"/>
      <c r="D501" s="33"/>
      <c r="E501" s="33"/>
      <c r="F501" s="33"/>
      <c r="G501" s="33"/>
      <c r="R501" s="151"/>
    </row>
    <row r="502">
      <c r="A502" s="33"/>
      <c r="B502" s="33"/>
      <c r="C502" s="33"/>
      <c r="D502" s="33"/>
      <c r="E502" s="33"/>
      <c r="F502" s="33"/>
      <c r="G502" s="33"/>
      <c r="R502" s="151"/>
    </row>
    <row r="503">
      <c r="A503" s="33"/>
      <c r="B503" s="33"/>
      <c r="C503" s="33"/>
      <c r="D503" s="33"/>
      <c r="E503" s="33"/>
      <c r="F503" s="33"/>
      <c r="G503" s="33"/>
      <c r="R503" s="151"/>
    </row>
    <row r="504">
      <c r="A504" s="33"/>
      <c r="B504" s="33"/>
      <c r="C504" s="33"/>
      <c r="D504" s="33"/>
      <c r="E504" s="33"/>
      <c r="F504" s="33"/>
      <c r="G504" s="33"/>
      <c r="R504" s="151"/>
    </row>
    <row r="505">
      <c r="A505" s="33"/>
      <c r="B505" s="33"/>
      <c r="C505" s="33"/>
      <c r="D505" s="33"/>
      <c r="E505" s="33"/>
      <c r="F505" s="33"/>
      <c r="G505" s="33"/>
      <c r="R505" s="151"/>
    </row>
    <row r="506">
      <c r="A506" s="33"/>
      <c r="B506" s="33"/>
      <c r="C506" s="33"/>
      <c r="D506" s="33"/>
      <c r="E506" s="33"/>
      <c r="F506" s="33"/>
      <c r="G506" s="33"/>
      <c r="R506" s="151"/>
    </row>
    <row r="507">
      <c r="A507" s="33"/>
      <c r="B507" s="33"/>
      <c r="C507" s="33"/>
      <c r="D507" s="33"/>
      <c r="E507" s="33"/>
      <c r="F507" s="33"/>
      <c r="G507" s="33"/>
      <c r="R507" s="151"/>
    </row>
    <row r="508">
      <c r="A508" s="33"/>
      <c r="B508" s="33"/>
      <c r="C508" s="33"/>
      <c r="D508" s="33"/>
      <c r="E508" s="33"/>
      <c r="F508" s="33"/>
      <c r="G508" s="33"/>
      <c r="R508" s="151"/>
    </row>
    <row r="509">
      <c r="A509" s="33"/>
      <c r="B509" s="33"/>
      <c r="C509" s="33"/>
      <c r="D509" s="33"/>
      <c r="E509" s="33"/>
      <c r="F509" s="33"/>
      <c r="G509" s="33"/>
      <c r="R509" s="151"/>
    </row>
    <row r="510">
      <c r="A510" s="33"/>
      <c r="B510" s="33"/>
      <c r="C510" s="33"/>
      <c r="D510" s="33"/>
      <c r="E510" s="33"/>
      <c r="F510" s="33"/>
      <c r="G510" s="33"/>
      <c r="R510" s="151"/>
    </row>
    <row r="511">
      <c r="A511" s="33"/>
      <c r="B511" s="33"/>
      <c r="C511" s="33"/>
      <c r="D511" s="33"/>
      <c r="E511" s="33"/>
      <c r="F511" s="33"/>
      <c r="G511" s="33"/>
      <c r="R511" s="151"/>
    </row>
    <row r="512">
      <c r="A512" s="33"/>
      <c r="B512" s="33"/>
      <c r="C512" s="33"/>
      <c r="D512" s="33"/>
      <c r="E512" s="33"/>
      <c r="F512" s="33"/>
      <c r="G512" s="33"/>
      <c r="R512" s="151"/>
    </row>
    <row r="513">
      <c r="A513" s="33"/>
      <c r="B513" s="33"/>
      <c r="C513" s="33"/>
      <c r="D513" s="33"/>
      <c r="E513" s="33"/>
      <c r="F513" s="33"/>
      <c r="G513" s="33"/>
      <c r="R513" s="151"/>
    </row>
    <row r="514">
      <c r="A514" s="33"/>
      <c r="B514" s="33"/>
      <c r="C514" s="33"/>
      <c r="D514" s="33"/>
      <c r="E514" s="33"/>
      <c r="F514" s="33"/>
      <c r="G514" s="33"/>
      <c r="R514" s="151"/>
    </row>
    <row r="515">
      <c r="A515" s="33"/>
      <c r="B515" s="33"/>
      <c r="C515" s="33"/>
      <c r="D515" s="33"/>
      <c r="E515" s="33"/>
      <c r="F515" s="33"/>
      <c r="G515" s="33"/>
      <c r="R515" s="151"/>
    </row>
    <row r="516">
      <c r="A516" s="33"/>
      <c r="B516" s="33"/>
      <c r="C516" s="33"/>
      <c r="D516" s="33"/>
      <c r="E516" s="33"/>
      <c r="F516" s="33"/>
      <c r="G516" s="33"/>
      <c r="R516" s="151"/>
    </row>
    <row r="517">
      <c r="A517" s="33"/>
      <c r="B517" s="33"/>
      <c r="C517" s="33"/>
      <c r="D517" s="33"/>
      <c r="E517" s="33"/>
      <c r="F517" s="33"/>
      <c r="G517" s="33"/>
      <c r="R517" s="151"/>
    </row>
    <row r="518">
      <c r="A518" s="33"/>
      <c r="B518" s="33"/>
      <c r="C518" s="33"/>
      <c r="D518" s="33"/>
      <c r="E518" s="33"/>
      <c r="F518" s="33"/>
      <c r="G518" s="33"/>
      <c r="R518" s="151"/>
    </row>
    <row r="519">
      <c r="A519" s="33"/>
      <c r="B519" s="33"/>
      <c r="C519" s="33"/>
      <c r="D519" s="33"/>
      <c r="E519" s="33"/>
      <c r="F519" s="33"/>
      <c r="G519" s="33"/>
      <c r="R519" s="151"/>
    </row>
    <row r="520">
      <c r="A520" s="33"/>
      <c r="B520" s="33"/>
      <c r="C520" s="33"/>
      <c r="D520" s="33"/>
      <c r="E520" s="33"/>
      <c r="F520" s="33"/>
      <c r="G520" s="33"/>
      <c r="R520" s="151"/>
    </row>
    <row r="521">
      <c r="A521" s="33"/>
      <c r="B521" s="33"/>
      <c r="C521" s="33"/>
      <c r="D521" s="33"/>
      <c r="E521" s="33"/>
      <c r="F521" s="33"/>
      <c r="G521" s="33"/>
      <c r="R521" s="151"/>
    </row>
    <row r="522">
      <c r="A522" s="33"/>
      <c r="B522" s="33"/>
      <c r="C522" s="33"/>
      <c r="D522" s="33"/>
      <c r="E522" s="33"/>
      <c r="F522" s="33"/>
      <c r="G522" s="33"/>
      <c r="R522" s="151"/>
    </row>
    <row r="523">
      <c r="A523" s="33"/>
      <c r="B523" s="33"/>
      <c r="C523" s="33"/>
      <c r="D523" s="33"/>
      <c r="E523" s="33"/>
      <c r="F523" s="33"/>
      <c r="G523" s="33"/>
      <c r="R523" s="151"/>
    </row>
    <row r="524">
      <c r="A524" s="33"/>
      <c r="B524" s="33"/>
      <c r="C524" s="33"/>
      <c r="D524" s="33"/>
      <c r="E524" s="33"/>
      <c r="F524" s="33"/>
      <c r="G524" s="33"/>
      <c r="R524" s="151"/>
    </row>
    <row r="525">
      <c r="A525" s="33"/>
      <c r="B525" s="33"/>
      <c r="C525" s="33"/>
      <c r="D525" s="33"/>
      <c r="E525" s="33"/>
      <c r="F525" s="33"/>
      <c r="G525" s="33"/>
      <c r="R525" s="151"/>
    </row>
    <row r="526">
      <c r="A526" s="33"/>
      <c r="B526" s="33"/>
      <c r="C526" s="33"/>
      <c r="D526" s="33"/>
      <c r="E526" s="33"/>
      <c r="F526" s="33"/>
      <c r="G526" s="33"/>
      <c r="R526" s="151"/>
    </row>
    <row r="527">
      <c r="A527" s="33"/>
      <c r="B527" s="33"/>
      <c r="C527" s="33"/>
      <c r="D527" s="33"/>
      <c r="E527" s="33"/>
      <c r="F527" s="33"/>
      <c r="G527" s="33"/>
      <c r="R527" s="151"/>
    </row>
    <row r="528">
      <c r="A528" s="33"/>
      <c r="B528" s="33"/>
      <c r="C528" s="33"/>
      <c r="D528" s="33"/>
      <c r="E528" s="33"/>
      <c r="F528" s="33"/>
      <c r="G528" s="33"/>
      <c r="R528" s="151"/>
    </row>
    <row r="529">
      <c r="A529" s="33"/>
      <c r="B529" s="33"/>
      <c r="C529" s="33"/>
      <c r="D529" s="33"/>
      <c r="E529" s="33"/>
      <c r="F529" s="33"/>
      <c r="G529" s="33"/>
      <c r="R529" s="151"/>
    </row>
    <row r="530">
      <c r="A530" s="33"/>
      <c r="B530" s="33"/>
      <c r="C530" s="33"/>
      <c r="D530" s="33"/>
      <c r="E530" s="33"/>
      <c r="F530" s="33"/>
      <c r="G530" s="33"/>
      <c r="R530" s="151"/>
    </row>
    <row r="531">
      <c r="A531" s="33"/>
      <c r="B531" s="33"/>
      <c r="C531" s="33"/>
      <c r="D531" s="33"/>
      <c r="E531" s="33"/>
      <c r="F531" s="33"/>
      <c r="G531" s="33"/>
      <c r="R531" s="151"/>
    </row>
    <row r="532">
      <c r="A532" s="33"/>
      <c r="B532" s="33"/>
      <c r="C532" s="33"/>
      <c r="D532" s="33"/>
      <c r="E532" s="33"/>
      <c r="F532" s="33"/>
      <c r="G532" s="33"/>
      <c r="R532" s="151"/>
    </row>
    <row r="533">
      <c r="A533" s="33"/>
      <c r="B533" s="33"/>
      <c r="C533" s="33"/>
      <c r="D533" s="33"/>
      <c r="E533" s="33"/>
      <c r="F533" s="33"/>
      <c r="G533" s="33"/>
      <c r="R533" s="151"/>
    </row>
    <row r="534">
      <c r="A534" s="33"/>
      <c r="B534" s="33"/>
      <c r="C534" s="33"/>
      <c r="D534" s="33"/>
      <c r="E534" s="33"/>
      <c r="F534" s="33"/>
      <c r="G534" s="33"/>
      <c r="R534" s="151"/>
    </row>
    <row r="535">
      <c r="A535" s="33"/>
      <c r="B535" s="33"/>
      <c r="C535" s="33"/>
      <c r="D535" s="33"/>
      <c r="E535" s="33"/>
      <c r="F535" s="33"/>
      <c r="G535" s="33"/>
      <c r="R535" s="151"/>
    </row>
    <row r="536">
      <c r="A536" s="33"/>
      <c r="B536" s="33"/>
      <c r="C536" s="33"/>
      <c r="D536" s="33"/>
      <c r="E536" s="33"/>
      <c r="F536" s="33"/>
      <c r="G536" s="33"/>
      <c r="R536" s="151"/>
    </row>
    <row r="537">
      <c r="A537" s="33"/>
      <c r="B537" s="33"/>
      <c r="C537" s="33"/>
      <c r="D537" s="33"/>
      <c r="E537" s="33"/>
      <c r="F537" s="33"/>
      <c r="G537" s="33"/>
      <c r="R537" s="151"/>
    </row>
    <row r="538">
      <c r="A538" s="33"/>
      <c r="B538" s="33"/>
      <c r="C538" s="33"/>
      <c r="D538" s="33"/>
      <c r="E538" s="33"/>
      <c r="F538" s="33"/>
      <c r="G538" s="33"/>
      <c r="R538" s="151"/>
    </row>
    <row r="539">
      <c r="A539" s="33"/>
      <c r="B539" s="33"/>
      <c r="C539" s="33"/>
      <c r="D539" s="33"/>
      <c r="E539" s="33"/>
      <c r="F539" s="33"/>
      <c r="G539" s="33"/>
      <c r="R539" s="151"/>
    </row>
    <row r="540">
      <c r="A540" s="33"/>
      <c r="B540" s="33"/>
      <c r="C540" s="33"/>
      <c r="D540" s="33"/>
      <c r="E540" s="33"/>
      <c r="F540" s="33"/>
      <c r="G540" s="33"/>
      <c r="R540" s="151"/>
    </row>
    <row r="541">
      <c r="A541" s="33"/>
      <c r="B541" s="33"/>
      <c r="C541" s="33"/>
      <c r="D541" s="33"/>
      <c r="E541" s="33"/>
      <c r="F541" s="33"/>
      <c r="G541" s="33"/>
      <c r="R541" s="151"/>
    </row>
    <row r="542">
      <c r="A542" s="33"/>
      <c r="B542" s="33"/>
      <c r="C542" s="33"/>
      <c r="D542" s="33"/>
      <c r="E542" s="33"/>
      <c r="F542" s="33"/>
      <c r="G542" s="33"/>
      <c r="R542" s="151"/>
    </row>
    <row r="543">
      <c r="A543" s="33"/>
      <c r="B543" s="33"/>
      <c r="C543" s="33"/>
      <c r="D543" s="33"/>
      <c r="E543" s="33"/>
      <c r="F543" s="33"/>
      <c r="G543" s="33"/>
      <c r="R543" s="151"/>
    </row>
    <row r="544">
      <c r="A544" s="33"/>
      <c r="B544" s="33"/>
      <c r="C544" s="33"/>
      <c r="D544" s="33"/>
      <c r="E544" s="33"/>
      <c r="F544" s="33"/>
      <c r="G544" s="33"/>
      <c r="R544" s="151"/>
    </row>
    <row r="545">
      <c r="A545" s="33"/>
      <c r="B545" s="33"/>
      <c r="C545" s="33"/>
      <c r="D545" s="33"/>
      <c r="E545" s="33"/>
      <c r="F545" s="33"/>
      <c r="G545" s="33"/>
      <c r="R545" s="151"/>
    </row>
    <row r="546">
      <c r="A546" s="33"/>
      <c r="B546" s="33"/>
      <c r="C546" s="33"/>
      <c r="D546" s="33"/>
      <c r="E546" s="33"/>
      <c r="F546" s="33"/>
      <c r="G546" s="33"/>
      <c r="R546" s="151"/>
    </row>
    <row r="547">
      <c r="A547" s="33"/>
      <c r="B547" s="33"/>
      <c r="C547" s="33"/>
      <c r="D547" s="33"/>
      <c r="E547" s="33"/>
      <c r="F547" s="33"/>
      <c r="G547" s="33"/>
      <c r="R547" s="151"/>
    </row>
    <row r="548">
      <c r="A548" s="33"/>
      <c r="B548" s="33"/>
      <c r="C548" s="33"/>
      <c r="D548" s="33"/>
      <c r="E548" s="33"/>
      <c r="F548" s="33"/>
      <c r="G548" s="33"/>
      <c r="R548" s="151"/>
    </row>
    <row r="549">
      <c r="A549" s="33"/>
      <c r="B549" s="33"/>
      <c r="C549" s="33"/>
      <c r="D549" s="33"/>
      <c r="E549" s="33"/>
      <c r="F549" s="33"/>
      <c r="G549" s="33"/>
      <c r="R549" s="151"/>
    </row>
    <row r="550">
      <c r="A550" s="33"/>
      <c r="B550" s="33"/>
      <c r="C550" s="33"/>
      <c r="D550" s="33"/>
      <c r="E550" s="33"/>
      <c r="F550" s="33"/>
      <c r="G550" s="33"/>
      <c r="R550" s="151"/>
    </row>
    <row r="551">
      <c r="A551" s="33"/>
      <c r="B551" s="33"/>
      <c r="C551" s="33"/>
      <c r="D551" s="33"/>
      <c r="E551" s="33"/>
      <c r="F551" s="33"/>
      <c r="G551" s="33"/>
      <c r="R551" s="151"/>
    </row>
    <row r="552">
      <c r="A552" s="33"/>
      <c r="B552" s="33"/>
      <c r="C552" s="33"/>
      <c r="D552" s="33"/>
      <c r="E552" s="33"/>
      <c r="F552" s="33"/>
      <c r="G552" s="33"/>
      <c r="R552" s="151"/>
    </row>
    <row r="553">
      <c r="A553" s="33"/>
      <c r="B553" s="33"/>
      <c r="C553" s="33"/>
      <c r="D553" s="33"/>
      <c r="E553" s="33"/>
      <c r="F553" s="33"/>
      <c r="G553" s="33"/>
      <c r="R553" s="151"/>
    </row>
    <row r="554">
      <c r="A554" s="33"/>
      <c r="B554" s="33"/>
      <c r="C554" s="33"/>
      <c r="D554" s="33"/>
      <c r="E554" s="33"/>
      <c r="F554" s="33"/>
      <c r="G554" s="33"/>
      <c r="R554" s="151"/>
    </row>
    <row r="555">
      <c r="A555" s="33"/>
      <c r="B555" s="33"/>
      <c r="C555" s="33"/>
      <c r="D555" s="33"/>
      <c r="E555" s="33"/>
      <c r="F555" s="33"/>
      <c r="G555" s="33"/>
      <c r="R555" s="151"/>
    </row>
    <row r="556">
      <c r="A556" s="33"/>
      <c r="B556" s="33"/>
      <c r="C556" s="33"/>
      <c r="D556" s="33"/>
      <c r="E556" s="33"/>
      <c r="F556" s="33"/>
      <c r="G556" s="33"/>
      <c r="R556" s="151"/>
    </row>
    <row r="557">
      <c r="A557" s="33"/>
      <c r="B557" s="33"/>
      <c r="C557" s="33"/>
      <c r="D557" s="33"/>
      <c r="E557" s="33"/>
      <c r="F557" s="33"/>
      <c r="G557" s="33"/>
      <c r="R557" s="151"/>
    </row>
    <row r="558">
      <c r="A558" s="33"/>
      <c r="B558" s="33"/>
      <c r="C558" s="33"/>
      <c r="D558" s="33"/>
      <c r="E558" s="33"/>
      <c r="F558" s="33"/>
      <c r="G558" s="33"/>
      <c r="R558" s="151"/>
    </row>
    <row r="559">
      <c r="A559" s="33"/>
      <c r="B559" s="33"/>
      <c r="C559" s="33"/>
      <c r="D559" s="33"/>
      <c r="E559" s="33"/>
      <c r="F559" s="33"/>
      <c r="G559" s="33"/>
      <c r="R559" s="151"/>
    </row>
    <row r="560">
      <c r="A560" s="33"/>
      <c r="B560" s="33"/>
      <c r="C560" s="33"/>
      <c r="D560" s="33"/>
      <c r="E560" s="33"/>
      <c r="F560" s="33"/>
      <c r="G560" s="33"/>
      <c r="R560" s="151"/>
    </row>
    <row r="561">
      <c r="A561" s="33"/>
      <c r="B561" s="33"/>
      <c r="C561" s="33"/>
      <c r="D561" s="33"/>
      <c r="E561" s="33"/>
      <c r="F561" s="33"/>
      <c r="G561" s="33"/>
      <c r="R561" s="151"/>
    </row>
    <row r="562">
      <c r="A562" s="33"/>
      <c r="B562" s="33"/>
      <c r="C562" s="33"/>
      <c r="D562" s="33"/>
      <c r="E562" s="33"/>
      <c r="F562" s="33"/>
      <c r="G562" s="33"/>
      <c r="R562" s="151"/>
    </row>
    <row r="563">
      <c r="A563" s="33"/>
      <c r="B563" s="33"/>
      <c r="C563" s="33"/>
      <c r="D563" s="33"/>
      <c r="E563" s="33"/>
      <c r="F563" s="33"/>
      <c r="G563" s="33"/>
      <c r="R563" s="151"/>
    </row>
    <row r="564">
      <c r="A564" s="33"/>
      <c r="B564" s="33"/>
      <c r="C564" s="33"/>
      <c r="D564" s="33"/>
      <c r="E564" s="33"/>
      <c r="F564" s="33"/>
      <c r="G564" s="33"/>
      <c r="R564" s="151"/>
    </row>
    <row r="565">
      <c r="A565" s="33"/>
      <c r="B565" s="33"/>
      <c r="C565" s="33"/>
      <c r="D565" s="33"/>
      <c r="E565" s="33"/>
      <c r="F565" s="33"/>
      <c r="G565" s="33"/>
      <c r="R565" s="151"/>
    </row>
    <row r="566">
      <c r="A566" s="33"/>
      <c r="B566" s="33"/>
      <c r="C566" s="33"/>
      <c r="D566" s="33"/>
      <c r="E566" s="33"/>
      <c r="F566" s="33"/>
      <c r="G566" s="33"/>
      <c r="R566" s="151"/>
    </row>
    <row r="567">
      <c r="A567" s="33"/>
      <c r="B567" s="33"/>
      <c r="C567" s="33"/>
      <c r="D567" s="33"/>
      <c r="E567" s="33"/>
      <c r="F567" s="33"/>
      <c r="G567" s="33"/>
      <c r="R567" s="151"/>
    </row>
    <row r="568">
      <c r="A568" s="33"/>
      <c r="B568" s="33"/>
      <c r="C568" s="33"/>
      <c r="D568" s="33"/>
      <c r="E568" s="33"/>
      <c r="F568" s="33"/>
      <c r="G568" s="33"/>
      <c r="R568" s="151"/>
    </row>
    <row r="569">
      <c r="A569" s="33"/>
      <c r="B569" s="33"/>
      <c r="C569" s="33"/>
      <c r="D569" s="33"/>
      <c r="E569" s="33"/>
      <c r="F569" s="33"/>
      <c r="G569" s="33"/>
      <c r="R569" s="151"/>
    </row>
    <row r="570">
      <c r="A570" s="33"/>
      <c r="B570" s="33"/>
      <c r="C570" s="33"/>
      <c r="D570" s="33"/>
      <c r="E570" s="33"/>
      <c r="F570" s="33"/>
      <c r="G570" s="33"/>
      <c r="R570" s="151"/>
    </row>
    <row r="571">
      <c r="A571" s="33"/>
      <c r="B571" s="33"/>
      <c r="C571" s="33"/>
      <c r="D571" s="33"/>
      <c r="E571" s="33"/>
      <c r="F571" s="33"/>
      <c r="G571" s="33"/>
      <c r="R571" s="151"/>
    </row>
    <row r="572">
      <c r="A572" s="33"/>
      <c r="B572" s="33"/>
      <c r="C572" s="33"/>
      <c r="D572" s="33"/>
      <c r="E572" s="33"/>
      <c r="F572" s="33"/>
      <c r="G572" s="33"/>
      <c r="R572" s="151"/>
    </row>
    <row r="573">
      <c r="A573" s="33"/>
      <c r="B573" s="33"/>
      <c r="C573" s="33"/>
      <c r="D573" s="33"/>
      <c r="E573" s="33"/>
      <c r="F573" s="33"/>
      <c r="G573" s="33"/>
      <c r="R573" s="151"/>
    </row>
    <row r="574">
      <c r="A574" s="33"/>
      <c r="B574" s="33"/>
      <c r="C574" s="33"/>
      <c r="D574" s="33"/>
      <c r="E574" s="33"/>
      <c r="F574" s="33"/>
      <c r="G574" s="33"/>
      <c r="R574" s="151"/>
    </row>
    <row r="575">
      <c r="A575" s="33"/>
      <c r="B575" s="33"/>
      <c r="C575" s="33"/>
      <c r="D575" s="33"/>
      <c r="E575" s="33"/>
      <c r="F575" s="33"/>
      <c r="G575" s="33"/>
      <c r="R575" s="151"/>
    </row>
    <row r="576">
      <c r="A576" s="33"/>
      <c r="B576" s="33"/>
      <c r="C576" s="33"/>
      <c r="D576" s="33"/>
      <c r="E576" s="33"/>
      <c r="F576" s="33"/>
      <c r="G576" s="33"/>
      <c r="R576" s="151"/>
    </row>
    <row r="577">
      <c r="A577" s="33"/>
      <c r="B577" s="33"/>
      <c r="C577" s="33"/>
      <c r="D577" s="33"/>
      <c r="E577" s="33"/>
      <c r="F577" s="33"/>
      <c r="G577" s="33"/>
      <c r="R577" s="151"/>
    </row>
    <row r="578">
      <c r="A578" s="33"/>
      <c r="B578" s="33"/>
      <c r="C578" s="33"/>
      <c r="D578" s="33"/>
      <c r="E578" s="33"/>
      <c r="F578" s="33"/>
      <c r="G578" s="33"/>
      <c r="R578" s="151"/>
    </row>
    <row r="579">
      <c r="A579" s="33"/>
      <c r="B579" s="33"/>
      <c r="C579" s="33"/>
      <c r="D579" s="33"/>
      <c r="E579" s="33"/>
      <c r="F579" s="33"/>
      <c r="G579" s="33"/>
      <c r="R579" s="151"/>
    </row>
    <row r="580">
      <c r="A580" s="33"/>
      <c r="B580" s="33"/>
      <c r="C580" s="33"/>
      <c r="D580" s="33"/>
      <c r="E580" s="33"/>
      <c r="F580" s="33"/>
      <c r="G580" s="33"/>
      <c r="R580" s="151"/>
    </row>
    <row r="581">
      <c r="A581" s="33"/>
      <c r="B581" s="33"/>
      <c r="C581" s="33"/>
      <c r="D581" s="33"/>
      <c r="E581" s="33"/>
      <c r="F581" s="33"/>
      <c r="G581" s="33"/>
      <c r="R581" s="151"/>
    </row>
    <row r="582">
      <c r="A582" s="33"/>
      <c r="B582" s="33"/>
      <c r="C582" s="33"/>
      <c r="D582" s="33"/>
      <c r="E582" s="33"/>
      <c r="F582" s="33"/>
      <c r="G582" s="33"/>
      <c r="R582" s="151"/>
    </row>
    <row r="583">
      <c r="A583" s="33"/>
      <c r="B583" s="33"/>
      <c r="C583" s="33"/>
      <c r="D583" s="33"/>
      <c r="E583" s="33"/>
      <c r="F583" s="33"/>
      <c r="G583" s="33"/>
      <c r="R583" s="151"/>
    </row>
    <row r="584">
      <c r="A584" s="33"/>
      <c r="B584" s="33"/>
      <c r="C584" s="33"/>
      <c r="D584" s="33"/>
      <c r="E584" s="33"/>
      <c r="F584" s="33"/>
      <c r="G584" s="33"/>
      <c r="R584" s="151"/>
    </row>
    <row r="585">
      <c r="A585" s="33"/>
      <c r="B585" s="33"/>
      <c r="C585" s="33"/>
      <c r="D585" s="33"/>
      <c r="E585" s="33"/>
      <c r="F585" s="33"/>
      <c r="G585" s="33"/>
      <c r="R585" s="151"/>
    </row>
    <row r="586">
      <c r="A586" s="33"/>
      <c r="B586" s="33"/>
      <c r="C586" s="33"/>
      <c r="D586" s="33"/>
      <c r="E586" s="33"/>
      <c r="F586" s="33"/>
      <c r="G586" s="33"/>
      <c r="R586" s="151"/>
    </row>
    <row r="587">
      <c r="A587" s="33"/>
      <c r="B587" s="33"/>
      <c r="C587" s="33"/>
      <c r="D587" s="33"/>
      <c r="E587" s="33"/>
      <c r="F587" s="33"/>
      <c r="G587" s="33"/>
      <c r="R587" s="151"/>
    </row>
    <row r="588">
      <c r="A588" s="33"/>
      <c r="B588" s="33"/>
      <c r="C588" s="33"/>
      <c r="D588" s="33"/>
      <c r="E588" s="33"/>
      <c r="F588" s="33"/>
      <c r="G588" s="33"/>
      <c r="R588" s="151"/>
    </row>
    <row r="589">
      <c r="A589" s="33"/>
      <c r="B589" s="33"/>
      <c r="C589" s="33"/>
      <c r="D589" s="33"/>
      <c r="E589" s="33"/>
      <c r="F589" s="33"/>
      <c r="G589" s="33"/>
      <c r="R589" s="151"/>
    </row>
    <row r="590">
      <c r="A590" s="33"/>
      <c r="B590" s="33"/>
      <c r="C590" s="33"/>
      <c r="D590" s="33"/>
      <c r="E590" s="33"/>
      <c r="F590" s="33"/>
      <c r="G590" s="33"/>
      <c r="R590" s="151"/>
    </row>
    <row r="591">
      <c r="A591" s="33"/>
      <c r="B591" s="33"/>
      <c r="C591" s="33"/>
      <c r="D591" s="33"/>
      <c r="E591" s="33"/>
      <c r="F591" s="33"/>
      <c r="G591" s="33"/>
      <c r="R591" s="151"/>
    </row>
    <row r="592">
      <c r="A592" s="33"/>
      <c r="B592" s="33"/>
      <c r="C592" s="33"/>
      <c r="D592" s="33"/>
      <c r="E592" s="33"/>
      <c r="F592" s="33"/>
      <c r="G592" s="33"/>
      <c r="R592" s="151"/>
    </row>
    <row r="593">
      <c r="A593" s="33"/>
      <c r="B593" s="33"/>
      <c r="C593" s="33"/>
      <c r="D593" s="33"/>
      <c r="E593" s="33"/>
      <c r="F593" s="33"/>
      <c r="G593" s="33"/>
      <c r="R593" s="151"/>
    </row>
    <row r="594">
      <c r="A594" s="33"/>
      <c r="B594" s="33"/>
      <c r="C594" s="33"/>
      <c r="D594" s="33"/>
      <c r="E594" s="33"/>
      <c r="F594" s="33"/>
      <c r="G594" s="33"/>
      <c r="R594" s="151"/>
    </row>
    <row r="595">
      <c r="A595" s="33"/>
      <c r="B595" s="33"/>
      <c r="C595" s="33"/>
      <c r="D595" s="33"/>
      <c r="E595" s="33"/>
      <c r="F595" s="33"/>
      <c r="G595" s="33"/>
      <c r="R595" s="151"/>
    </row>
    <row r="596">
      <c r="A596" s="33"/>
      <c r="B596" s="33"/>
      <c r="C596" s="33"/>
      <c r="D596" s="33"/>
      <c r="E596" s="33"/>
      <c r="F596" s="33"/>
      <c r="G596" s="33"/>
      <c r="R596" s="151"/>
    </row>
    <row r="597">
      <c r="A597" s="33"/>
      <c r="B597" s="33"/>
      <c r="C597" s="33"/>
      <c r="D597" s="33"/>
      <c r="E597" s="33"/>
      <c r="F597" s="33"/>
      <c r="G597" s="33"/>
      <c r="R597" s="151"/>
    </row>
    <row r="598">
      <c r="A598" s="33"/>
      <c r="B598" s="33"/>
      <c r="C598" s="33"/>
      <c r="D598" s="33"/>
      <c r="E598" s="33"/>
      <c r="F598" s="33"/>
      <c r="G598" s="33"/>
      <c r="R598" s="151"/>
    </row>
    <row r="599">
      <c r="A599" s="33"/>
      <c r="B599" s="33"/>
      <c r="C599" s="33"/>
      <c r="D599" s="33"/>
      <c r="E599" s="33"/>
      <c r="F599" s="33"/>
      <c r="G599" s="33"/>
      <c r="R599" s="151"/>
    </row>
    <row r="600">
      <c r="A600" s="33"/>
      <c r="B600" s="33"/>
      <c r="C600" s="33"/>
      <c r="D600" s="33"/>
      <c r="E600" s="33"/>
      <c r="F600" s="33"/>
      <c r="G600" s="33"/>
      <c r="R600" s="151"/>
    </row>
    <row r="601">
      <c r="A601" s="33"/>
      <c r="B601" s="33"/>
      <c r="C601" s="33"/>
      <c r="D601" s="33"/>
      <c r="E601" s="33"/>
      <c r="F601" s="33"/>
      <c r="G601" s="33"/>
      <c r="R601" s="151"/>
    </row>
    <row r="602">
      <c r="A602" s="33"/>
      <c r="B602" s="33"/>
      <c r="C602" s="33"/>
      <c r="D602" s="33"/>
      <c r="E602" s="33"/>
      <c r="F602" s="33"/>
      <c r="G602" s="33"/>
      <c r="R602" s="151"/>
    </row>
    <row r="603">
      <c r="A603" s="33"/>
      <c r="B603" s="33"/>
      <c r="C603" s="33"/>
      <c r="D603" s="33"/>
      <c r="E603" s="33"/>
      <c r="F603" s="33"/>
      <c r="G603" s="33"/>
      <c r="R603" s="151"/>
    </row>
    <row r="604">
      <c r="A604" s="33"/>
      <c r="B604" s="33"/>
      <c r="C604" s="33"/>
      <c r="D604" s="33"/>
      <c r="E604" s="33"/>
      <c r="F604" s="33"/>
      <c r="G604" s="33"/>
      <c r="R604" s="151"/>
    </row>
    <row r="605">
      <c r="A605" s="33"/>
      <c r="B605" s="33"/>
      <c r="C605" s="33"/>
      <c r="D605" s="33"/>
      <c r="E605" s="33"/>
      <c r="F605" s="33"/>
      <c r="G605" s="33"/>
      <c r="R605" s="151"/>
    </row>
    <row r="606">
      <c r="A606" s="33"/>
      <c r="B606" s="33"/>
      <c r="C606" s="33"/>
      <c r="D606" s="33"/>
      <c r="E606" s="33"/>
      <c r="F606" s="33"/>
      <c r="G606" s="33"/>
      <c r="R606" s="151"/>
    </row>
    <row r="607">
      <c r="A607" s="33"/>
      <c r="B607" s="33"/>
      <c r="C607" s="33"/>
      <c r="D607" s="33"/>
      <c r="E607" s="33"/>
      <c r="F607" s="33"/>
      <c r="G607" s="33"/>
      <c r="R607" s="151"/>
    </row>
    <row r="608">
      <c r="A608" s="33"/>
      <c r="B608" s="33"/>
      <c r="C608" s="33"/>
      <c r="D608" s="33"/>
      <c r="E608" s="33"/>
      <c r="F608" s="33"/>
      <c r="G608" s="33"/>
      <c r="R608" s="151"/>
    </row>
    <row r="609">
      <c r="A609" s="33"/>
      <c r="B609" s="33"/>
      <c r="C609" s="33"/>
      <c r="D609" s="33"/>
      <c r="E609" s="33"/>
      <c r="F609" s="33"/>
      <c r="G609" s="33"/>
      <c r="R609" s="151"/>
    </row>
    <row r="610">
      <c r="A610" s="33"/>
      <c r="B610" s="33"/>
      <c r="C610" s="33"/>
      <c r="D610" s="33"/>
      <c r="E610" s="33"/>
      <c r="F610" s="33"/>
      <c r="G610" s="33"/>
      <c r="R610" s="151"/>
    </row>
    <row r="611">
      <c r="A611" s="33"/>
      <c r="B611" s="33"/>
      <c r="C611" s="33"/>
      <c r="D611" s="33"/>
      <c r="E611" s="33"/>
      <c r="F611" s="33"/>
      <c r="G611" s="33"/>
      <c r="R611" s="151"/>
    </row>
    <row r="612">
      <c r="A612" s="33"/>
      <c r="B612" s="33"/>
      <c r="C612" s="33"/>
      <c r="D612" s="33"/>
      <c r="E612" s="33"/>
      <c r="F612" s="33"/>
      <c r="G612" s="33"/>
      <c r="R612" s="151"/>
    </row>
    <row r="613">
      <c r="A613" s="33"/>
      <c r="B613" s="33"/>
      <c r="C613" s="33"/>
      <c r="D613" s="33"/>
      <c r="E613" s="33"/>
      <c r="F613" s="33"/>
      <c r="G613" s="33"/>
      <c r="R613" s="151"/>
    </row>
    <row r="614">
      <c r="A614" s="33"/>
      <c r="B614" s="33"/>
      <c r="C614" s="33"/>
      <c r="D614" s="33"/>
      <c r="E614" s="33"/>
      <c r="F614" s="33"/>
      <c r="G614" s="33"/>
      <c r="R614" s="151"/>
    </row>
    <row r="615">
      <c r="A615" s="33"/>
      <c r="B615" s="33"/>
      <c r="C615" s="33"/>
      <c r="D615" s="33"/>
      <c r="E615" s="33"/>
      <c r="F615" s="33"/>
      <c r="G615" s="33"/>
      <c r="R615" s="151"/>
    </row>
    <row r="616">
      <c r="A616" s="33"/>
      <c r="B616" s="33"/>
      <c r="C616" s="33"/>
      <c r="D616" s="33"/>
      <c r="E616" s="33"/>
      <c r="F616" s="33"/>
      <c r="G616" s="33"/>
      <c r="R616" s="151"/>
    </row>
    <row r="617">
      <c r="A617" s="33"/>
      <c r="B617" s="33"/>
      <c r="C617" s="33"/>
      <c r="D617" s="33"/>
      <c r="E617" s="33"/>
      <c r="F617" s="33"/>
      <c r="G617" s="33"/>
      <c r="R617" s="151"/>
    </row>
    <row r="618">
      <c r="A618" s="33"/>
      <c r="B618" s="33"/>
      <c r="C618" s="33"/>
      <c r="D618" s="33"/>
      <c r="E618" s="33"/>
      <c r="F618" s="33"/>
      <c r="G618" s="33"/>
      <c r="R618" s="151"/>
    </row>
    <row r="619">
      <c r="A619" s="33"/>
      <c r="B619" s="33"/>
      <c r="C619" s="33"/>
      <c r="D619" s="33"/>
      <c r="E619" s="33"/>
      <c r="F619" s="33"/>
      <c r="G619" s="33"/>
      <c r="R619" s="151"/>
    </row>
    <row r="620">
      <c r="A620" s="33"/>
      <c r="B620" s="33"/>
      <c r="C620" s="33"/>
      <c r="D620" s="33"/>
      <c r="E620" s="33"/>
      <c r="F620" s="33"/>
      <c r="G620" s="33"/>
      <c r="R620" s="151"/>
    </row>
    <row r="621">
      <c r="A621" s="33"/>
      <c r="B621" s="33"/>
      <c r="C621" s="33"/>
      <c r="D621" s="33"/>
      <c r="E621" s="33"/>
      <c r="F621" s="33"/>
      <c r="G621" s="33"/>
      <c r="R621" s="151"/>
    </row>
    <row r="622">
      <c r="A622" s="33"/>
      <c r="B622" s="33"/>
      <c r="C622" s="33"/>
      <c r="D622" s="33"/>
      <c r="E622" s="33"/>
      <c r="F622" s="33"/>
      <c r="G622" s="33"/>
      <c r="R622" s="151"/>
    </row>
    <row r="623">
      <c r="A623" s="33"/>
      <c r="B623" s="33"/>
      <c r="C623" s="33"/>
      <c r="D623" s="33"/>
      <c r="E623" s="33"/>
      <c r="F623" s="33"/>
      <c r="G623" s="33"/>
      <c r="R623" s="151"/>
    </row>
    <row r="624">
      <c r="A624" s="33"/>
      <c r="B624" s="33"/>
      <c r="C624" s="33"/>
      <c r="D624" s="33"/>
      <c r="E624" s="33"/>
      <c r="F624" s="33"/>
      <c r="G624" s="33"/>
      <c r="R624" s="151"/>
    </row>
    <row r="625">
      <c r="A625" s="33"/>
      <c r="B625" s="33"/>
      <c r="C625" s="33"/>
      <c r="D625" s="33"/>
      <c r="E625" s="33"/>
      <c r="F625" s="33"/>
      <c r="G625" s="33"/>
      <c r="R625" s="151"/>
    </row>
    <row r="626">
      <c r="A626" s="33"/>
      <c r="B626" s="33"/>
      <c r="C626" s="33"/>
      <c r="D626" s="33"/>
      <c r="E626" s="33"/>
      <c r="F626" s="33"/>
      <c r="G626" s="33"/>
      <c r="R626" s="151"/>
    </row>
    <row r="627">
      <c r="A627" s="33"/>
      <c r="B627" s="33"/>
      <c r="C627" s="33"/>
      <c r="D627" s="33"/>
      <c r="E627" s="33"/>
      <c r="F627" s="33"/>
      <c r="G627" s="33"/>
      <c r="R627" s="151"/>
    </row>
    <row r="628">
      <c r="A628" s="33"/>
      <c r="B628" s="33"/>
      <c r="C628" s="33"/>
      <c r="D628" s="33"/>
      <c r="E628" s="33"/>
      <c r="F628" s="33"/>
      <c r="G628" s="33"/>
      <c r="R628" s="151"/>
    </row>
    <row r="629">
      <c r="A629" s="33"/>
      <c r="B629" s="33"/>
      <c r="C629" s="33"/>
      <c r="D629" s="33"/>
      <c r="E629" s="33"/>
      <c r="F629" s="33"/>
      <c r="G629" s="33"/>
      <c r="R629" s="151"/>
    </row>
    <row r="630">
      <c r="A630" s="33"/>
      <c r="B630" s="33"/>
      <c r="C630" s="33"/>
      <c r="D630" s="33"/>
      <c r="E630" s="33"/>
      <c r="F630" s="33"/>
      <c r="G630" s="33"/>
      <c r="R630" s="151"/>
    </row>
    <row r="631">
      <c r="A631" s="33"/>
      <c r="B631" s="33"/>
      <c r="C631" s="33"/>
      <c r="D631" s="33"/>
      <c r="E631" s="33"/>
      <c r="F631" s="33"/>
      <c r="G631" s="33"/>
      <c r="R631" s="151"/>
    </row>
    <row r="632">
      <c r="A632" s="33"/>
      <c r="B632" s="33"/>
      <c r="C632" s="33"/>
      <c r="D632" s="33"/>
      <c r="E632" s="33"/>
      <c r="F632" s="33"/>
      <c r="G632" s="33"/>
      <c r="R632" s="151"/>
    </row>
    <row r="633">
      <c r="A633" s="33"/>
      <c r="B633" s="33"/>
      <c r="C633" s="33"/>
      <c r="D633" s="33"/>
      <c r="E633" s="33"/>
      <c r="F633" s="33"/>
      <c r="G633" s="33"/>
      <c r="R633" s="151"/>
    </row>
    <row r="634">
      <c r="A634" s="33"/>
      <c r="B634" s="33"/>
      <c r="C634" s="33"/>
      <c r="D634" s="33"/>
      <c r="E634" s="33"/>
      <c r="F634" s="33"/>
      <c r="G634" s="33"/>
      <c r="R634" s="151"/>
    </row>
    <row r="635">
      <c r="A635" s="33"/>
      <c r="B635" s="33"/>
      <c r="C635" s="33"/>
      <c r="D635" s="33"/>
      <c r="E635" s="33"/>
      <c r="F635" s="33"/>
      <c r="G635" s="33"/>
      <c r="R635" s="151"/>
    </row>
    <row r="636">
      <c r="A636" s="33"/>
      <c r="B636" s="33"/>
      <c r="C636" s="33"/>
      <c r="D636" s="33"/>
      <c r="E636" s="33"/>
      <c r="F636" s="33"/>
      <c r="G636" s="33"/>
      <c r="R636" s="151"/>
    </row>
    <row r="637">
      <c r="A637" s="33"/>
      <c r="B637" s="33"/>
      <c r="C637" s="33"/>
      <c r="D637" s="33"/>
      <c r="E637" s="33"/>
      <c r="F637" s="33"/>
      <c r="G637" s="33"/>
      <c r="R637" s="151"/>
    </row>
    <row r="638">
      <c r="A638" s="33"/>
      <c r="B638" s="33"/>
      <c r="C638" s="33"/>
      <c r="D638" s="33"/>
      <c r="E638" s="33"/>
      <c r="F638" s="33"/>
      <c r="G638" s="33"/>
      <c r="R638" s="151"/>
    </row>
    <row r="639">
      <c r="A639" s="33"/>
      <c r="B639" s="33"/>
      <c r="C639" s="33"/>
      <c r="D639" s="33"/>
      <c r="E639" s="33"/>
      <c r="F639" s="33"/>
      <c r="G639" s="33"/>
      <c r="R639" s="151"/>
    </row>
    <row r="640">
      <c r="A640" s="33"/>
      <c r="B640" s="33"/>
      <c r="C640" s="33"/>
      <c r="D640" s="33"/>
      <c r="E640" s="33"/>
      <c r="F640" s="33"/>
      <c r="G640" s="33"/>
      <c r="R640" s="151"/>
    </row>
    <row r="641">
      <c r="A641" s="33"/>
      <c r="B641" s="33"/>
      <c r="C641" s="33"/>
      <c r="D641" s="33"/>
      <c r="E641" s="33"/>
      <c r="F641" s="33"/>
      <c r="G641" s="33"/>
      <c r="R641" s="151"/>
    </row>
    <row r="642">
      <c r="A642" s="33"/>
      <c r="B642" s="33"/>
      <c r="C642" s="33"/>
      <c r="D642" s="33"/>
      <c r="E642" s="33"/>
      <c r="F642" s="33"/>
      <c r="G642" s="33"/>
      <c r="R642" s="151"/>
    </row>
    <row r="643">
      <c r="A643" s="33"/>
      <c r="B643" s="33"/>
      <c r="C643" s="33"/>
      <c r="D643" s="33"/>
      <c r="E643" s="33"/>
      <c r="F643" s="33"/>
      <c r="G643" s="33"/>
      <c r="R643" s="151"/>
    </row>
    <row r="644">
      <c r="A644" s="33"/>
      <c r="B644" s="33"/>
      <c r="C644" s="33"/>
      <c r="D644" s="33"/>
      <c r="E644" s="33"/>
      <c r="F644" s="33"/>
      <c r="G644" s="33"/>
      <c r="R644" s="151"/>
    </row>
    <row r="645">
      <c r="A645" s="33"/>
      <c r="B645" s="33"/>
      <c r="C645" s="33"/>
      <c r="D645" s="33"/>
      <c r="E645" s="33"/>
      <c r="F645" s="33"/>
      <c r="G645" s="33"/>
      <c r="R645" s="151"/>
    </row>
    <row r="646">
      <c r="A646" s="33"/>
      <c r="B646" s="33"/>
      <c r="C646" s="33"/>
      <c r="D646" s="33"/>
      <c r="E646" s="33"/>
      <c r="F646" s="33"/>
      <c r="G646" s="33"/>
      <c r="R646" s="151"/>
    </row>
    <row r="647">
      <c r="A647" s="33"/>
      <c r="B647" s="33"/>
      <c r="C647" s="33"/>
      <c r="D647" s="33"/>
      <c r="E647" s="33"/>
      <c r="F647" s="33"/>
      <c r="G647" s="33"/>
      <c r="R647" s="151"/>
    </row>
    <row r="648">
      <c r="A648" s="33"/>
      <c r="B648" s="33"/>
      <c r="C648" s="33"/>
      <c r="D648" s="33"/>
      <c r="E648" s="33"/>
      <c r="F648" s="33"/>
      <c r="G648" s="33"/>
      <c r="R648" s="151"/>
    </row>
    <row r="649">
      <c r="A649" s="33"/>
      <c r="B649" s="33"/>
      <c r="C649" s="33"/>
      <c r="D649" s="33"/>
      <c r="E649" s="33"/>
      <c r="F649" s="33"/>
      <c r="G649" s="33"/>
      <c r="R649" s="151"/>
    </row>
    <row r="650">
      <c r="A650" s="33"/>
      <c r="B650" s="33"/>
      <c r="C650" s="33"/>
      <c r="D650" s="33"/>
      <c r="E650" s="33"/>
      <c r="F650" s="33"/>
      <c r="G650" s="33"/>
      <c r="R650" s="151"/>
    </row>
    <row r="651">
      <c r="A651" s="33"/>
      <c r="B651" s="33"/>
      <c r="C651" s="33"/>
      <c r="D651" s="33"/>
      <c r="E651" s="33"/>
      <c r="F651" s="33"/>
      <c r="G651" s="33"/>
      <c r="R651" s="151"/>
    </row>
    <row r="652">
      <c r="A652" s="33"/>
      <c r="B652" s="33"/>
      <c r="C652" s="33"/>
      <c r="D652" s="33"/>
      <c r="E652" s="33"/>
      <c r="F652" s="33"/>
      <c r="G652" s="33"/>
      <c r="R652" s="151"/>
    </row>
    <row r="653">
      <c r="A653" s="33"/>
      <c r="B653" s="33"/>
      <c r="C653" s="33"/>
      <c r="D653" s="33"/>
      <c r="E653" s="33"/>
      <c r="F653" s="33"/>
      <c r="G653" s="33"/>
      <c r="R653" s="151"/>
    </row>
    <row r="654">
      <c r="A654" s="33"/>
      <c r="B654" s="33"/>
      <c r="C654" s="33"/>
      <c r="D654" s="33"/>
      <c r="E654" s="33"/>
      <c r="F654" s="33"/>
      <c r="G654" s="33"/>
      <c r="R654" s="151"/>
    </row>
    <row r="655">
      <c r="A655" s="33"/>
      <c r="B655" s="33"/>
      <c r="C655" s="33"/>
      <c r="D655" s="33"/>
      <c r="E655" s="33"/>
      <c r="F655" s="33"/>
      <c r="G655" s="33"/>
      <c r="R655" s="151"/>
    </row>
    <row r="656">
      <c r="A656" s="33"/>
      <c r="B656" s="33"/>
      <c r="C656" s="33"/>
      <c r="D656" s="33"/>
      <c r="E656" s="33"/>
      <c r="F656" s="33"/>
      <c r="G656" s="33"/>
      <c r="R656" s="151"/>
    </row>
    <row r="657">
      <c r="A657" s="33"/>
      <c r="B657" s="33"/>
      <c r="C657" s="33"/>
      <c r="D657" s="33"/>
      <c r="E657" s="33"/>
      <c r="F657" s="33"/>
      <c r="G657" s="33"/>
      <c r="R657" s="151"/>
    </row>
    <row r="658">
      <c r="A658" s="33"/>
      <c r="B658" s="33"/>
      <c r="C658" s="33"/>
      <c r="D658" s="33"/>
      <c r="E658" s="33"/>
      <c r="F658" s="33"/>
      <c r="G658" s="33"/>
      <c r="R658" s="151"/>
    </row>
    <row r="659">
      <c r="A659" s="33"/>
      <c r="B659" s="33"/>
      <c r="C659" s="33"/>
      <c r="D659" s="33"/>
      <c r="E659" s="33"/>
      <c r="F659" s="33"/>
      <c r="G659" s="33"/>
      <c r="R659" s="151"/>
    </row>
    <row r="660">
      <c r="A660" s="33"/>
      <c r="B660" s="33"/>
      <c r="C660" s="33"/>
      <c r="D660" s="33"/>
      <c r="E660" s="33"/>
      <c r="F660" s="33"/>
      <c r="G660" s="33"/>
      <c r="R660" s="151"/>
    </row>
    <row r="661">
      <c r="A661" s="33"/>
      <c r="B661" s="33"/>
      <c r="C661" s="33"/>
      <c r="D661" s="33"/>
      <c r="E661" s="33"/>
      <c r="F661" s="33"/>
      <c r="G661" s="33"/>
      <c r="R661" s="151"/>
    </row>
    <row r="662">
      <c r="A662" s="33"/>
      <c r="B662" s="33"/>
      <c r="C662" s="33"/>
      <c r="D662" s="33"/>
      <c r="E662" s="33"/>
      <c r="F662" s="33"/>
      <c r="G662" s="33"/>
      <c r="R662" s="151"/>
    </row>
    <row r="663">
      <c r="A663" s="33"/>
      <c r="B663" s="33"/>
      <c r="C663" s="33"/>
      <c r="D663" s="33"/>
      <c r="E663" s="33"/>
      <c r="F663" s="33"/>
      <c r="G663" s="33"/>
      <c r="R663" s="151"/>
    </row>
    <row r="664">
      <c r="A664" s="33"/>
      <c r="B664" s="33"/>
      <c r="C664" s="33"/>
      <c r="D664" s="33"/>
      <c r="E664" s="33"/>
      <c r="F664" s="33"/>
      <c r="G664" s="33"/>
      <c r="R664" s="151"/>
    </row>
    <row r="665">
      <c r="A665" s="33"/>
      <c r="B665" s="33"/>
      <c r="C665" s="33"/>
      <c r="D665" s="33"/>
      <c r="E665" s="33"/>
      <c r="F665" s="33"/>
      <c r="G665" s="33"/>
      <c r="R665" s="151"/>
    </row>
    <row r="666">
      <c r="A666" s="33"/>
      <c r="B666" s="33"/>
      <c r="C666" s="33"/>
      <c r="D666" s="33"/>
      <c r="E666" s="33"/>
      <c r="F666" s="33"/>
      <c r="G666" s="33"/>
      <c r="R666" s="151"/>
    </row>
    <row r="667">
      <c r="A667" s="33"/>
      <c r="B667" s="33"/>
      <c r="C667" s="33"/>
      <c r="D667" s="33"/>
      <c r="E667" s="33"/>
      <c r="F667" s="33"/>
      <c r="G667" s="33"/>
      <c r="R667" s="151"/>
    </row>
    <row r="668">
      <c r="A668" s="33"/>
      <c r="B668" s="33"/>
      <c r="C668" s="33"/>
      <c r="D668" s="33"/>
      <c r="E668" s="33"/>
      <c r="F668" s="33"/>
      <c r="G668" s="33"/>
      <c r="R668" s="151"/>
    </row>
    <row r="669">
      <c r="A669" s="33"/>
      <c r="B669" s="33"/>
      <c r="C669" s="33"/>
      <c r="D669" s="33"/>
      <c r="E669" s="33"/>
      <c r="F669" s="33"/>
      <c r="G669" s="33"/>
      <c r="R669" s="151"/>
    </row>
    <row r="670">
      <c r="A670" s="33"/>
      <c r="B670" s="33"/>
      <c r="C670" s="33"/>
      <c r="D670" s="33"/>
      <c r="E670" s="33"/>
      <c r="F670" s="33"/>
      <c r="G670" s="33"/>
      <c r="R670" s="151"/>
    </row>
    <row r="671">
      <c r="A671" s="33"/>
      <c r="B671" s="33"/>
      <c r="C671" s="33"/>
      <c r="D671" s="33"/>
      <c r="E671" s="33"/>
      <c r="F671" s="33"/>
      <c r="G671" s="33"/>
      <c r="R671" s="151"/>
    </row>
    <row r="672">
      <c r="A672" s="33"/>
      <c r="B672" s="33"/>
      <c r="C672" s="33"/>
      <c r="D672" s="33"/>
      <c r="E672" s="33"/>
      <c r="F672" s="33"/>
      <c r="G672" s="33"/>
      <c r="R672" s="151"/>
    </row>
    <row r="673">
      <c r="A673" s="33"/>
      <c r="B673" s="33"/>
      <c r="C673" s="33"/>
      <c r="D673" s="33"/>
      <c r="E673" s="33"/>
      <c r="F673" s="33"/>
      <c r="G673" s="33"/>
      <c r="R673" s="151"/>
    </row>
    <row r="674">
      <c r="A674" s="33"/>
      <c r="B674" s="33"/>
      <c r="C674" s="33"/>
      <c r="D674" s="33"/>
      <c r="E674" s="33"/>
      <c r="F674" s="33"/>
      <c r="G674" s="33"/>
      <c r="R674" s="151"/>
    </row>
    <row r="675">
      <c r="A675" s="33"/>
      <c r="B675" s="33"/>
      <c r="C675" s="33"/>
      <c r="D675" s="33"/>
      <c r="E675" s="33"/>
      <c r="F675" s="33"/>
      <c r="G675" s="33"/>
      <c r="R675" s="151"/>
    </row>
    <row r="676">
      <c r="A676" s="33"/>
      <c r="B676" s="33"/>
      <c r="C676" s="33"/>
      <c r="D676" s="33"/>
      <c r="E676" s="33"/>
      <c r="F676" s="33"/>
      <c r="G676" s="33"/>
      <c r="R676" s="151"/>
    </row>
    <row r="677">
      <c r="A677" s="33"/>
      <c r="B677" s="33"/>
      <c r="C677" s="33"/>
      <c r="D677" s="33"/>
      <c r="E677" s="33"/>
      <c r="F677" s="33"/>
      <c r="G677" s="33"/>
      <c r="R677" s="151"/>
    </row>
    <row r="678">
      <c r="A678" s="33"/>
      <c r="B678" s="33"/>
      <c r="C678" s="33"/>
      <c r="D678" s="33"/>
      <c r="E678" s="33"/>
      <c r="F678" s="33"/>
      <c r="G678" s="33"/>
      <c r="R678" s="151"/>
    </row>
    <row r="679">
      <c r="A679" s="33"/>
      <c r="B679" s="33"/>
      <c r="C679" s="33"/>
      <c r="D679" s="33"/>
      <c r="E679" s="33"/>
      <c r="F679" s="33"/>
      <c r="G679" s="33"/>
      <c r="R679" s="151"/>
    </row>
    <row r="680">
      <c r="A680" s="33"/>
      <c r="B680" s="33"/>
      <c r="C680" s="33"/>
      <c r="D680" s="33"/>
      <c r="E680" s="33"/>
      <c r="F680" s="33"/>
      <c r="G680" s="33"/>
      <c r="R680" s="151"/>
    </row>
    <row r="681">
      <c r="A681" s="33"/>
      <c r="B681" s="33"/>
      <c r="C681" s="33"/>
      <c r="D681" s="33"/>
      <c r="E681" s="33"/>
      <c r="F681" s="33"/>
      <c r="G681" s="33"/>
      <c r="R681" s="151"/>
    </row>
    <row r="682">
      <c r="A682" s="33"/>
      <c r="B682" s="33"/>
      <c r="C682" s="33"/>
      <c r="D682" s="33"/>
      <c r="E682" s="33"/>
      <c r="F682" s="33"/>
      <c r="G682" s="33"/>
      <c r="R682" s="151"/>
    </row>
    <row r="683">
      <c r="A683" s="33"/>
      <c r="B683" s="33"/>
      <c r="C683" s="33"/>
      <c r="D683" s="33"/>
      <c r="E683" s="33"/>
      <c r="F683" s="33"/>
      <c r="G683" s="33"/>
      <c r="R683" s="151"/>
    </row>
    <row r="684">
      <c r="A684" s="33"/>
      <c r="B684" s="33"/>
      <c r="C684" s="33"/>
      <c r="D684" s="33"/>
      <c r="E684" s="33"/>
      <c r="F684" s="33"/>
      <c r="G684" s="33"/>
      <c r="R684" s="151"/>
    </row>
    <row r="685">
      <c r="A685" s="33"/>
      <c r="B685" s="33"/>
      <c r="C685" s="33"/>
      <c r="D685" s="33"/>
      <c r="E685" s="33"/>
      <c r="F685" s="33"/>
      <c r="G685" s="33"/>
      <c r="R685" s="151"/>
    </row>
    <row r="686">
      <c r="A686" s="33"/>
      <c r="B686" s="33"/>
      <c r="C686" s="33"/>
      <c r="D686" s="33"/>
      <c r="E686" s="33"/>
      <c r="F686" s="33"/>
      <c r="G686" s="33"/>
      <c r="R686" s="151"/>
    </row>
    <row r="687">
      <c r="A687" s="33"/>
      <c r="B687" s="33"/>
      <c r="C687" s="33"/>
      <c r="D687" s="33"/>
      <c r="E687" s="33"/>
      <c r="F687" s="33"/>
      <c r="G687" s="33"/>
      <c r="R687" s="151"/>
    </row>
    <row r="688">
      <c r="A688" s="33"/>
      <c r="B688" s="33"/>
      <c r="C688" s="33"/>
      <c r="D688" s="33"/>
      <c r="E688" s="33"/>
      <c r="F688" s="33"/>
      <c r="G688" s="33"/>
      <c r="R688" s="151"/>
    </row>
    <row r="689">
      <c r="A689" s="33"/>
      <c r="B689" s="33"/>
      <c r="C689" s="33"/>
      <c r="D689" s="33"/>
      <c r="E689" s="33"/>
      <c r="F689" s="33"/>
      <c r="G689" s="33"/>
      <c r="R689" s="151"/>
    </row>
    <row r="690">
      <c r="A690" s="33"/>
      <c r="B690" s="33"/>
      <c r="C690" s="33"/>
      <c r="D690" s="33"/>
      <c r="E690" s="33"/>
      <c r="F690" s="33"/>
      <c r="G690" s="33"/>
      <c r="R690" s="151"/>
    </row>
    <row r="691">
      <c r="A691" s="33"/>
      <c r="B691" s="33"/>
      <c r="C691" s="33"/>
      <c r="D691" s="33"/>
      <c r="E691" s="33"/>
      <c r="F691" s="33"/>
      <c r="G691" s="33"/>
      <c r="R691" s="151"/>
    </row>
    <row r="692">
      <c r="A692" s="33"/>
      <c r="B692" s="33"/>
      <c r="C692" s="33"/>
      <c r="D692" s="33"/>
      <c r="E692" s="33"/>
      <c r="F692" s="33"/>
      <c r="G692" s="33"/>
      <c r="R692" s="151"/>
    </row>
    <row r="693">
      <c r="A693" s="33"/>
      <c r="B693" s="33"/>
      <c r="C693" s="33"/>
      <c r="D693" s="33"/>
      <c r="E693" s="33"/>
      <c r="F693" s="33"/>
      <c r="G693" s="33"/>
      <c r="R693" s="151"/>
    </row>
    <row r="694">
      <c r="A694" s="33"/>
      <c r="B694" s="33"/>
      <c r="C694" s="33"/>
      <c r="D694" s="33"/>
      <c r="E694" s="33"/>
      <c r="F694" s="33"/>
      <c r="G694" s="33"/>
      <c r="R694" s="151"/>
    </row>
    <row r="695">
      <c r="A695" s="33"/>
      <c r="B695" s="33"/>
      <c r="C695" s="33"/>
      <c r="D695" s="33"/>
      <c r="E695" s="33"/>
      <c r="F695" s="33"/>
      <c r="G695" s="33"/>
      <c r="R695" s="151"/>
    </row>
    <row r="696">
      <c r="A696" s="33"/>
      <c r="B696" s="33"/>
      <c r="C696" s="33"/>
      <c r="D696" s="33"/>
      <c r="E696" s="33"/>
      <c r="F696" s="33"/>
      <c r="G696" s="33"/>
      <c r="R696" s="151"/>
    </row>
    <row r="697">
      <c r="A697" s="33"/>
      <c r="B697" s="33"/>
      <c r="C697" s="33"/>
      <c r="D697" s="33"/>
      <c r="E697" s="33"/>
      <c r="F697" s="33"/>
      <c r="G697" s="33"/>
      <c r="R697" s="151"/>
    </row>
    <row r="698">
      <c r="A698" s="33"/>
      <c r="B698" s="33"/>
      <c r="C698" s="33"/>
      <c r="D698" s="33"/>
      <c r="E698" s="33"/>
      <c r="F698" s="33"/>
      <c r="G698" s="33"/>
      <c r="R698" s="151"/>
    </row>
    <row r="699">
      <c r="A699" s="33"/>
      <c r="B699" s="33"/>
      <c r="C699" s="33"/>
      <c r="D699" s="33"/>
      <c r="E699" s="33"/>
      <c r="F699" s="33"/>
      <c r="G699" s="33"/>
      <c r="R699" s="151"/>
    </row>
    <row r="700">
      <c r="A700" s="33"/>
      <c r="B700" s="33"/>
      <c r="C700" s="33"/>
      <c r="D700" s="33"/>
      <c r="E700" s="33"/>
      <c r="F700" s="33"/>
      <c r="G700" s="33"/>
      <c r="R700" s="151"/>
    </row>
    <row r="701">
      <c r="A701" s="33"/>
      <c r="B701" s="33"/>
      <c r="C701" s="33"/>
      <c r="D701" s="33"/>
      <c r="E701" s="33"/>
      <c r="F701" s="33"/>
      <c r="G701" s="33"/>
      <c r="R701" s="151"/>
    </row>
    <row r="702">
      <c r="A702" s="33"/>
      <c r="B702" s="33"/>
      <c r="C702" s="33"/>
      <c r="D702" s="33"/>
      <c r="E702" s="33"/>
      <c r="F702" s="33"/>
      <c r="G702" s="33"/>
      <c r="R702" s="151"/>
    </row>
    <row r="703">
      <c r="A703" s="33"/>
      <c r="B703" s="33"/>
      <c r="C703" s="33"/>
      <c r="D703" s="33"/>
      <c r="E703" s="33"/>
      <c r="F703" s="33"/>
      <c r="G703" s="33"/>
      <c r="R703" s="151"/>
    </row>
    <row r="704">
      <c r="A704" s="33"/>
      <c r="B704" s="33"/>
      <c r="C704" s="33"/>
      <c r="D704" s="33"/>
      <c r="E704" s="33"/>
      <c r="F704" s="33"/>
      <c r="G704" s="33"/>
      <c r="R704" s="151"/>
    </row>
    <row r="705">
      <c r="A705" s="33"/>
      <c r="B705" s="33"/>
      <c r="C705" s="33"/>
      <c r="D705" s="33"/>
      <c r="E705" s="33"/>
      <c r="F705" s="33"/>
      <c r="G705" s="33"/>
      <c r="R705" s="151"/>
    </row>
    <row r="706">
      <c r="A706" s="33"/>
      <c r="B706" s="33"/>
      <c r="C706" s="33"/>
      <c r="D706" s="33"/>
      <c r="E706" s="33"/>
      <c r="F706" s="33"/>
      <c r="G706" s="33"/>
      <c r="R706" s="151"/>
    </row>
    <row r="707">
      <c r="A707" s="33"/>
      <c r="B707" s="33"/>
      <c r="C707" s="33"/>
      <c r="D707" s="33"/>
      <c r="E707" s="33"/>
      <c r="F707" s="33"/>
      <c r="G707" s="33"/>
      <c r="R707" s="151"/>
    </row>
    <row r="708">
      <c r="A708" s="33"/>
      <c r="B708" s="33"/>
      <c r="C708" s="33"/>
      <c r="D708" s="33"/>
      <c r="E708" s="33"/>
      <c r="F708" s="33"/>
      <c r="G708" s="33"/>
      <c r="R708" s="151"/>
    </row>
    <row r="709">
      <c r="A709" s="33"/>
      <c r="B709" s="33"/>
      <c r="C709" s="33"/>
      <c r="D709" s="33"/>
      <c r="E709" s="33"/>
      <c r="F709" s="33"/>
      <c r="G709" s="33"/>
      <c r="R709" s="151"/>
    </row>
    <row r="710">
      <c r="A710" s="33"/>
      <c r="B710" s="33"/>
      <c r="C710" s="33"/>
      <c r="D710" s="33"/>
      <c r="E710" s="33"/>
      <c r="F710" s="33"/>
      <c r="G710" s="33"/>
      <c r="R710" s="151"/>
    </row>
    <row r="711">
      <c r="A711" s="33"/>
      <c r="B711" s="33"/>
      <c r="C711" s="33"/>
      <c r="D711" s="33"/>
      <c r="E711" s="33"/>
      <c r="F711" s="33"/>
      <c r="G711" s="33"/>
      <c r="R711" s="151"/>
    </row>
    <row r="712">
      <c r="A712" s="33"/>
      <c r="B712" s="33"/>
      <c r="C712" s="33"/>
      <c r="D712" s="33"/>
      <c r="E712" s="33"/>
      <c r="F712" s="33"/>
      <c r="G712" s="33"/>
      <c r="R712" s="151"/>
    </row>
    <row r="713">
      <c r="A713" s="33"/>
      <c r="B713" s="33"/>
      <c r="C713" s="33"/>
      <c r="D713" s="33"/>
      <c r="E713" s="33"/>
      <c r="F713" s="33"/>
      <c r="G713" s="33"/>
      <c r="R713" s="151"/>
    </row>
    <row r="714">
      <c r="A714" s="33"/>
      <c r="B714" s="33"/>
      <c r="C714" s="33"/>
      <c r="D714" s="33"/>
      <c r="E714" s="33"/>
      <c r="F714" s="33"/>
      <c r="G714" s="33"/>
      <c r="R714" s="151"/>
    </row>
    <row r="715">
      <c r="A715" s="33"/>
      <c r="B715" s="33"/>
      <c r="C715" s="33"/>
      <c r="D715" s="33"/>
      <c r="E715" s="33"/>
      <c r="F715" s="33"/>
      <c r="G715" s="33"/>
      <c r="R715" s="151"/>
    </row>
    <row r="716">
      <c r="A716" s="33"/>
      <c r="B716" s="33"/>
      <c r="C716" s="33"/>
      <c r="D716" s="33"/>
      <c r="E716" s="33"/>
      <c r="F716" s="33"/>
      <c r="G716" s="33"/>
      <c r="R716" s="151"/>
    </row>
    <row r="717">
      <c r="A717" s="33"/>
      <c r="B717" s="33"/>
      <c r="C717" s="33"/>
      <c r="D717" s="33"/>
      <c r="E717" s="33"/>
      <c r="F717" s="33"/>
      <c r="G717" s="33"/>
      <c r="R717" s="151"/>
    </row>
    <row r="718">
      <c r="A718" s="33"/>
      <c r="B718" s="33"/>
      <c r="C718" s="33"/>
      <c r="D718" s="33"/>
      <c r="E718" s="33"/>
      <c r="F718" s="33"/>
      <c r="G718" s="33"/>
      <c r="R718" s="151"/>
    </row>
    <row r="719">
      <c r="A719" s="33"/>
      <c r="B719" s="33"/>
      <c r="C719" s="33"/>
      <c r="D719" s="33"/>
      <c r="E719" s="33"/>
      <c r="F719" s="33"/>
      <c r="G719" s="33"/>
      <c r="R719" s="151"/>
    </row>
    <row r="720">
      <c r="A720" s="33"/>
      <c r="B720" s="33"/>
      <c r="C720" s="33"/>
      <c r="D720" s="33"/>
      <c r="E720" s="33"/>
      <c r="F720" s="33"/>
      <c r="G720" s="33"/>
      <c r="R720" s="151"/>
    </row>
    <row r="721">
      <c r="A721" s="33"/>
      <c r="B721" s="33"/>
      <c r="C721" s="33"/>
      <c r="D721" s="33"/>
      <c r="E721" s="33"/>
      <c r="F721" s="33"/>
      <c r="G721" s="33"/>
      <c r="R721" s="151"/>
    </row>
    <row r="722">
      <c r="A722" s="33"/>
      <c r="B722" s="33"/>
      <c r="C722" s="33"/>
      <c r="D722" s="33"/>
      <c r="E722" s="33"/>
      <c r="F722" s="33"/>
      <c r="G722" s="33"/>
      <c r="R722" s="151"/>
    </row>
    <row r="723">
      <c r="A723" s="33"/>
      <c r="B723" s="33"/>
      <c r="C723" s="33"/>
      <c r="D723" s="33"/>
      <c r="E723" s="33"/>
      <c r="F723" s="33"/>
      <c r="G723" s="33"/>
      <c r="R723" s="151"/>
    </row>
    <row r="724">
      <c r="A724" s="33"/>
      <c r="B724" s="33"/>
      <c r="C724" s="33"/>
      <c r="D724" s="33"/>
      <c r="E724" s="33"/>
      <c r="F724" s="33"/>
      <c r="G724" s="33"/>
      <c r="R724" s="151"/>
    </row>
    <row r="725">
      <c r="A725" s="33"/>
      <c r="B725" s="33"/>
      <c r="C725" s="33"/>
      <c r="D725" s="33"/>
      <c r="E725" s="33"/>
      <c r="F725" s="33"/>
      <c r="G725" s="33"/>
      <c r="R725" s="151"/>
    </row>
    <row r="726">
      <c r="A726" s="33"/>
      <c r="B726" s="33"/>
      <c r="C726" s="33"/>
      <c r="D726" s="33"/>
      <c r="E726" s="33"/>
      <c r="F726" s="33"/>
      <c r="G726" s="33"/>
      <c r="R726" s="151"/>
    </row>
    <row r="727">
      <c r="A727" s="33"/>
      <c r="B727" s="33"/>
      <c r="C727" s="33"/>
      <c r="D727" s="33"/>
      <c r="E727" s="33"/>
      <c r="F727" s="33"/>
      <c r="G727" s="33"/>
      <c r="R727" s="151"/>
    </row>
    <row r="728">
      <c r="A728" s="33"/>
      <c r="B728" s="33"/>
      <c r="C728" s="33"/>
      <c r="D728" s="33"/>
      <c r="E728" s="33"/>
      <c r="F728" s="33"/>
      <c r="G728" s="33"/>
      <c r="R728" s="151"/>
    </row>
    <row r="729">
      <c r="A729" s="33"/>
      <c r="B729" s="33"/>
      <c r="C729" s="33"/>
      <c r="D729" s="33"/>
      <c r="E729" s="33"/>
      <c r="F729" s="33"/>
      <c r="G729" s="33"/>
      <c r="R729" s="151"/>
    </row>
    <row r="730">
      <c r="A730" s="33"/>
      <c r="B730" s="33"/>
      <c r="C730" s="33"/>
      <c r="D730" s="33"/>
      <c r="E730" s="33"/>
      <c r="F730" s="33"/>
      <c r="G730" s="33"/>
      <c r="R730" s="151"/>
    </row>
    <row r="731">
      <c r="A731" s="33"/>
      <c r="B731" s="33"/>
      <c r="C731" s="33"/>
      <c r="D731" s="33"/>
      <c r="E731" s="33"/>
      <c r="F731" s="33"/>
      <c r="G731" s="33"/>
      <c r="R731" s="151"/>
    </row>
    <row r="732">
      <c r="A732" s="33"/>
      <c r="B732" s="33"/>
      <c r="C732" s="33"/>
      <c r="D732" s="33"/>
      <c r="E732" s="33"/>
      <c r="F732" s="33"/>
      <c r="G732" s="33"/>
      <c r="R732" s="151"/>
    </row>
    <row r="733">
      <c r="A733" s="33"/>
      <c r="B733" s="33"/>
      <c r="C733" s="33"/>
      <c r="D733" s="33"/>
      <c r="E733" s="33"/>
      <c r="F733" s="33"/>
      <c r="G733" s="33"/>
      <c r="R733" s="151"/>
    </row>
    <row r="734">
      <c r="A734" s="33"/>
      <c r="B734" s="33"/>
      <c r="C734" s="33"/>
      <c r="D734" s="33"/>
      <c r="E734" s="33"/>
      <c r="F734" s="33"/>
      <c r="G734" s="33"/>
      <c r="R734" s="151"/>
    </row>
    <row r="735">
      <c r="A735" s="33"/>
      <c r="B735" s="33"/>
      <c r="C735" s="33"/>
      <c r="D735" s="33"/>
      <c r="E735" s="33"/>
      <c r="F735" s="33"/>
      <c r="G735" s="33"/>
      <c r="R735" s="151"/>
    </row>
    <row r="736">
      <c r="A736" s="33"/>
      <c r="B736" s="33"/>
      <c r="C736" s="33"/>
      <c r="D736" s="33"/>
      <c r="E736" s="33"/>
      <c r="F736" s="33"/>
      <c r="G736" s="33"/>
      <c r="R736" s="151"/>
    </row>
    <row r="737">
      <c r="A737" s="33"/>
      <c r="B737" s="33"/>
      <c r="C737" s="33"/>
      <c r="D737" s="33"/>
      <c r="E737" s="33"/>
      <c r="F737" s="33"/>
      <c r="G737" s="33"/>
      <c r="R737" s="151"/>
    </row>
    <row r="738">
      <c r="A738" s="33"/>
      <c r="B738" s="33"/>
      <c r="C738" s="33"/>
      <c r="D738" s="33"/>
      <c r="E738" s="33"/>
      <c r="F738" s="33"/>
      <c r="G738" s="33"/>
      <c r="R738" s="151"/>
    </row>
    <row r="739">
      <c r="A739" s="33"/>
      <c r="B739" s="33"/>
      <c r="C739" s="33"/>
      <c r="D739" s="33"/>
      <c r="E739" s="33"/>
      <c r="F739" s="33"/>
      <c r="G739" s="33"/>
      <c r="R739" s="151"/>
    </row>
    <row r="740">
      <c r="A740" s="33"/>
      <c r="B740" s="33"/>
      <c r="C740" s="33"/>
      <c r="D740" s="33"/>
      <c r="E740" s="33"/>
      <c r="F740" s="33"/>
      <c r="G740" s="33"/>
      <c r="R740" s="151"/>
    </row>
    <row r="741">
      <c r="A741" s="33"/>
      <c r="B741" s="33"/>
      <c r="C741" s="33"/>
      <c r="D741" s="33"/>
      <c r="E741" s="33"/>
      <c r="F741" s="33"/>
      <c r="G741" s="33"/>
      <c r="R741" s="151"/>
    </row>
    <row r="742">
      <c r="A742" s="33"/>
      <c r="B742" s="33"/>
      <c r="C742" s="33"/>
      <c r="D742" s="33"/>
      <c r="E742" s="33"/>
      <c r="F742" s="33"/>
      <c r="G742" s="33"/>
      <c r="R742" s="151"/>
    </row>
    <row r="743">
      <c r="A743" s="33"/>
      <c r="B743" s="33"/>
      <c r="C743" s="33"/>
      <c r="D743" s="33"/>
      <c r="E743" s="33"/>
      <c r="F743" s="33"/>
      <c r="G743" s="33"/>
      <c r="R743" s="151"/>
    </row>
    <row r="744">
      <c r="A744" s="33"/>
      <c r="B744" s="33"/>
      <c r="C744" s="33"/>
      <c r="D744" s="33"/>
      <c r="E744" s="33"/>
      <c r="F744" s="33"/>
      <c r="G744" s="33"/>
      <c r="R744" s="151"/>
    </row>
    <row r="745">
      <c r="A745" s="33"/>
      <c r="B745" s="33"/>
      <c r="C745" s="33"/>
      <c r="D745" s="33"/>
      <c r="E745" s="33"/>
      <c r="F745" s="33"/>
      <c r="G745" s="33"/>
      <c r="R745" s="151"/>
    </row>
    <row r="746">
      <c r="A746" s="33"/>
      <c r="B746" s="33"/>
      <c r="C746" s="33"/>
      <c r="D746" s="33"/>
      <c r="E746" s="33"/>
      <c r="F746" s="33"/>
      <c r="G746" s="33"/>
      <c r="R746" s="151"/>
    </row>
    <row r="747">
      <c r="A747" s="33"/>
      <c r="B747" s="33"/>
      <c r="C747" s="33"/>
      <c r="D747" s="33"/>
      <c r="E747" s="33"/>
      <c r="F747" s="33"/>
      <c r="G747" s="33"/>
      <c r="R747" s="151"/>
    </row>
    <row r="748">
      <c r="A748" s="33"/>
      <c r="B748" s="33"/>
      <c r="C748" s="33"/>
      <c r="D748" s="33"/>
      <c r="E748" s="33"/>
      <c r="F748" s="33"/>
      <c r="G748" s="33"/>
      <c r="R748" s="151"/>
    </row>
    <row r="749">
      <c r="A749" s="33"/>
      <c r="B749" s="33"/>
      <c r="C749" s="33"/>
      <c r="D749" s="33"/>
      <c r="E749" s="33"/>
      <c r="F749" s="33"/>
      <c r="G749" s="33"/>
      <c r="R749" s="151"/>
    </row>
    <row r="750">
      <c r="A750" s="33"/>
      <c r="B750" s="33"/>
      <c r="C750" s="33"/>
      <c r="D750" s="33"/>
      <c r="E750" s="33"/>
      <c r="F750" s="33"/>
      <c r="G750" s="33"/>
      <c r="R750" s="151"/>
    </row>
    <row r="751">
      <c r="A751" s="33"/>
      <c r="B751" s="33"/>
      <c r="C751" s="33"/>
      <c r="D751" s="33"/>
      <c r="E751" s="33"/>
      <c r="F751" s="33"/>
      <c r="G751" s="33"/>
      <c r="R751" s="151"/>
    </row>
    <row r="752">
      <c r="A752" s="33"/>
      <c r="B752" s="33"/>
      <c r="C752" s="33"/>
      <c r="D752" s="33"/>
      <c r="E752" s="33"/>
      <c r="F752" s="33"/>
      <c r="G752" s="33"/>
      <c r="R752" s="151"/>
    </row>
    <row r="753">
      <c r="A753" s="33"/>
      <c r="B753" s="33"/>
      <c r="C753" s="33"/>
      <c r="D753" s="33"/>
      <c r="E753" s="33"/>
      <c r="F753" s="33"/>
      <c r="G753" s="33"/>
      <c r="R753" s="151"/>
    </row>
    <row r="754">
      <c r="A754" s="33"/>
      <c r="B754" s="33"/>
      <c r="C754" s="33"/>
      <c r="D754" s="33"/>
      <c r="E754" s="33"/>
      <c r="F754" s="33"/>
      <c r="G754" s="33"/>
      <c r="R754" s="151"/>
    </row>
    <row r="755">
      <c r="A755" s="33"/>
      <c r="B755" s="33"/>
      <c r="C755" s="33"/>
      <c r="D755" s="33"/>
      <c r="E755" s="33"/>
      <c r="F755" s="33"/>
      <c r="G755" s="33"/>
      <c r="R755" s="151"/>
    </row>
    <row r="756">
      <c r="A756" s="33"/>
      <c r="B756" s="33"/>
      <c r="C756" s="33"/>
      <c r="D756" s="33"/>
      <c r="E756" s="33"/>
      <c r="F756" s="33"/>
      <c r="G756" s="33"/>
      <c r="R756" s="151"/>
    </row>
    <row r="757">
      <c r="A757" s="33"/>
      <c r="B757" s="33"/>
      <c r="C757" s="33"/>
      <c r="D757" s="33"/>
      <c r="E757" s="33"/>
      <c r="F757" s="33"/>
      <c r="G757" s="33"/>
      <c r="R757" s="151"/>
    </row>
    <row r="758">
      <c r="A758" s="33"/>
      <c r="B758" s="33"/>
      <c r="C758" s="33"/>
      <c r="D758" s="33"/>
      <c r="E758" s="33"/>
      <c r="F758" s="33"/>
      <c r="G758" s="33"/>
      <c r="R758" s="151"/>
    </row>
    <row r="759">
      <c r="A759" s="33"/>
      <c r="B759" s="33"/>
      <c r="C759" s="33"/>
      <c r="D759" s="33"/>
      <c r="E759" s="33"/>
      <c r="F759" s="33"/>
      <c r="G759" s="33"/>
      <c r="R759" s="151"/>
    </row>
    <row r="760">
      <c r="A760" s="33"/>
      <c r="B760" s="33"/>
      <c r="C760" s="33"/>
      <c r="D760" s="33"/>
      <c r="E760" s="33"/>
      <c r="F760" s="33"/>
      <c r="G760" s="33"/>
      <c r="R760" s="151"/>
    </row>
    <row r="761">
      <c r="A761" s="33"/>
      <c r="B761" s="33"/>
      <c r="C761" s="33"/>
      <c r="D761" s="33"/>
      <c r="E761" s="33"/>
      <c r="F761" s="33"/>
      <c r="G761" s="33"/>
      <c r="R761" s="151"/>
    </row>
    <row r="762">
      <c r="A762" s="33"/>
      <c r="B762" s="33"/>
      <c r="C762" s="33"/>
      <c r="D762" s="33"/>
      <c r="E762" s="33"/>
      <c r="F762" s="33"/>
      <c r="G762" s="33"/>
      <c r="R762" s="151"/>
    </row>
    <row r="763">
      <c r="A763" s="33"/>
      <c r="B763" s="33"/>
      <c r="C763" s="33"/>
      <c r="D763" s="33"/>
      <c r="E763" s="33"/>
      <c r="F763" s="33"/>
      <c r="G763" s="33"/>
      <c r="R763" s="151"/>
    </row>
    <row r="764">
      <c r="A764" s="33"/>
      <c r="B764" s="33"/>
      <c r="C764" s="33"/>
      <c r="D764" s="33"/>
      <c r="E764" s="33"/>
      <c r="F764" s="33"/>
      <c r="G764" s="33"/>
      <c r="R764" s="151"/>
    </row>
    <row r="765">
      <c r="A765" s="33"/>
      <c r="B765" s="33"/>
      <c r="C765" s="33"/>
      <c r="D765" s="33"/>
      <c r="E765" s="33"/>
      <c r="F765" s="33"/>
      <c r="G765" s="33"/>
      <c r="R765" s="151"/>
    </row>
    <row r="766">
      <c r="A766" s="33"/>
      <c r="B766" s="33"/>
      <c r="C766" s="33"/>
      <c r="D766" s="33"/>
      <c r="E766" s="33"/>
      <c r="F766" s="33"/>
      <c r="G766" s="33"/>
      <c r="R766" s="151"/>
    </row>
    <row r="767">
      <c r="A767" s="33"/>
      <c r="B767" s="33"/>
      <c r="C767" s="33"/>
      <c r="D767" s="33"/>
      <c r="E767" s="33"/>
      <c r="F767" s="33"/>
      <c r="G767" s="33"/>
      <c r="R767" s="151"/>
    </row>
    <row r="768">
      <c r="A768" s="33"/>
      <c r="B768" s="33"/>
      <c r="C768" s="33"/>
      <c r="D768" s="33"/>
      <c r="E768" s="33"/>
      <c r="F768" s="33"/>
      <c r="G768" s="33"/>
      <c r="R768" s="151"/>
    </row>
    <row r="769">
      <c r="A769" s="33"/>
      <c r="B769" s="33"/>
      <c r="C769" s="33"/>
      <c r="D769" s="33"/>
      <c r="E769" s="33"/>
      <c r="F769" s="33"/>
      <c r="G769" s="33"/>
      <c r="R769" s="151"/>
    </row>
    <row r="770">
      <c r="A770" s="33"/>
      <c r="B770" s="33"/>
      <c r="C770" s="33"/>
      <c r="D770" s="33"/>
      <c r="E770" s="33"/>
      <c r="F770" s="33"/>
      <c r="G770" s="33"/>
      <c r="R770" s="151"/>
    </row>
    <row r="771">
      <c r="A771" s="33"/>
      <c r="B771" s="33"/>
      <c r="C771" s="33"/>
      <c r="D771" s="33"/>
      <c r="E771" s="33"/>
      <c r="F771" s="33"/>
      <c r="G771" s="33"/>
      <c r="R771" s="151"/>
    </row>
    <row r="772">
      <c r="A772" s="33"/>
      <c r="B772" s="33"/>
      <c r="C772" s="33"/>
      <c r="D772" s="33"/>
      <c r="E772" s="33"/>
      <c r="F772" s="33"/>
      <c r="G772" s="33"/>
      <c r="R772" s="151"/>
    </row>
    <row r="773">
      <c r="A773" s="33"/>
      <c r="B773" s="33"/>
      <c r="C773" s="33"/>
      <c r="D773" s="33"/>
      <c r="E773" s="33"/>
      <c r="F773" s="33"/>
      <c r="G773" s="33"/>
      <c r="R773" s="151"/>
    </row>
    <row r="774">
      <c r="A774" s="33"/>
      <c r="B774" s="33"/>
      <c r="C774" s="33"/>
      <c r="D774" s="33"/>
      <c r="E774" s="33"/>
      <c r="F774" s="33"/>
      <c r="G774" s="33"/>
      <c r="R774" s="151"/>
    </row>
    <row r="775">
      <c r="A775" s="33"/>
      <c r="B775" s="33"/>
      <c r="C775" s="33"/>
      <c r="D775" s="33"/>
      <c r="E775" s="33"/>
      <c r="F775" s="33"/>
      <c r="G775" s="33"/>
      <c r="R775" s="151"/>
    </row>
    <row r="776">
      <c r="A776" s="33"/>
      <c r="B776" s="33"/>
      <c r="C776" s="33"/>
      <c r="D776" s="33"/>
      <c r="E776" s="33"/>
      <c r="F776" s="33"/>
      <c r="G776" s="33"/>
      <c r="R776" s="151"/>
    </row>
    <row r="777">
      <c r="A777" s="33"/>
      <c r="B777" s="33"/>
      <c r="C777" s="33"/>
      <c r="D777" s="33"/>
      <c r="E777" s="33"/>
      <c r="F777" s="33"/>
      <c r="G777" s="33"/>
      <c r="R777" s="151"/>
    </row>
    <row r="778">
      <c r="A778" s="33"/>
      <c r="B778" s="33"/>
      <c r="C778" s="33"/>
      <c r="D778" s="33"/>
      <c r="E778" s="33"/>
      <c r="F778" s="33"/>
      <c r="G778" s="33"/>
      <c r="R778" s="151"/>
    </row>
    <row r="779">
      <c r="A779" s="33"/>
      <c r="B779" s="33"/>
      <c r="C779" s="33"/>
      <c r="D779" s="33"/>
      <c r="E779" s="33"/>
      <c r="F779" s="33"/>
      <c r="G779" s="33"/>
      <c r="R779" s="151"/>
    </row>
    <row r="780">
      <c r="A780" s="33"/>
      <c r="B780" s="33"/>
      <c r="C780" s="33"/>
      <c r="D780" s="33"/>
      <c r="E780" s="33"/>
      <c r="F780" s="33"/>
      <c r="G780" s="33"/>
      <c r="R780" s="151"/>
    </row>
    <row r="781">
      <c r="A781" s="33"/>
      <c r="B781" s="33"/>
      <c r="C781" s="33"/>
      <c r="D781" s="33"/>
      <c r="E781" s="33"/>
      <c r="F781" s="33"/>
      <c r="G781" s="33"/>
      <c r="R781" s="151"/>
    </row>
    <row r="782">
      <c r="A782" s="33"/>
      <c r="B782" s="33"/>
      <c r="C782" s="33"/>
      <c r="D782" s="33"/>
      <c r="E782" s="33"/>
      <c r="F782" s="33"/>
      <c r="G782" s="33"/>
      <c r="R782" s="151"/>
    </row>
    <row r="783">
      <c r="A783" s="33"/>
      <c r="B783" s="33"/>
      <c r="C783" s="33"/>
      <c r="D783" s="33"/>
      <c r="E783" s="33"/>
      <c r="F783" s="33"/>
      <c r="G783" s="33"/>
      <c r="R783" s="151"/>
    </row>
    <row r="784">
      <c r="A784" s="33"/>
      <c r="B784" s="33"/>
      <c r="C784" s="33"/>
      <c r="D784" s="33"/>
      <c r="E784" s="33"/>
      <c r="F784" s="33"/>
      <c r="G784" s="33"/>
      <c r="R784" s="151"/>
    </row>
    <row r="785">
      <c r="A785" s="33"/>
      <c r="B785" s="33"/>
      <c r="C785" s="33"/>
      <c r="D785" s="33"/>
      <c r="E785" s="33"/>
      <c r="F785" s="33"/>
      <c r="G785" s="33"/>
      <c r="R785" s="151"/>
    </row>
    <row r="786">
      <c r="A786" s="33"/>
      <c r="B786" s="33"/>
      <c r="C786" s="33"/>
      <c r="D786" s="33"/>
      <c r="E786" s="33"/>
      <c r="F786" s="33"/>
      <c r="G786" s="33"/>
      <c r="R786" s="151"/>
    </row>
    <row r="787">
      <c r="A787" s="33"/>
      <c r="B787" s="33"/>
      <c r="C787" s="33"/>
      <c r="D787" s="33"/>
      <c r="E787" s="33"/>
      <c r="F787" s="33"/>
      <c r="G787" s="33"/>
      <c r="R787" s="151"/>
    </row>
    <row r="788">
      <c r="A788" s="33"/>
      <c r="B788" s="33"/>
      <c r="C788" s="33"/>
      <c r="D788" s="33"/>
      <c r="E788" s="33"/>
      <c r="F788" s="33"/>
      <c r="G788" s="33"/>
      <c r="R788" s="151"/>
    </row>
    <row r="789">
      <c r="A789" s="33"/>
      <c r="B789" s="33"/>
      <c r="C789" s="33"/>
      <c r="D789" s="33"/>
      <c r="E789" s="33"/>
      <c r="F789" s="33"/>
      <c r="G789" s="33"/>
      <c r="R789" s="151"/>
    </row>
    <row r="790">
      <c r="A790" s="33"/>
      <c r="B790" s="33"/>
      <c r="C790" s="33"/>
      <c r="D790" s="33"/>
      <c r="E790" s="33"/>
      <c r="F790" s="33"/>
      <c r="G790" s="33"/>
      <c r="R790" s="151"/>
    </row>
    <row r="791">
      <c r="A791" s="33"/>
      <c r="B791" s="33"/>
      <c r="C791" s="33"/>
      <c r="D791" s="33"/>
      <c r="E791" s="33"/>
      <c r="F791" s="33"/>
      <c r="G791" s="33"/>
      <c r="R791" s="151"/>
    </row>
    <row r="792">
      <c r="A792" s="33"/>
      <c r="B792" s="33"/>
      <c r="C792" s="33"/>
      <c r="D792" s="33"/>
      <c r="E792" s="33"/>
      <c r="F792" s="33"/>
      <c r="G792" s="33"/>
      <c r="R792" s="151"/>
    </row>
    <row r="793">
      <c r="A793" s="33"/>
      <c r="B793" s="33"/>
      <c r="C793" s="33"/>
      <c r="D793" s="33"/>
      <c r="E793" s="33"/>
      <c r="F793" s="33"/>
      <c r="G793" s="33"/>
      <c r="R793" s="151"/>
    </row>
    <row r="794">
      <c r="A794" s="33"/>
      <c r="B794" s="33"/>
      <c r="C794" s="33"/>
      <c r="D794" s="33"/>
      <c r="E794" s="33"/>
      <c r="F794" s="33"/>
      <c r="G794" s="33"/>
      <c r="R794" s="151"/>
    </row>
    <row r="795">
      <c r="A795" s="33"/>
      <c r="B795" s="33"/>
      <c r="C795" s="33"/>
      <c r="D795" s="33"/>
      <c r="E795" s="33"/>
      <c r="F795" s="33"/>
      <c r="G795" s="33"/>
      <c r="R795" s="151"/>
    </row>
    <row r="796">
      <c r="A796" s="33"/>
      <c r="B796" s="33"/>
      <c r="C796" s="33"/>
      <c r="D796" s="33"/>
      <c r="E796" s="33"/>
      <c r="F796" s="33"/>
      <c r="G796" s="33"/>
      <c r="R796" s="151"/>
    </row>
    <row r="797">
      <c r="A797" s="33"/>
      <c r="B797" s="33"/>
      <c r="C797" s="33"/>
      <c r="D797" s="33"/>
      <c r="E797" s="33"/>
      <c r="F797" s="33"/>
      <c r="G797" s="33"/>
      <c r="R797" s="151"/>
    </row>
    <row r="798">
      <c r="A798" s="33"/>
      <c r="B798" s="33"/>
      <c r="C798" s="33"/>
      <c r="D798" s="33"/>
      <c r="E798" s="33"/>
      <c r="F798" s="33"/>
      <c r="G798" s="33"/>
      <c r="R798" s="151"/>
    </row>
    <row r="799">
      <c r="A799" s="33"/>
      <c r="B799" s="33"/>
      <c r="C799" s="33"/>
      <c r="D799" s="33"/>
      <c r="E799" s="33"/>
      <c r="F799" s="33"/>
      <c r="G799" s="33"/>
      <c r="R799" s="151"/>
    </row>
    <row r="800">
      <c r="A800" s="33"/>
      <c r="B800" s="33"/>
      <c r="C800" s="33"/>
      <c r="D800" s="33"/>
      <c r="E800" s="33"/>
      <c r="F800" s="33"/>
      <c r="G800" s="33"/>
      <c r="R800" s="151"/>
    </row>
    <row r="801">
      <c r="A801" s="33"/>
      <c r="B801" s="33"/>
      <c r="C801" s="33"/>
      <c r="D801" s="33"/>
      <c r="E801" s="33"/>
      <c r="F801" s="33"/>
      <c r="G801" s="33"/>
      <c r="R801" s="151"/>
    </row>
    <row r="802">
      <c r="A802" s="33"/>
      <c r="B802" s="33"/>
      <c r="C802" s="33"/>
      <c r="D802" s="33"/>
      <c r="E802" s="33"/>
      <c r="F802" s="33"/>
      <c r="G802" s="33"/>
      <c r="R802" s="151"/>
    </row>
    <row r="803">
      <c r="A803" s="33"/>
      <c r="B803" s="33"/>
      <c r="C803" s="33"/>
      <c r="D803" s="33"/>
      <c r="E803" s="33"/>
      <c r="F803" s="33"/>
      <c r="G803" s="33"/>
      <c r="R803" s="151"/>
    </row>
    <row r="804">
      <c r="A804" s="33"/>
      <c r="B804" s="33"/>
      <c r="C804" s="33"/>
      <c r="D804" s="33"/>
      <c r="E804" s="33"/>
      <c r="F804" s="33"/>
      <c r="G804" s="33"/>
      <c r="R804" s="151"/>
    </row>
    <row r="805">
      <c r="A805" s="33"/>
      <c r="B805" s="33"/>
      <c r="C805" s="33"/>
      <c r="D805" s="33"/>
      <c r="E805" s="33"/>
      <c r="F805" s="33"/>
      <c r="G805" s="33"/>
      <c r="R805" s="151"/>
    </row>
    <row r="806">
      <c r="A806" s="33"/>
      <c r="B806" s="33"/>
      <c r="C806" s="33"/>
      <c r="D806" s="33"/>
      <c r="E806" s="33"/>
      <c r="F806" s="33"/>
      <c r="G806" s="33"/>
      <c r="R806" s="151"/>
    </row>
    <row r="807">
      <c r="A807" s="33"/>
      <c r="B807" s="33"/>
      <c r="C807" s="33"/>
      <c r="D807" s="33"/>
      <c r="E807" s="33"/>
      <c r="F807" s="33"/>
      <c r="G807" s="33"/>
      <c r="R807" s="151"/>
    </row>
    <row r="808">
      <c r="A808" s="33"/>
      <c r="B808" s="33"/>
      <c r="C808" s="33"/>
      <c r="D808" s="33"/>
      <c r="E808" s="33"/>
      <c r="F808" s="33"/>
      <c r="G808" s="33"/>
      <c r="R808" s="151"/>
    </row>
    <row r="809">
      <c r="A809" s="33"/>
      <c r="B809" s="33"/>
      <c r="C809" s="33"/>
      <c r="D809" s="33"/>
      <c r="E809" s="33"/>
      <c r="F809" s="33"/>
      <c r="G809" s="33"/>
      <c r="R809" s="151"/>
    </row>
    <row r="810">
      <c r="A810" s="33"/>
      <c r="B810" s="33"/>
      <c r="C810" s="33"/>
      <c r="D810" s="33"/>
      <c r="E810" s="33"/>
      <c r="F810" s="33"/>
      <c r="G810" s="33"/>
      <c r="R810" s="151"/>
    </row>
    <row r="811">
      <c r="A811" s="33"/>
      <c r="B811" s="33"/>
      <c r="C811" s="33"/>
      <c r="D811" s="33"/>
      <c r="E811" s="33"/>
      <c r="F811" s="33"/>
      <c r="G811" s="33"/>
      <c r="R811" s="151"/>
    </row>
    <row r="812">
      <c r="A812" s="33"/>
      <c r="B812" s="33"/>
      <c r="C812" s="33"/>
      <c r="D812" s="33"/>
      <c r="E812" s="33"/>
      <c r="F812" s="33"/>
      <c r="G812" s="33"/>
      <c r="R812" s="151"/>
    </row>
    <row r="813">
      <c r="A813" s="33"/>
      <c r="B813" s="33"/>
      <c r="C813" s="33"/>
      <c r="D813" s="33"/>
      <c r="E813" s="33"/>
      <c r="F813" s="33"/>
      <c r="G813" s="33"/>
      <c r="R813" s="151"/>
    </row>
    <row r="814">
      <c r="A814" s="33"/>
      <c r="B814" s="33"/>
      <c r="C814" s="33"/>
      <c r="D814" s="33"/>
      <c r="E814" s="33"/>
      <c r="F814" s="33"/>
      <c r="G814" s="33"/>
      <c r="R814" s="151"/>
    </row>
    <row r="815">
      <c r="A815" s="33"/>
      <c r="B815" s="33"/>
      <c r="C815" s="33"/>
      <c r="D815" s="33"/>
      <c r="E815" s="33"/>
      <c r="F815" s="33"/>
      <c r="G815" s="33"/>
      <c r="R815" s="151"/>
    </row>
    <row r="816">
      <c r="A816" s="33"/>
      <c r="B816" s="33"/>
      <c r="C816" s="33"/>
      <c r="D816" s="33"/>
      <c r="E816" s="33"/>
      <c r="F816" s="33"/>
      <c r="G816" s="33"/>
      <c r="R816" s="151"/>
    </row>
    <row r="817">
      <c r="A817" s="33"/>
      <c r="B817" s="33"/>
      <c r="C817" s="33"/>
      <c r="D817" s="33"/>
      <c r="E817" s="33"/>
      <c r="F817" s="33"/>
      <c r="G817" s="33"/>
      <c r="R817" s="151"/>
    </row>
    <row r="818">
      <c r="A818" s="33"/>
      <c r="B818" s="33"/>
      <c r="C818" s="33"/>
      <c r="D818" s="33"/>
      <c r="E818" s="33"/>
      <c r="F818" s="33"/>
      <c r="G818" s="33"/>
      <c r="R818" s="151"/>
    </row>
    <row r="819">
      <c r="A819" s="33"/>
      <c r="B819" s="33"/>
      <c r="C819" s="33"/>
      <c r="D819" s="33"/>
      <c r="E819" s="33"/>
      <c r="F819" s="33"/>
      <c r="G819" s="33"/>
      <c r="R819" s="151"/>
    </row>
    <row r="820">
      <c r="A820" s="33"/>
      <c r="B820" s="33"/>
      <c r="C820" s="33"/>
      <c r="D820" s="33"/>
      <c r="E820" s="33"/>
      <c r="F820" s="33"/>
      <c r="G820" s="33"/>
      <c r="R820" s="151"/>
    </row>
    <row r="821">
      <c r="A821" s="33"/>
      <c r="B821" s="33"/>
      <c r="C821" s="33"/>
      <c r="D821" s="33"/>
      <c r="E821" s="33"/>
      <c r="F821" s="33"/>
      <c r="G821" s="33"/>
      <c r="R821" s="151"/>
    </row>
    <row r="822">
      <c r="A822" s="33"/>
      <c r="B822" s="33"/>
      <c r="C822" s="33"/>
      <c r="D822" s="33"/>
      <c r="E822" s="33"/>
      <c r="F822" s="33"/>
      <c r="G822" s="33"/>
      <c r="R822" s="151"/>
    </row>
    <row r="823">
      <c r="A823" s="33"/>
      <c r="B823" s="33"/>
      <c r="C823" s="33"/>
      <c r="D823" s="33"/>
      <c r="E823" s="33"/>
      <c r="F823" s="33"/>
      <c r="G823" s="33"/>
      <c r="R823" s="151"/>
    </row>
    <row r="824">
      <c r="A824" s="33"/>
      <c r="B824" s="33"/>
      <c r="C824" s="33"/>
      <c r="D824" s="33"/>
      <c r="E824" s="33"/>
      <c r="F824" s="33"/>
      <c r="G824" s="33"/>
      <c r="R824" s="151"/>
    </row>
    <row r="825">
      <c r="A825" s="33"/>
      <c r="B825" s="33"/>
      <c r="C825" s="33"/>
      <c r="D825" s="33"/>
      <c r="E825" s="33"/>
      <c r="F825" s="33"/>
      <c r="G825" s="33"/>
      <c r="R825" s="151"/>
    </row>
    <row r="826">
      <c r="A826" s="33"/>
      <c r="B826" s="33"/>
      <c r="C826" s="33"/>
      <c r="D826" s="33"/>
      <c r="E826" s="33"/>
      <c r="F826" s="33"/>
      <c r="G826" s="33"/>
      <c r="R826" s="151"/>
    </row>
    <row r="827">
      <c r="A827" s="33"/>
      <c r="B827" s="33"/>
      <c r="C827" s="33"/>
      <c r="D827" s="33"/>
      <c r="E827" s="33"/>
      <c r="F827" s="33"/>
      <c r="G827" s="33"/>
      <c r="R827" s="151"/>
    </row>
    <row r="828">
      <c r="A828" s="33"/>
      <c r="B828" s="33"/>
      <c r="C828" s="33"/>
      <c r="D828" s="33"/>
      <c r="E828" s="33"/>
      <c r="F828" s="33"/>
      <c r="G828" s="33"/>
      <c r="R828" s="151"/>
    </row>
    <row r="829">
      <c r="A829" s="33"/>
      <c r="B829" s="33"/>
      <c r="C829" s="33"/>
      <c r="D829" s="33"/>
      <c r="E829" s="33"/>
      <c r="F829" s="33"/>
      <c r="G829" s="33"/>
      <c r="R829" s="151"/>
    </row>
    <row r="830">
      <c r="A830" s="33"/>
      <c r="B830" s="33"/>
      <c r="C830" s="33"/>
      <c r="D830" s="33"/>
      <c r="E830" s="33"/>
      <c r="F830" s="33"/>
      <c r="G830" s="33"/>
      <c r="R830" s="151"/>
    </row>
    <row r="831">
      <c r="A831" s="33"/>
      <c r="B831" s="33"/>
      <c r="C831" s="33"/>
      <c r="D831" s="33"/>
      <c r="E831" s="33"/>
      <c r="F831" s="33"/>
      <c r="G831" s="33"/>
      <c r="R831" s="151"/>
    </row>
    <row r="832">
      <c r="A832" s="33"/>
      <c r="B832" s="33"/>
      <c r="C832" s="33"/>
      <c r="D832" s="33"/>
      <c r="E832" s="33"/>
      <c r="F832" s="33"/>
      <c r="G832" s="33"/>
      <c r="R832" s="151"/>
    </row>
    <row r="833">
      <c r="A833" s="33"/>
      <c r="B833" s="33"/>
      <c r="C833" s="33"/>
      <c r="D833" s="33"/>
      <c r="E833" s="33"/>
      <c r="F833" s="33"/>
      <c r="G833" s="33"/>
      <c r="R833" s="151"/>
    </row>
    <row r="834">
      <c r="A834" s="33"/>
      <c r="B834" s="33"/>
      <c r="C834" s="33"/>
      <c r="D834" s="33"/>
      <c r="E834" s="33"/>
      <c r="F834" s="33"/>
      <c r="G834" s="33"/>
      <c r="R834" s="151"/>
    </row>
    <row r="835">
      <c r="A835" s="33"/>
      <c r="B835" s="33"/>
      <c r="C835" s="33"/>
      <c r="D835" s="33"/>
      <c r="E835" s="33"/>
      <c r="F835" s="33"/>
      <c r="G835" s="33"/>
      <c r="R835" s="151"/>
    </row>
    <row r="836">
      <c r="A836" s="33"/>
      <c r="B836" s="33"/>
      <c r="C836" s="33"/>
      <c r="D836" s="33"/>
      <c r="E836" s="33"/>
      <c r="F836" s="33"/>
      <c r="G836" s="33"/>
      <c r="R836" s="151"/>
    </row>
    <row r="837">
      <c r="A837" s="33"/>
      <c r="B837" s="33"/>
      <c r="C837" s="33"/>
      <c r="D837" s="33"/>
      <c r="E837" s="33"/>
      <c r="F837" s="33"/>
      <c r="G837" s="33"/>
      <c r="R837" s="151"/>
    </row>
    <row r="838">
      <c r="A838" s="33"/>
      <c r="B838" s="33"/>
      <c r="C838" s="33"/>
      <c r="D838" s="33"/>
      <c r="E838" s="33"/>
      <c r="F838" s="33"/>
      <c r="G838" s="33"/>
      <c r="R838" s="151"/>
    </row>
    <row r="839">
      <c r="A839" s="33"/>
      <c r="B839" s="33"/>
      <c r="C839" s="33"/>
      <c r="D839" s="33"/>
      <c r="E839" s="33"/>
      <c r="F839" s="33"/>
      <c r="G839" s="33"/>
      <c r="R839" s="151"/>
    </row>
    <row r="840">
      <c r="A840" s="33"/>
      <c r="B840" s="33"/>
      <c r="C840" s="33"/>
      <c r="D840" s="33"/>
      <c r="E840" s="33"/>
      <c r="F840" s="33"/>
      <c r="G840" s="33"/>
      <c r="R840" s="151"/>
    </row>
    <row r="841">
      <c r="A841" s="33"/>
      <c r="B841" s="33"/>
      <c r="C841" s="33"/>
      <c r="D841" s="33"/>
      <c r="E841" s="33"/>
      <c r="F841" s="33"/>
      <c r="G841" s="33"/>
      <c r="R841" s="151"/>
    </row>
    <row r="842">
      <c r="A842" s="33"/>
      <c r="B842" s="33"/>
      <c r="C842" s="33"/>
      <c r="D842" s="33"/>
      <c r="E842" s="33"/>
      <c r="F842" s="33"/>
      <c r="G842" s="33"/>
      <c r="R842" s="151"/>
    </row>
    <row r="843">
      <c r="A843" s="33"/>
      <c r="B843" s="33"/>
      <c r="C843" s="33"/>
      <c r="D843" s="33"/>
      <c r="E843" s="33"/>
      <c r="F843" s="33"/>
      <c r="G843" s="33"/>
      <c r="R843" s="151"/>
    </row>
    <row r="844">
      <c r="A844" s="33"/>
      <c r="B844" s="33"/>
      <c r="C844" s="33"/>
      <c r="D844" s="33"/>
      <c r="E844" s="33"/>
      <c r="F844" s="33"/>
      <c r="G844" s="33"/>
      <c r="R844" s="151"/>
    </row>
    <row r="845">
      <c r="A845" s="33"/>
      <c r="B845" s="33"/>
      <c r="C845" s="33"/>
      <c r="D845" s="33"/>
      <c r="E845" s="33"/>
      <c r="F845" s="33"/>
      <c r="G845" s="33"/>
      <c r="R845" s="151"/>
    </row>
    <row r="846">
      <c r="A846" s="33"/>
      <c r="B846" s="33"/>
      <c r="C846" s="33"/>
      <c r="D846" s="33"/>
      <c r="E846" s="33"/>
      <c r="F846" s="33"/>
      <c r="G846" s="33"/>
      <c r="R846" s="151"/>
    </row>
    <row r="847">
      <c r="A847" s="33"/>
      <c r="B847" s="33"/>
      <c r="C847" s="33"/>
      <c r="D847" s="33"/>
      <c r="E847" s="33"/>
      <c r="F847" s="33"/>
      <c r="G847" s="33"/>
      <c r="R847" s="151"/>
    </row>
    <row r="848">
      <c r="A848" s="33"/>
      <c r="B848" s="33"/>
      <c r="C848" s="33"/>
      <c r="D848" s="33"/>
      <c r="E848" s="33"/>
      <c r="F848" s="33"/>
      <c r="G848" s="33"/>
      <c r="R848" s="151"/>
    </row>
    <row r="849">
      <c r="A849" s="33"/>
      <c r="B849" s="33"/>
      <c r="C849" s="33"/>
      <c r="D849" s="33"/>
      <c r="E849" s="33"/>
      <c r="F849" s="33"/>
      <c r="G849" s="33"/>
      <c r="R849" s="151"/>
    </row>
    <row r="850">
      <c r="A850" s="33"/>
      <c r="B850" s="33"/>
      <c r="C850" s="33"/>
      <c r="D850" s="33"/>
      <c r="E850" s="33"/>
      <c r="F850" s="33"/>
      <c r="G850" s="33"/>
      <c r="R850" s="151"/>
    </row>
    <row r="851">
      <c r="A851" s="33"/>
      <c r="B851" s="33"/>
      <c r="C851" s="33"/>
      <c r="D851" s="33"/>
      <c r="E851" s="33"/>
      <c r="F851" s="33"/>
      <c r="G851" s="33"/>
      <c r="R851" s="151"/>
    </row>
    <row r="852">
      <c r="A852" s="33"/>
      <c r="B852" s="33"/>
      <c r="C852" s="33"/>
      <c r="D852" s="33"/>
      <c r="E852" s="33"/>
      <c r="F852" s="33"/>
      <c r="G852" s="33"/>
      <c r="R852" s="151"/>
    </row>
    <row r="853">
      <c r="A853" s="33"/>
      <c r="B853" s="33"/>
      <c r="C853" s="33"/>
      <c r="D853" s="33"/>
      <c r="E853" s="33"/>
      <c r="F853" s="33"/>
      <c r="G853" s="33"/>
      <c r="R853" s="151"/>
    </row>
    <row r="854">
      <c r="A854" s="33"/>
      <c r="B854" s="33"/>
      <c r="C854" s="33"/>
      <c r="D854" s="33"/>
      <c r="E854" s="33"/>
      <c r="F854" s="33"/>
      <c r="G854" s="33"/>
      <c r="R854" s="151"/>
    </row>
    <row r="855">
      <c r="A855" s="33"/>
      <c r="B855" s="33"/>
      <c r="C855" s="33"/>
      <c r="D855" s="33"/>
      <c r="E855" s="33"/>
      <c r="F855" s="33"/>
      <c r="G855" s="33"/>
      <c r="R855" s="151"/>
    </row>
    <row r="856">
      <c r="A856" s="33"/>
      <c r="B856" s="33"/>
      <c r="C856" s="33"/>
      <c r="D856" s="33"/>
      <c r="E856" s="33"/>
      <c r="F856" s="33"/>
      <c r="G856" s="33"/>
      <c r="R856" s="151"/>
    </row>
    <row r="857">
      <c r="A857" s="33"/>
      <c r="B857" s="33"/>
      <c r="C857" s="33"/>
      <c r="D857" s="33"/>
      <c r="E857" s="33"/>
      <c r="F857" s="33"/>
      <c r="G857" s="33"/>
      <c r="R857" s="151"/>
    </row>
    <row r="858">
      <c r="A858" s="33"/>
      <c r="B858" s="33"/>
      <c r="C858" s="33"/>
      <c r="D858" s="33"/>
      <c r="E858" s="33"/>
      <c r="F858" s="33"/>
      <c r="G858" s="33"/>
      <c r="R858" s="151"/>
    </row>
    <row r="859">
      <c r="A859" s="33"/>
      <c r="B859" s="33"/>
      <c r="C859" s="33"/>
      <c r="D859" s="33"/>
      <c r="E859" s="33"/>
      <c r="F859" s="33"/>
      <c r="G859" s="33"/>
      <c r="R859" s="151"/>
    </row>
    <row r="860">
      <c r="A860" s="33"/>
      <c r="B860" s="33"/>
      <c r="C860" s="33"/>
      <c r="D860" s="33"/>
      <c r="E860" s="33"/>
      <c r="F860" s="33"/>
      <c r="G860" s="33"/>
      <c r="R860" s="151"/>
    </row>
    <row r="861">
      <c r="A861" s="33"/>
      <c r="B861" s="33"/>
      <c r="C861" s="33"/>
      <c r="D861" s="33"/>
      <c r="E861" s="33"/>
      <c r="F861" s="33"/>
      <c r="G861" s="33"/>
      <c r="R861" s="151"/>
    </row>
    <row r="862">
      <c r="A862" s="33"/>
      <c r="B862" s="33"/>
      <c r="C862" s="33"/>
      <c r="D862" s="33"/>
      <c r="E862" s="33"/>
      <c r="F862" s="33"/>
      <c r="G862" s="33"/>
      <c r="R862" s="151"/>
    </row>
    <row r="863">
      <c r="A863" s="33"/>
      <c r="B863" s="33"/>
      <c r="C863" s="33"/>
      <c r="D863" s="33"/>
      <c r="E863" s="33"/>
      <c r="F863" s="33"/>
      <c r="G863" s="33"/>
      <c r="R863" s="151"/>
    </row>
    <row r="864">
      <c r="A864" s="33"/>
      <c r="B864" s="33"/>
      <c r="C864" s="33"/>
      <c r="D864" s="33"/>
      <c r="E864" s="33"/>
      <c r="F864" s="33"/>
      <c r="G864" s="33"/>
      <c r="R864" s="151"/>
    </row>
    <row r="865">
      <c r="A865" s="33"/>
      <c r="B865" s="33"/>
      <c r="C865" s="33"/>
      <c r="D865" s="33"/>
      <c r="E865" s="33"/>
      <c r="F865" s="33"/>
      <c r="G865" s="33"/>
      <c r="R865" s="151"/>
    </row>
    <row r="866">
      <c r="A866" s="33"/>
      <c r="B866" s="33"/>
      <c r="C866" s="33"/>
      <c r="D866" s="33"/>
      <c r="E866" s="33"/>
      <c r="F866" s="33"/>
      <c r="G866" s="33"/>
      <c r="R866" s="151"/>
    </row>
    <row r="867">
      <c r="A867" s="33"/>
      <c r="B867" s="33"/>
      <c r="C867" s="33"/>
      <c r="D867" s="33"/>
      <c r="E867" s="33"/>
      <c r="F867" s="33"/>
      <c r="G867" s="33"/>
      <c r="R867" s="151"/>
    </row>
    <row r="868">
      <c r="A868" s="33"/>
      <c r="B868" s="33"/>
      <c r="C868" s="33"/>
      <c r="D868" s="33"/>
      <c r="E868" s="33"/>
      <c r="F868" s="33"/>
      <c r="G868" s="33"/>
      <c r="R868" s="151"/>
    </row>
    <row r="869">
      <c r="A869" s="33"/>
      <c r="B869" s="33"/>
      <c r="C869" s="33"/>
      <c r="D869" s="33"/>
      <c r="E869" s="33"/>
      <c r="F869" s="33"/>
      <c r="G869" s="33"/>
      <c r="R869" s="151"/>
    </row>
    <row r="870">
      <c r="A870" s="33"/>
      <c r="B870" s="33"/>
      <c r="C870" s="33"/>
      <c r="D870" s="33"/>
      <c r="E870" s="33"/>
      <c r="F870" s="33"/>
      <c r="G870" s="33"/>
      <c r="R870" s="151"/>
    </row>
    <row r="871">
      <c r="A871" s="33"/>
      <c r="B871" s="33"/>
      <c r="C871" s="33"/>
      <c r="D871" s="33"/>
      <c r="E871" s="33"/>
      <c r="F871" s="33"/>
      <c r="G871" s="33"/>
      <c r="R871" s="151"/>
    </row>
    <row r="872">
      <c r="A872" s="33"/>
      <c r="B872" s="33"/>
      <c r="C872" s="33"/>
      <c r="D872" s="33"/>
      <c r="E872" s="33"/>
      <c r="F872" s="33"/>
      <c r="G872" s="33"/>
      <c r="R872" s="151"/>
    </row>
    <row r="873">
      <c r="A873" s="33"/>
      <c r="B873" s="33"/>
      <c r="C873" s="33"/>
      <c r="D873" s="33"/>
      <c r="E873" s="33"/>
      <c r="F873" s="33"/>
      <c r="G873" s="33"/>
      <c r="R873" s="151"/>
    </row>
    <row r="874">
      <c r="A874" s="33"/>
      <c r="B874" s="33"/>
      <c r="C874" s="33"/>
      <c r="D874" s="33"/>
      <c r="E874" s="33"/>
      <c r="F874" s="33"/>
      <c r="G874" s="33"/>
      <c r="R874" s="151"/>
    </row>
    <row r="875">
      <c r="A875" s="33"/>
      <c r="B875" s="33"/>
      <c r="C875" s="33"/>
      <c r="D875" s="33"/>
      <c r="E875" s="33"/>
      <c r="F875" s="33"/>
      <c r="G875" s="33"/>
      <c r="R875" s="151"/>
    </row>
    <row r="876">
      <c r="A876" s="33"/>
      <c r="B876" s="33"/>
      <c r="C876" s="33"/>
      <c r="D876" s="33"/>
      <c r="E876" s="33"/>
      <c r="F876" s="33"/>
      <c r="G876" s="33"/>
      <c r="R876" s="151"/>
    </row>
    <row r="877">
      <c r="A877" s="33"/>
      <c r="B877" s="33"/>
      <c r="C877" s="33"/>
      <c r="D877" s="33"/>
      <c r="E877" s="33"/>
      <c r="F877" s="33"/>
      <c r="G877" s="33"/>
      <c r="R877" s="151"/>
    </row>
    <row r="878">
      <c r="A878" s="33"/>
      <c r="B878" s="33"/>
      <c r="C878" s="33"/>
      <c r="D878" s="33"/>
      <c r="E878" s="33"/>
      <c r="F878" s="33"/>
      <c r="G878" s="33"/>
      <c r="R878" s="151"/>
    </row>
    <row r="879">
      <c r="A879" s="33"/>
      <c r="B879" s="33"/>
      <c r="C879" s="33"/>
      <c r="D879" s="33"/>
      <c r="E879" s="33"/>
      <c r="F879" s="33"/>
      <c r="G879" s="33"/>
      <c r="R879" s="151"/>
    </row>
    <row r="880">
      <c r="A880" s="33"/>
      <c r="B880" s="33"/>
      <c r="C880" s="33"/>
      <c r="D880" s="33"/>
      <c r="E880" s="33"/>
      <c r="F880" s="33"/>
      <c r="G880" s="33"/>
      <c r="R880" s="151"/>
    </row>
    <row r="881">
      <c r="A881" s="33"/>
      <c r="B881" s="33"/>
      <c r="C881" s="33"/>
      <c r="D881" s="33"/>
      <c r="E881" s="33"/>
      <c r="F881" s="33"/>
      <c r="G881" s="33"/>
      <c r="R881" s="151"/>
    </row>
    <row r="882">
      <c r="A882" s="33"/>
      <c r="B882" s="33"/>
      <c r="C882" s="33"/>
      <c r="D882" s="33"/>
      <c r="E882" s="33"/>
      <c r="F882" s="33"/>
      <c r="G882" s="33"/>
      <c r="R882" s="151"/>
    </row>
    <row r="883">
      <c r="A883" s="33"/>
      <c r="B883" s="33"/>
      <c r="C883" s="33"/>
      <c r="D883" s="33"/>
      <c r="E883" s="33"/>
      <c r="F883" s="33"/>
      <c r="G883" s="33"/>
      <c r="R883" s="151"/>
    </row>
    <row r="884">
      <c r="A884" s="33"/>
      <c r="B884" s="33"/>
      <c r="C884" s="33"/>
      <c r="D884" s="33"/>
      <c r="E884" s="33"/>
      <c r="F884" s="33"/>
      <c r="G884" s="33"/>
      <c r="R884" s="151"/>
    </row>
    <row r="885">
      <c r="A885" s="33"/>
      <c r="B885" s="33"/>
      <c r="C885" s="33"/>
      <c r="D885" s="33"/>
      <c r="E885" s="33"/>
      <c r="F885" s="33"/>
      <c r="G885" s="33"/>
      <c r="R885" s="151"/>
    </row>
    <row r="886">
      <c r="A886" s="33"/>
      <c r="B886" s="33"/>
      <c r="C886" s="33"/>
      <c r="D886" s="33"/>
      <c r="E886" s="33"/>
      <c r="F886" s="33"/>
      <c r="G886" s="33"/>
      <c r="R886" s="151"/>
    </row>
    <row r="887">
      <c r="A887" s="33"/>
      <c r="B887" s="33"/>
      <c r="C887" s="33"/>
      <c r="D887" s="33"/>
      <c r="E887" s="33"/>
      <c r="F887" s="33"/>
      <c r="G887" s="33"/>
      <c r="R887" s="151"/>
    </row>
    <row r="888">
      <c r="A888" s="33"/>
      <c r="B888" s="33"/>
      <c r="C888" s="33"/>
      <c r="D888" s="33"/>
      <c r="E888" s="33"/>
      <c r="F888" s="33"/>
      <c r="G888" s="33"/>
      <c r="R888" s="151"/>
    </row>
    <row r="889">
      <c r="A889" s="33"/>
      <c r="B889" s="33"/>
      <c r="C889" s="33"/>
      <c r="D889" s="33"/>
      <c r="E889" s="33"/>
      <c r="F889" s="33"/>
      <c r="G889" s="33"/>
      <c r="R889" s="151"/>
    </row>
    <row r="890">
      <c r="A890" s="33"/>
      <c r="B890" s="33"/>
      <c r="C890" s="33"/>
      <c r="D890" s="33"/>
      <c r="E890" s="33"/>
      <c r="F890" s="33"/>
      <c r="G890" s="33"/>
      <c r="R890" s="151"/>
    </row>
    <row r="891">
      <c r="A891" s="33"/>
      <c r="B891" s="33"/>
      <c r="C891" s="33"/>
      <c r="D891" s="33"/>
      <c r="E891" s="33"/>
      <c r="F891" s="33"/>
      <c r="G891" s="33"/>
      <c r="R891" s="151"/>
    </row>
    <row r="892">
      <c r="A892" s="33"/>
      <c r="B892" s="33"/>
      <c r="C892" s="33"/>
      <c r="D892" s="33"/>
      <c r="E892" s="33"/>
      <c r="F892" s="33"/>
      <c r="G892" s="33"/>
      <c r="R892" s="151"/>
    </row>
    <row r="893">
      <c r="A893" s="33"/>
      <c r="B893" s="33"/>
      <c r="C893" s="33"/>
      <c r="D893" s="33"/>
      <c r="E893" s="33"/>
      <c r="F893" s="33"/>
      <c r="G893" s="33"/>
      <c r="R893" s="151"/>
    </row>
    <row r="894">
      <c r="A894" s="33"/>
      <c r="B894" s="33"/>
      <c r="C894" s="33"/>
      <c r="D894" s="33"/>
      <c r="E894" s="33"/>
      <c r="F894" s="33"/>
      <c r="G894" s="33"/>
      <c r="R894" s="151"/>
    </row>
    <row r="895">
      <c r="A895" s="33"/>
      <c r="B895" s="33"/>
      <c r="C895" s="33"/>
      <c r="D895" s="33"/>
      <c r="E895" s="33"/>
      <c r="F895" s="33"/>
      <c r="G895" s="33"/>
      <c r="R895" s="151"/>
    </row>
    <row r="896">
      <c r="A896" s="33"/>
      <c r="B896" s="33"/>
      <c r="C896" s="33"/>
      <c r="D896" s="33"/>
      <c r="E896" s="33"/>
      <c r="F896" s="33"/>
      <c r="G896" s="33"/>
      <c r="R896" s="151"/>
    </row>
    <row r="897">
      <c r="A897" s="33"/>
      <c r="B897" s="33"/>
      <c r="C897" s="33"/>
      <c r="D897" s="33"/>
      <c r="E897" s="33"/>
      <c r="F897" s="33"/>
      <c r="G897" s="33"/>
      <c r="R897" s="151"/>
    </row>
    <row r="898">
      <c r="A898" s="33"/>
      <c r="B898" s="33"/>
      <c r="C898" s="33"/>
      <c r="D898" s="33"/>
      <c r="E898" s="33"/>
      <c r="F898" s="33"/>
      <c r="G898" s="33"/>
      <c r="R898" s="151"/>
    </row>
    <row r="899">
      <c r="A899" s="33"/>
      <c r="B899" s="33"/>
      <c r="C899" s="33"/>
      <c r="D899" s="33"/>
      <c r="E899" s="33"/>
      <c r="F899" s="33"/>
      <c r="G899" s="33"/>
      <c r="R899" s="151"/>
    </row>
    <row r="900">
      <c r="A900" s="33"/>
      <c r="B900" s="33"/>
      <c r="C900" s="33"/>
      <c r="D900" s="33"/>
      <c r="E900" s="33"/>
      <c r="F900" s="33"/>
      <c r="G900" s="33"/>
      <c r="R900" s="151"/>
    </row>
    <row r="901">
      <c r="A901" s="33"/>
      <c r="B901" s="33"/>
      <c r="C901" s="33"/>
      <c r="D901" s="33"/>
      <c r="E901" s="33"/>
      <c r="F901" s="33"/>
      <c r="G901" s="33"/>
      <c r="R901" s="151"/>
    </row>
    <row r="902">
      <c r="A902" s="33"/>
      <c r="B902" s="33"/>
      <c r="C902" s="33"/>
      <c r="D902" s="33"/>
      <c r="E902" s="33"/>
      <c r="F902" s="33"/>
      <c r="G902" s="33"/>
      <c r="R902" s="151"/>
    </row>
    <row r="903">
      <c r="A903" s="33"/>
      <c r="B903" s="33"/>
      <c r="C903" s="33"/>
      <c r="D903" s="33"/>
      <c r="E903" s="33"/>
      <c r="F903" s="33"/>
      <c r="G903" s="33"/>
      <c r="R903" s="151"/>
    </row>
    <row r="904">
      <c r="A904" s="33"/>
      <c r="B904" s="33"/>
      <c r="C904" s="33"/>
      <c r="D904" s="33"/>
      <c r="E904" s="33"/>
      <c r="F904" s="33"/>
      <c r="G904" s="33"/>
      <c r="R904" s="151"/>
    </row>
    <row r="905">
      <c r="A905" s="33"/>
      <c r="B905" s="33"/>
      <c r="C905" s="33"/>
      <c r="D905" s="33"/>
      <c r="E905" s="33"/>
      <c r="F905" s="33"/>
      <c r="G905" s="33"/>
      <c r="R905" s="151"/>
    </row>
    <row r="906">
      <c r="A906" s="33"/>
      <c r="B906" s="33"/>
      <c r="C906" s="33"/>
      <c r="D906" s="33"/>
      <c r="E906" s="33"/>
      <c r="F906" s="33"/>
      <c r="G906" s="33"/>
      <c r="R906" s="151"/>
    </row>
    <row r="907">
      <c r="A907" s="33"/>
      <c r="B907" s="33"/>
      <c r="C907" s="33"/>
      <c r="D907" s="33"/>
      <c r="E907" s="33"/>
      <c r="F907" s="33"/>
      <c r="G907" s="33"/>
      <c r="R907" s="151"/>
    </row>
    <row r="908">
      <c r="A908" s="33"/>
      <c r="B908" s="33"/>
      <c r="C908" s="33"/>
      <c r="D908" s="33"/>
      <c r="E908" s="33"/>
      <c r="F908" s="33"/>
      <c r="G908" s="33"/>
      <c r="R908" s="151"/>
    </row>
    <row r="909">
      <c r="A909" s="33"/>
      <c r="B909" s="33"/>
      <c r="C909" s="33"/>
      <c r="D909" s="33"/>
      <c r="E909" s="33"/>
      <c r="F909" s="33"/>
      <c r="G909" s="33"/>
      <c r="R909" s="151"/>
    </row>
    <row r="910">
      <c r="A910" s="33"/>
      <c r="B910" s="33"/>
      <c r="C910" s="33"/>
      <c r="D910" s="33"/>
      <c r="E910" s="33"/>
      <c r="F910" s="33"/>
      <c r="G910" s="33"/>
      <c r="R910" s="151"/>
    </row>
    <row r="911">
      <c r="A911" s="33"/>
      <c r="B911" s="33"/>
      <c r="C911" s="33"/>
      <c r="D911" s="33"/>
      <c r="E911" s="33"/>
      <c r="F911" s="33"/>
      <c r="G911" s="33"/>
      <c r="R911" s="151"/>
    </row>
    <row r="912">
      <c r="A912" s="33"/>
      <c r="B912" s="33"/>
      <c r="C912" s="33"/>
      <c r="D912" s="33"/>
      <c r="E912" s="33"/>
      <c r="F912" s="33"/>
      <c r="G912" s="33"/>
      <c r="R912" s="151"/>
    </row>
    <row r="913">
      <c r="A913" s="33"/>
      <c r="B913" s="33"/>
      <c r="C913" s="33"/>
      <c r="D913" s="33"/>
      <c r="E913" s="33"/>
      <c r="F913" s="33"/>
      <c r="G913" s="33"/>
      <c r="R913" s="151"/>
    </row>
    <row r="914">
      <c r="A914" s="33"/>
      <c r="B914" s="33"/>
      <c r="C914" s="33"/>
      <c r="D914" s="33"/>
      <c r="E914" s="33"/>
      <c r="F914" s="33"/>
      <c r="G914" s="33"/>
      <c r="R914" s="151"/>
    </row>
    <row r="915">
      <c r="A915" s="33"/>
      <c r="B915" s="33"/>
      <c r="C915" s="33"/>
      <c r="D915" s="33"/>
      <c r="E915" s="33"/>
      <c r="F915" s="33"/>
      <c r="G915" s="33"/>
      <c r="R915" s="151"/>
    </row>
    <row r="916">
      <c r="A916" s="33"/>
      <c r="B916" s="33"/>
      <c r="C916" s="33"/>
      <c r="D916" s="33"/>
      <c r="E916" s="33"/>
      <c r="F916" s="33"/>
      <c r="G916" s="33"/>
      <c r="R916" s="151"/>
    </row>
    <row r="917">
      <c r="A917" s="33"/>
      <c r="B917" s="33"/>
      <c r="C917" s="33"/>
      <c r="D917" s="33"/>
      <c r="E917" s="33"/>
      <c r="F917" s="33"/>
      <c r="G917" s="33"/>
      <c r="R917" s="151"/>
    </row>
    <row r="918">
      <c r="A918" s="33"/>
      <c r="B918" s="33"/>
      <c r="C918" s="33"/>
      <c r="D918" s="33"/>
      <c r="E918" s="33"/>
      <c r="F918" s="33"/>
      <c r="G918" s="33"/>
      <c r="R918" s="151"/>
    </row>
    <row r="919">
      <c r="A919" s="33"/>
      <c r="B919" s="33"/>
      <c r="C919" s="33"/>
      <c r="D919" s="33"/>
      <c r="E919" s="33"/>
      <c r="F919" s="33"/>
      <c r="G919" s="33"/>
      <c r="R919" s="151"/>
    </row>
    <row r="920">
      <c r="A920" s="33"/>
      <c r="B920" s="33"/>
      <c r="C920" s="33"/>
      <c r="D920" s="33"/>
      <c r="E920" s="33"/>
      <c r="F920" s="33"/>
      <c r="G920" s="33"/>
      <c r="R920" s="151"/>
    </row>
    <row r="921">
      <c r="A921" s="33"/>
      <c r="B921" s="33"/>
      <c r="C921" s="33"/>
      <c r="D921" s="33"/>
      <c r="E921" s="33"/>
      <c r="F921" s="33"/>
      <c r="G921" s="33"/>
      <c r="R921" s="151"/>
    </row>
    <row r="922">
      <c r="A922" s="33"/>
      <c r="B922" s="33"/>
      <c r="C922" s="33"/>
      <c r="D922" s="33"/>
      <c r="E922" s="33"/>
      <c r="F922" s="33"/>
      <c r="G922" s="33"/>
      <c r="R922" s="151"/>
    </row>
    <row r="923">
      <c r="A923" s="33"/>
      <c r="B923" s="33"/>
      <c r="C923" s="33"/>
      <c r="D923" s="33"/>
      <c r="E923" s="33"/>
      <c r="F923" s="33"/>
      <c r="G923" s="33"/>
      <c r="R923" s="151"/>
    </row>
    <row r="924">
      <c r="A924" s="33"/>
      <c r="B924" s="33"/>
      <c r="C924" s="33"/>
      <c r="D924" s="33"/>
      <c r="E924" s="33"/>
      <c r="F924" s="33"/>
      <c r="G924" s="33"/>
      <c r="R924" s="151"/>
    </row>
    <row r="925">
      <c r="A925" s="33"/>
      <c r="B925" s="33"/>
      <c r="C925" s="33"/>
      <c r="D925" s="33"/>
      <c r="E925" s="33"/>
      <c r="F925" s="33"/>
      <c r="G925" s="33"/>
      <c r="R925" s="151"/>
    </row>
    <row r="926">
      <c r="A926" s="33"/>
      <c r="B926" s="33"/>
      <c r="C926" s="33"/>
      <c r="D926" s="33"/>
      <c r="E926" s="33"/>
      <c r="F926" s="33"/>
      <c r="G926" s="33"/>
      <c r="R926" s="151"/>
    </row>
    <row r="927">
      <c r="A927" s="33"/>
      <c r="B927" s="33"/>
      <c r="C927" s="33"/>
      <c r="D927" s="33"/>
      <c r="E927" s="33"/>
      <c r="F927" s="33"/>
      <c r="G927" s="33"/>
      <c r="R927" s="151"/>
    </row>
    <row r="928">
      <c r="A928" s="33"/>
      <c r="B928" s="33"/>
      <c r="C928" s="33"/>
      <c r="D928" s="33"/>
      <c r="E928" s="33"/>
      <c r="F928" s="33"/>
      <c r="G928" s="33"/>
      <c r="R928" s="151"/>
    </row>
    <row r="929">
      <c r="A929" s="33"/>
      <c r="B929" s="33"/>
      <c r="C929" s="33"/>
      <c r="D929" s="33"/>
      <c r="E929" s="33"/>
      <c r="F929" s="33"/>
      <c r="G929" s="33"/>
      <c r="R929" s="151"/>
    </row>
    <row r="930">
      <c r="A930" s="33"/>
      <c r="B930" s="33"/>
      <c r="C930" s="33"/>
      <c r="D930" s="33"/>
      <c r="E930" s="33"/>
      <c r="F930" s="33"/>
      <c r="G930" s="33"/>
      <c r="R930" s="151"/>
    </row>
    <row r="931">
      <c r="A931" s="33"/>
      <c r="B931" s="33"/>
      <c r="C931" s="33"/>
      <c r="D931" s="33"/>
      <c r="E931" s="33"/>
      <c r="F931" s="33"/>
      <c r="G931" s="33"/>
      <c r="R931" s="151"/>
    </row>
    <row r="932">
      <c r="A932" s="33"/>
      <c r="B932" s="33"/>
      <c r="C932" s="33"/>
      <c r="D932" s="33"/>
      <c r="E932" s="33"/>
      <c r="F932" s="33"/>
      <c r="G932" s="33"/>
      <c r="R932" s="151"/>
    </row>
    <row r="933">
      <c r="A933" s="33"/>
      <c r="B933" s="33"/>
      <c r="C933" s="33"/>
      <c r="D933" s="33"/>
      <c r="E933" s="33"/>
      <c r="F933" s="33"/>
      <c r="G933" s="33"/>
      <c r="R933" s="151"/>
    </row>
    <row r="934">
      <c r="A934" s="33"/>
      <c r="B934" s="33"/>
      <c r="C934" s="33"/>
      <c r="D934" s="33"/>
      <c r="E934" s="33"/>
      <c r="F934" s="33"/>
      <c r="G934" s="33"/>
      <c r="R934" s="151"/>
    </row>
    <row r="935">
      <c r="A935" s="33"/>
      <c r="B935" s="33"/>
      <c r="C935" s="33"/>
      <c r="D935" s="33"/>
      <c r="E935" s="33"/>
      <c r="F935" s="33"/>
      <c r="G935" s="33"/>
      <c r="R935" s="151"/>
    </row>
    <row r="936">
      <c r="A936" s="33"/>
      <c r="B936" s="33"/>
      <c r="C936" s="33"/>
      <c r="D936" s="33"/>
      <c r="E936" s="33"/>
      <c r="F936" s="33"/>
      <c r="G936" s="33"/>
      <c r="R936" s="151"/>
    </row>
    <row r="937">
      <c r="A937" s="33"/>
      <c r="B937" s="33"/>
      <c r="C937" s="33"/>
      <c r="D937" s="33"/>
      <c r="E937" s="33"/>
      <c r="F937" s="33"/>
      <c r="G937" s="33"/>
      <c r="R937" s="151"/>
    </row>
    <row r="938">
      <c r="A938" s="33"/>
      <c r="B938" s="33"/>
      <c r="C938" s="33"/>
      <c r="D938" s="33"/>
      <c r="E938" s="33"/>
      <c r="F938" s="33"/>
      <c r="G938" s="33"/>
      <c r="R938" s="151"/>
    </row>
    <row r="939">
      <c r="A939" s="33"/>
      <c r="B939" s="33"/>
      <c r="C939" s="33"/>
      <c r="D939" s="33"/>
      <c r="E939" s="33"/>
      <c r="F939" s="33"/>
      <c r="G939" s="33"/>
      <c r="R939" s="151"/>
    </row>
    <row r="940">
      <c r="A940" s="33"/>
      <c r="B940" s="33"/>
      <c r="C940" s="33"/>
      <c r="D940" s="33"/>
      <c r="E940" s="33"/>
      <c r="F940" s="33"/>
      <c r="G940" s="33"/>
      <c r="R940" s="151"/>
    </row>
    <row r="941">
      <c r="A941" s="33"/>
      <c r="B941" s="33"/>
      <c r="C941" s="33"/>
      <c r="D941" s="33"/>
      <c r="E941" s="33"/>
      <c r="F941" s="33"/>
      <c r="G941" s="33"/>
      <c r="R941" s="151"/>
    </row>
    <row r="942">
      <c r="A942" s="33"/>
      <c r="B942" s="33"/>
      <c r="C942" s="33"/>
      <c r="D942" s="33"/>
      <c r="E942" s="33"/>
      <c r="F942" s="33"/>
      <c r="G942" s="33"/>
      <c r="R942" s="151"/>
    </row>
    <row r="943">
      <c r="A943" s="33"/>
      <c r="B943" s="33"/>
      <c r="C943" s="33"/>
      <c r="D943" s="33"/>
      <c r="E943" s="33"/>
      <c r="F943" s="33"/>
      <c r="G943" s="33"/>
      <c r="R943" s="151"/>
    </row>
    <row r="944">
      <c r="A944" s="33"/>
      <c r="B944" s="33"/>
      <c r="C944" s="33"/>
      <c r="D944" s="33"/>
      <c r="E944" s="33"/>
      <c r="F944" s="33"/>
      <c r="G944" s="33"/>
      <c r="R944" s="151"/>
    </row>
    <row r="945">
      <c r="A945" s="33"/>
      <c r="B945" s="33"/>
      <c r="C945" s="33"/>
      <c r="D945" s="33"/>
      <c r="E945" s="33"/>
      <c r="F945" s="33"/>
      <c r="G945" s="33"/>
      <c r="R945" s="151"/>
    </row>
    <row r="946">
      <c r="A946" s="33"/>
      <c r="B946" s="33"/>
      <c r="C946" s="33"/>
      <c r="D946" s="33"/>
      <c r="E946" s="33"/>
      <c r="F946" s="33"/>
      <c r="G946" s="33"/>
      <c r="R946" s="151"/>
    </row>
    <row r="947">
      <c r="A947" s="33"/>
      <c r="B947" s="33"/>
      <c r="C947" s="33"/>
      <c r="D947" s="33"/>
      <c r="E947" s="33"/>
      <c r="F947" s="33"/>
      <c r="G947" s="33"/>
      <c r="R947" s="151"/>
    </row>
    <row r="948">
      <c r="A948" s="33"/>
      <c r="B948" s="33"/>
      <c r="C948" s="33"/>
      <c r="D948" s="33"/>
      <c r="E948" s="33"/>
      <c r="F948" s="33"/>
      <c r="G948" s="33"/>
      <c r="R948" s="151"/>
    </row>
    <row r="949">
      <c r="A949" s="33"/>
      <c r="B949" s="33"/>
      <c r="C949" s="33"/>
      <c r="D949" s="33"/>
      <c r="E949" s="33"/>
      <c r="F949" s="33"/>
      <c r="G949" s="33"/>
      <c r="R949" s="151"/>
    </row>
    <row r="950">
      <c r="A950" s="33"/>
      <c r="B950" s="33"/>
      <c r="C950" s="33"/>
      <c r="D950" s="33"/>
      <c r="E950" s="33"/>
      <c r="F950" s="33"/>
      <c r="G950" s="33"/>
      <c r="R950" s="151"/>
    </row>
    <row r="951">
      <c r="A951" s="33"/>
      <c r="B951" s="33"/>
      <c r="C951" s="33"/>
      <c r="D951" s="33"/>
      <c r="E951" s="33"/>
      <c r="F951" s="33"/>
      <c r="G951" s="33"/>
      <c r="R951" s="151"/>
    </row>
    <row r="952">
      <c r="A952" s="33"/>
      <c r="B952" s="33"/>
      <c r="C952" s="33"/>
      <c r="D952" s="33"/>
      <c r="E952" s="33"/>
      <c r="F952" s="33"/>
      <c r="G952" s="33"/>
      <c r="R952" s="151"/>
    </row>
    <row r="953">
      <c r="A953" s="33"/>
      <c r="B953" s="33"/>
      <c r="C953" s="33"/>
      <c r="D953" s="33"/>
      <c r="E953" s="33"/>
      <c r="F953" s="33"/>
      <c r="G953" s="33"/>
      <c r="R953" s="151"/>
    </row>
    <row r="954">
      <c r="A954" s="33"/>
      <c r="B954" s="33"/>
      <c r="C954" s="33"/>
      <c r="D954" s="33"/>
      <c r="E954" s="33"/>
      <c r="F954" s="33"/>
      <c r="G954" s="33"/>
      <c r="R954" s="151"/>
    </row>
    <row r="955">
      <c r="A955" s="33"/>
      <c r="B955" s="33"/>
      <c r="C955" s="33"/>
      <c r="D955" s="33"/>
      <c r="E955" s="33"/>
      <c r="F955" s="33"/>
      <c r="G955" s="33"/>
      <c r="R955" s="151"/>
    </row>
    <row r="956">
      <c r="A956" s="33"/>
      <c r="B956" s="33"/>
      <c r="C956" s="33"/>
      <c r="D956" s="33"/>
      <c r="E956" s="33"/>
      <c r="F956" s="33"/>
      <c r="G956" s="33"/>
      <c r="R956" s="151"/>
    </row>
    <row r="957">
      <c r="A957" s="33"/>
      <c r="B957" s="33"/>
      <c r="C957" s="33"/>
      <c r="D957" s="33"/>
      <c r="E957" s="33"/>
      <c r="F957" s="33"/>
      <c r="G957" s="33"/>
      <c r="R957" s="151"/>
    </row>
    <row r="958">
      <c r="A958" s="33"/>
      <c r="B958" s="33"/>
      <c r="C958" s="33"/>
      <c r="D958" s="33"/>
      <c r="E958" s="33"/>
      <c r="F958" s="33"/>
      <c r="G958" s="33"/>
      <c r="R958" s="151"/>
    </row>
    <row r="959">
      <c r="A959" s="33"/>
      <c r="B959" s="33"/>
      <c r="C959" s="33"/>
      <c r="D959" s="33"/>
      <c r="E959" s="33"/>
      <c r="F959" s="33"/>
      <c r="G959" s="33"/>
      <c r="R959" s="151"/>
    </row>
    <row r="960">
      <c r="A960" s="33"/>
      <c r="B960" s="33"/>
      <c r="C960" s="33"/>
      <c r="D960" s="33"/>
      <c r="E960" s="33"/>
      <c r="F960" s="33"/>
      <c r="G960" s="33"/>
      <c r="R960" s="151"/>
    </row>
    <row r="961">
      <c r="A961" s="33"/>
      <c r="B961" s="33"/>
      <c r="C961" s="33"/>
      <c r="D961" s="33"/>
      <c r="E961" s="33"/>
      <c r="F961" s="33"/>
      <c r="G961" s="33"/>
      <c r="R961" s="151"/>
    </row>
    <row r="962">
      <c r="A962" s="33"/>
      <c r="B962" s="33"/>
      <c r="C962" s="33"/>
      <c r="D962" s="33"/>
      <c r="E962" s="33"/>
      <c r="F962" s="33"/>
      <c r="G962" s="33"/>
      <c r="R962" s="151"/>
    </row>
    <row r="963">
      <c r="A963" s="33"/>
      <c r="B963" s="33"/>
      <c r="C963" s="33"/>
      <c r="D963" s="33"/>
      <c r="E963" s="33"/>
      <c r="F963" s="33"/>
      <c r="G963" s="33"/>
      <c r="R963" s="151"/>
    </row>
    <row r="964">
      <c r="A964" s="33"/>
      <c r="B964" s="33"/>
      <c r="C964" s="33"/>
      <c r="D964" s="33"/>
      <c r="E964" s="33"/>
      <c r="F964" s="33"/>
      <c r="G964" s="33"/>
      <c r="R964" s="151"/>
    </row>
    <row r="965">
      <c r="A965" s="33"/>
      <c r="B965" s="33"/>
      <c r="C965" s="33"/>
      <c r="D965" s="33"/>
      <c r="E965" s="33"/>
      <c r="F965" s="33"/>
      <c r="G965" s="33"/>
      <c r="R965" s="151"/>
    </row>
    <row r="966">
      <c r="A966" s="33"/>
      <c r="B966" s="33"/>
      <c r="C966" s="33"/>
      <c r="D966" s="33"/>
      <c r="E966" s="33"/>
      <c r="F966" s="33"/>
      <c r="G966" s="33"/>
      <c r="R966" s="151"/>
    </row>
    <row r="967">
      <c r="A967" s="33"/>
      <c r="B967" s="33"/>
      <c r="C967" s="33"/>
      <c r="D967" s="33"/>
      <c r="E967" s="33"/>
      <c r="F967" s="33"/>
      <c r="G967" s="33"/>
      <c r="R967" s="151"/>
    </row>
    <row r="968">
      <c r="A968" s="33"/>
      <c r="B968" s="33"/>
      <c r="C968" s="33"/>
      <c r="D968" s="33"/>
      <c r="E968" s="33"/>
      <c r="F968" s="33"/>
      <c r="G968" s="33"/>
      <c r="R968" s="151"/>
    </row>
    <row r="969">
      <c r="A969" s="33"/>
      <c r="B969" s="33"/>
      <c r="C969" s="33"/>
      <c r="D969" s="33"/>
      <c r="E969" s="33"/>
      <c r="F969" s="33"/>
      <c r="G969" s="33"/>
      <c r="R969" s="151"/>
    </row>
    <row r="970">
      <c r="A970" s="33"/>
      <c r="B970" s="33"/>
      <c r="C970" s="33"/>
      <c r="D970" s="33"/>
      <c r="E970" s="33"/>
      <c r="F970" s="33"/>
      <c r="G970" s="33"/>
      <c r="R970" s="151"/>
    </row>
    <row r="971">
      <c r="A971" s="33"/>
      <c r="B971" s="33"/>
      <c r="C971" s="33"/>
      <c r="D971" s="33"/>
      <c r="E971" s="33"/>
      <c r="F971" s="33"/>
      <c r="G971" s="33"/>
      <c r="R971" s="151"/>
    </row>
    <row r="972">
      <c r="A972" s="33"/>
      <c r="B972" s="33"/>
      <c r="C972" s="33"/>
      <c r="D972" s="33"/>
      <c r="E972" s="33"/>
      <c r="F972" s="33"/>
      <c r="G972" s="33"/>
      <c r="R972" s="151"/>
    </row>
    <row r="973">
      <c r="A973" s="33"/>
      <c r="B973" s="33"/>
      <c r="C973" s="33"/>
      <c r="D973" s="33"/>
      <c r="E973" s="33"/>
      <c r="F973" s="33"/>
      <c r="G973" s="33"/>
      <c r="R973" s="151"/>
    </row>
    <row r="974">
      <c r="A974" s="33"/>
      <c r="B974" s="33"/>
      <c r="C974" s="33"/>
      <c r="D974" s="33"/>
      <c r="E974" s="33"/>
      <c r="F974" s="33"/>
      <c r="G974" s="33"/>
      <c r="R974" s="151"/>
    </row>
    <row r="975">
      <c r="A975" s="33"/>
      <c r="B975" s="33"/>
      <c r="C975" s="33"/>
      <c r="D975" s="33"/>
      <c r="E975" s="33"/>
      <c r="F975" s="33"/>
      <c r="G975" s="33"/>
      <c r="R975" s="151"/>
    </row>
    <row r="976">
      <c r="A976" s="33"/>
      <c r="B976" s="33"/>
      <c r="C976" s="33"/>
      <c r="D976" s="33"/>
      <c r="E976" s="33"/>
      <c r="F976" s="33"/>
      <c r="G976" s="33"/>
      <c r="R976" s="151"/>
    </row>
    <row r="977">
      <c r="A977" s="33"/>
      <c r="B977" s="33"/>
      <c r="C977" s="33"/>
      <c r="D977" s="33"/>
      <c r="E977" s="33"/>
      <c r="F977" s="33"/>
      <c r="G977" s="33"/>
      <c r="R977" s="151"/>
    </row>
    <row r="978">
      <c r="A978" s="33"/>
      <c r="B978" s="33"/>
      <c r="C978" s="33"/>
      <c r="D978" s="33"/>
      <c r="E978" s="33"/>
      <c r="F978" s="33"/>
      <c r="G978" s="33"/>
      <c r="R978" s="151"/>
    </row>
    <row r="979">
      <c r="A979" s="33"/>
      <c r="B979" s="33"/>
      <c r="C979" s="33"/>
      <c r="D979" s="33"/>
      <c r="E979" s="33"/>
      <c r="F979" s="33"/>
      <c r="G979" s="33"/>
      <c r="R979" s="151"/>
    </row>
    <row r="980">
      <c r="A980" s="33"/>
      <c r="B980" s="33"/>
      <c r="C980" s="33"/>
      <c r="D980" s="33"/>
      <c r="E980" s="33"/>
      <c r="F980" s="33"/>
      <c r="G980" s="33"/>
      <c r="R980" s="151"/>
    </row>
    <row r="981">
      <c r="A981" s="33"/>
      <c r="B981" s="33"/>
      <c r="C981" s="33"/>
      <c r="D981" s="33"/>
      <c r="E981" s="33"/>
      <c r="F981" s="33"/>
      <c r="G981" s="33"/>
      <c r="R981" s="151"/>
    </row>
    <row r="982">
      <c r="A982" s="33"/>
      <c r="B982" s="33"/>
      <c r="C982" s="33"/>
      <c r="D982" s="33"/>
      <c r="E982" s="33"/>
      <c r="F982" s="33"/>
      <c r="G982" s="33"/>
      <c r="R982" s="151"/>
    </row>
    <row r="983">
      <c r="A983" s="33"/>
      <c r="B983" s="33"/>
      <c r="C983" s="33"/>
      <c r="D983" s="33"/>
      <c r="E983" s="33"/>
      <c r="F983" s="33"/>
      <c r="G983" s="33"/>
      <c r="R983" s="151"/>
    </row>
    <row r="984">
      <c r="A984" s="33"/>
      <c r="B984" s="33"/>
      <c r="C984" s="33"/>
      <c r="D984" s="33"/>
      <c r="E984" s="33"/>
      <c r="F984" s="33"/>
      <c r="G984" s="33"/>
      <c r="R984" s="151"/>
    </row>
    <row r="985">
      <c r="A985" s="33"/>
      <c r="B985" s="33"/>
      <c r="C985" s="33"/>
      <c r="D985" s="33"/>
      <c r="E985" s="33"/>
      <c r="F985" s="33"/>
      <c r="G985" s="33"/>
      <c r="R985" s="151"/>
    </row>
    <row r="986">
      <c r="A986" s="33"/>
      <c r="B986" s="33"/>
      <c r="C986" s="33"/>
      <c r="D986" s="33"/>
      <c r="E986" s="33"/>
      <c r="F986" s="33"/>
      <c r="G986" s="33"/>
      <c r="R986" s="151"/>
    </row>
    <row r="987">
      <c r="A987" s="33"/>
      <c r="B987" s="33"/>
      <c r="C987" s="33"/>
      <c r="D987" s="33"/>
      <c r="E987" s="33"/>
      <c r="F987" s="33"/>
      <c r="G987" s="33"/>
      <c r="R987" s="151"/>
    </row>
    <row r="988">
      <c r="A988" s="33"/>
      <c r="B988" s="33"/>
      <c r="C988" s="33"/>
      <c r="D988" s="33"/>
      <c r="E988" s="33"/>
      <c r="F988" s="33"/>
      <c r="G988" s="33"/>
      <c r="R988" s="151"/>
    </row>
    <row r="989">
      <c r="A989" s="33"/>
      <c r="B989" s="33"/>
      <c r="C989" s="33"/>
      <c r="D989" s="33"/>
      <c r="E989" s="33"/>
      <c r="F989" s="33"/>
      <c r="G989" s="33"/>
      <c r="R989" s="151"/>
    </row>
    <row r="990">
      <c r="A990" s="33"/>
      <c r="B990" s="33"/>
      <c r="C990" s="33"/>
      <c r="D990" s="33"/>
      <c r="E990" s="33"/>
      <c r="F990" s="33"/>
      <c r="G990" s="33"/>
      <c r="R990" s="151"/>
    </row>
    <row r="991">
      <c r="A991" s="33"/>
      <c r="B991" s="33"/>
      <c r="C991" s="33"/>
      <c r="D991" s="33"/>
      <c r="E991" s="33"/>
      <c r="F991" s="33"/>
      <c r="G991" s="33"/>
      <c r="R991" s="151"/>
    </row>
    <row r="992">
      <c r="A992" s="33"/>
      <c r="B992" s="33"/>
      <c r="C992" s="33"/>
      <c r="D992" s="33"/>
      <c r="E992" s="33"/>
      <c r="F992" s="33"/>
      <c r="G992" s="33"/>
      <c r="R992" s="151"/>
    </row>
    <row r="993">
      <c r="A993" s="33"/>
      <c r="B993" s="33"/>
      <c r="C993" s="33"/>
      <c r="D993" s="33"/>
      <c r="E993" s="33"/>
      <c r="F993" s="33"/>
      <c r="G993" s="33"/>
      <c r="R993" s="151"/>
    </row>
    <row r="994">
      <c r="A994" s="33"/>
      <c r="B994" s="33"/>
      <c r="C994" s="33"/>
      <c r="D994" s="33"/>
      <c r="E994" s="33"/>
      <c r="F994" s="33"/>
      <c r="G994" s="33"/>
      <c r="R994" s="151"/>
    </row>
    <row r="995">
      <c r="A995" s="33"/>
      <c r="B995" s="33"/>
      <c r="C995" s="33"/>
      <c r="D995" s="33"/>
      <c r="E995" s="33"/>
      <c r="F995" s="33"/>
      <c r="G995" s="33"/>
      <c r="R995" s="151"/>
    </row>
    <row r="996">
      <c r="A996" s="33"/>
      <c r="B996" s="33"/>
      <c r="C996" s="33"/>
      <c r="D996" s="33"/>
      <c r="E996" s="33"/>
      <c r="F996" s="33"/>
      <c r="G996" s="33"/>
      <c r="R996" s="151"/>
    </row>
    <row r="997">
      <c r="A997" s="33"/>
      <c r="B997" s="33"/>
      <c r="C997" s="33"/>
      <c r="D997" s="33"/>
      <c r="E997" s="33"/>
      <c r="F997" s="33"/>
      <c r="G997" s="33"/>
      <c r="R997" s="151"/>
    </row>
    <row r="998">
      <c r="A998" s="33"/>
      <c r="B998" s="33"/>
      <c r="C998" s="33"/>
      <c r="D998" s="33"/>
      <c r="E998" s="33"/>
      <c r="F998" s="33"/>
      <c r="G998" s="33"/>
      <c r="R998" s="151"/>
    </row>
  </sheetData>
  <drawing r:id="rId1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9.0"/>
    <col customWidth="1" min="2" max="2" width="19.38"/>
    <col customWidth="1" min="3" max="4" width="18.88"/>
    <col customWidth="1" min="5" max="5" width="25.75"/>
    <col customWidth="1" min="6" max="6" width="21.0"/>
    <col customWidth="1" min="7" max="10" width="18.88"/>
    <col customWidth="1" min="11" max="11" width="29.0"/>
    <col customWidth="1" min="12" max="12" width="18.88"/>
    <col customWidth="1" min="13" max="13" width="29.0"/>
    <col customWidth="1" min="14" max="15" width="18.88"/>
    <col customWidth="1" min="16" max="16" width="29.0"/>
    <col customWidth="1" min="17" max="25" width="18.88"/>
  </cols>
  <sheetData>
    <row r="1">
      <c r="A1" s="152" t="s">
        <v>1052</v>
      </c>
      <c r="B1" s="153" t="s">
        <v>9</v>
      </c>
      <c r="C1" s="153" t="s">
        <v>10</v>
      </c>
      <c r="D1" s="153" t="s">
        <v>7</v>
      </c>
      <c r="E1" s="153" t="s">
        <v>282</v>
      </c>
      <c r="F1" s="154" t="s">
        <v>1053</v>
      </c>
      <c r="G1" s="153" t="s">
        <v>283</v>
      </c>
      <c r="H1" s="154" t="s">
        <v>174</v>
      </c>
      <c r="I1" s="153" t="s">
        <v>13</v>
      </c>
      <c r="J1" s="153" t="s">
        <v>284</v>
      </c>
      <c r="K1" s="153" t="s">
        <v>285</v>
      </c>
      <c r="L1" s="153" t="s">
        <v>286</v>
      </c>
      <c r="M1" s="153" t="s">
        <v>287</v>
      </c>
      <c r="N1" s="155" t="s">
        <v>286</v>
      </c>
      <c r="O1" s="153" t="s">
        <v>288</v>
      </c>
      <c r="P1" s="156" t="s">
        <v>289</v>
      </c>
    </row>
    <row r="2">
      <c r="A2" s="157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9"/>
      <c r="M2" s="159"/>
      <c r="N2" s="159"/>
      <c r="O2" s="159"/>
      <c r="P2" s="160"/>
    </row>
    <row r="3">
      <c r="A3" s="161"/>
    </row>
    <row r="4">
      <c r="A4" s="162">
        <v>45618.86657517361</v>
      </c>
      <c r="B4" s="163">
        <v>513.0</v>
      </c>
      <c r="C4" s="163" t="s">
        <v>669</v>
      </c>
      <c r="D4" s="163" t="s">
        <v>305</v>
      </c>
      <c r="E4" s="164" t="s">
        <v>670</v>
      </c>
      <c r="F4" s="163" t="s">
        <v>1054</v>
      </c>
      <c r="G4" s="163" t="s">
        <v>309</v>
      </c>
      <c r="H4" s="163" t="s">
        <v>1055</v>
      </c>
      <c r="I4" s="163" t="s">
        <v>699</v>
      </c>
      <c r="J4" s="163" t="s">
        <v>1056</v>
      </c>
      <c r="K4" s="163" t="s">
        <v>1057</v>
      </c>
      <c r="L4" s="163" t="s">
        <v>1058</v>
      </c>
      <c r="M4" s="163">
        <v>42.8</v>
      </c>
      <c r="N4" s="165"/>
    </row>
    <row r="5">
      <c r="A5" s="161">
        <v>45618.868540625</v>
      </c>
      <c r="B5" s="166">
        <v>530.0</v>
      </c>
      <c r="C5" s="166" t="s">
        <v>1059</v>
      </c>
      <c r="D5" s="166" t="s">
        <v>293</v>
      </c>
      <c r="E5" s="167" t="s">
        <v>1060</v>
      </c>
      <c r="F5" s="166" t="s">
        <v>1054</v>
      </c>
      <c r="G5" s="166" t="s">
        <v>295</v>
      </c>
      <c r="H5" s="166" t="s">
        <v>1055</v>
      </c>
      <c r="I5" s="166" t="s">
        <v>682</v>
      </c>
      <c r="J5" s="166" t="s">
        <v>1056</v>
      </c>
      <c r="K5" s="166" t="s">
        <v>1061</v>
      </c>
      <c r="L5" s="166" t="s">
        <v>1058</v>
      </c>
      <c r="M5" s="166">
        <v>40.8</v>
      </c>
      <c r="N5" s="168"/>
    </row>
    <row r="6">
      <c r="A6" s="162">
        <v>45618.87028451389</v>
      </c>
      <c r="B6" s="163">
        <v>517.0</v>
      </c>
      <c r="C6" s="163" t="s">
        <v>1062</v>
      </c>
      <c r="D6" s="163" t="s">
        <v>293</v>
      </c>
      <c r="E6" s="164" t="s">
        <v>1063</v>
      </c>
      <c r="F6" s="163" t="s">
        <v>1054</v>
      </c>
      <c r="G6" s="163" t="s">
        <v>398</v>
      </c>
      <c r="H6" s="163" t="s">
        <v>1055</v>
      </c>
      <c r="I6" s="163" t="s">
        <v>682</v>
      </c>
      <c r="J6" s="163" t="s">
        <v>1056</v>
      </c>
      <c r="K6" s="163" t="s">
        <v>1064</v>
      </c>
      <c r="L6" s="163" t="s">
        <v>1065</v>
      </c>
      <c r="M6" s="163" t="s">
        <v>1066</v>
      </c>
      <c r="N6" s="165"/>
    </row>
    <row r="7">
      <c r="A7" s="161">
        <v>45618.87560886574</v>
      </c>
      <c r="B7" s="166">
        <v>539.0</v>
      </c>
      <c r="C7" s="166" t="s">
        <v>710</v>
      </c>
      <c r="D7" s="166" t="s">
        <v>305</v>
      </c>
      <c r="E7" s="167" t="s">
        <v>711</v>
      </c>
      <c r="F7" s="166" t="s">
        <v>1067</v>
      </c>
      <c r="G7" s="166" t="s">
        <v>309</v>
      </c>
      <c r="H7" s="166" t="s">
        <v>1068</v>
      </c>
      <c r="I7" s="166" t="s">
        <v>699</v>
      </c>
      <c r="J7" s="166" t="s">
        <v>1056</v>
      </c>
      <c r="K7" s="166" t="s">
        <v>1069</v>
      </c>
      <c r="L7" s="166" t="s">
        <v>1065</v>
      </c>
      <c r="M7" s="166" t="s">
        <v>1070</v>
      </c>
      <c r="N7" s="168"/>
    </row>
    <row r="8">
      <c r="A8" s="162">
        <v>45618.88492077547</v>
      </c>
      <c r="B8" s="163">
        <v>523.0</v>
      </c>
      <c r="C8" s="163" t="s">
        <v>691</v>
      </c>
      <c r="D8" s="163" t="s">
        <v>305</v>
      </c>
      <c r="E8" s="164" t="s">
        <v>1071</v>
      </c>
      <c r="F8" s="163" t="s">
        <v>1067</v>
      </c>
      <c r="G8" s="163" t="s">
        <v>340</v>
      </c>
      <c r="H8" s="163" t="s">
        <v>1055</v>
      </c>
      <c r="I8" s="163" t="s">
        <v>699</v>
      </c>
      <c r="J8" s="163" t="s">
        <v>55</v>
      </c>
      <c r="K8" s="163" t="s">
        <v>1072</v>
      </c>
      <c r="L8" s="163" t="s">
        <v>1065</v>
      </c>
      <c r="M8" s="163" t="s">
        <v>1073</v>
      </c>
      <c r="N8" s="165"/>
    </row>
    <row r="9">
      <c r="A9" s="161">
        <v>45618.90851854166</v>
      </c>
      <c r="B9" s="169">
        <v>1224.0</v>
      </c>
      <c r="C9" s="166" t="s">
        <v>632</v>
      </c>
      <c r="D9" s="166" t="s">
        <v>305</v>
      </c>
      <c r="E9" s="167" t="s">
        <v>633</v>
      </c>
      <c r="F9" s="166" t="s">
        <v>1067</v>
      </c>
      <c r="G9" s="166" t="s">
        <v>295</v>
      </c>
      <c r="H9" s="166" t="s">
        <v>634</v>
      </c>
      <c r="I9" s="166" t="s">
        <v>1074</v>
      </c>
      <c r="J9" s="166" t="s">
        <v>1056</v>
      </c>
      <c r="K9" s="166" t="s">
        <v>1075</v>
      </c>
      <c r="L9" s="166" t="s">
        <v>1065</v>
      </c>
      <c r="M9" s="167" t="s">
        <v>1076</v>
      </c>
      <c r="N9" s="168"/>
    </row>
    <row r="10">
      <c r="A10" s="162">
        <v>45618.922015833334</v>
      </c>
      <c r="B10" s="163">
        <v>1657.0</v>
      </c>
      <c r="C10" s="163" t="s">
        <v>969</v>
      </c>
      <c r="D10" s="163" t="s">
        <v>293</v>
      </c>
      <c r="E10" s="163" t="s">
        <v>1077</v>
      </c>
      <c r="F10" s="163" t="s">
        <v>1067</v>
      </c>
      <c r="G10" s="163" t="s">
        <v>1078</v>
      </c>
      <c r="H10" s="163" t="s">
        <v>1079</v>
      </c>
      <c r="I10" s="163" t="s">
        <v>1080</v>
      </c>
      <c r="J10" s="163" t="s">
        <v>55</v>
      </c>
      <c r="K10" s="163" t="s">
        <v>1081</v>
      </c>
    </row>
    <row r="11">
      <c r="A11" s="161">
        <v>45618.92479679398</v>
      </c>
      <c r="B11" s="166">
        <v>1013.0</v>
      </c>
      <c r="C11" s="166" t="s">
        <v>958</v>
      </c>
      <c r="D11" s="166" t="s">
        <v>305</v>
      </c>
      <c r="E11" s="167" t="s">
        <v>959</v>
      </c>
      <c r="F11" s="166" t="s">
        <v>1067</v>
      </c>
      <c r="G11" s="166" t="s">
        <v>398</v>
      </c>
      <c r="H11" s="166" t="s">
        <v>960</v>
      </c>
      <c r="I11" s="166" t="s">
        <v>1082</v>
      </c>
      <c r="J11" s="166" t="s">
        <v>55</v>
      </c>
      <c r="K11" s="167" t="s">
        <v>1083</v>
      </c>
      <c r="L11" s="166" t="s">
        <v>1065</v>
      </c>
      <c r="M11" s="167" t="s">
        <v>1084</v>
      </c>
      <c r="N11" s="168"/>
    </row>
    <row r="12">
      <c r="A12" s="162">
        <v>45618.93485957176</v>
      </c>
      <c r="B12" s="163">
        <v>7226.0</v>
      </c>
      <c r="C12" s="163" t="s">
        <v>980</v>
      </c>
      <c r="D12" s="163" t="s">
        <v>305</v>
      </c>
      <c r="E12" s="164" t="s">
        <v>981</v>
      </c>
      <c r="F12" s="163" t="s">
        <v>1067</v>
      </c>
      <c r="G12" s="163" t="s">
        <v>295</v>
      </c>
      <c r="H12" s="163" t="s">
        <v>960</v>
      </c>
      <c r="I12" s="163" t="s">
        <v>1082</v>
      </c>
      <c r="J12" s="163" t="s">
        <v>1056</v>
      </c>
      <c r="K12" s="163" t="s">
        <v>1085</v>
      </c>
      <c r="L12" s="163" t="s">
        <v>1065</v>
      </c>
      <c r="M12" s="163" t="s">
        <v>1086</v>
      </c>
      <c r="N12" s="165"/>
      <c r="O12" s="163" t="s">
        <v>1058</v>
      </c>
      <c r="P12" s="170">
        <v>45.0</v>
      </c>
    </row>
    <row r="13">
      <c r="A13" s="161">
        <v>45618.944485300926</v>
      </c>
      <c r="B13" s="166">
        <v>7777.0</v>
      </c>
      <c r="C13" s="166" t="s">
        <v>1012</v>
      </c>
      <c r="D13" s="166" t="s">
        <v>293</v>
      </c>
      <c r="E13" s="167" t="s">
        <v>1013</v>
      </c>
      <c r="F13" s="166" t="s">
        <v>1067</v>
      </c>
      <c r="G13" s="166" t="s">
        <v>1078</v>
      </c>
      <c r="H13" s="166" t="s">
        <v>634</v>
      </c>
      <c r="I13" s="166" t="s">
        <v>1087</v>
      </c>
      <c r="J13" s="166" t="s">
        <v>55</v>
      </c>
      <c r="K13" s="166" t="s">
        <v>377</v>
      </c>
      <c r="L13" s="166" t="s">
        <v>1065</v>
      </c>
      <c r="M13" s="166" t="s">
        <v>1088</v>
      </c>
      <c r="N13" s="168"/>
    </row>
    <row r="14">
      <c r="A14" s="162">
        <v>45618.95117034722</v>
      </c>
      <c r="B14" s="163">
        <v>2282.0</v>
      </c>
      <c r="C14" s="163" t="s">
        <v>984</v>
      </c>
      <c r="D14" s="163" t="s">
        <v>293</v>
      </c>
      <c r="E14" s="164" t="s">
        <v>1089</v>
      </c>
      <c r="F14" s="163" t="s">
        <v>1067</v>
      </c>
      <c r="G14" s="163" t="s">
        <v>295</v>
      </c>
      <c r="H14" s="163" t="s">
        <v>1009</v>
      </c>
      <c r="I14" s="163" t="s">
        <v>635</v>
      </c>
      <c r="J14" s="163" t="s">
        <v>1056</v>
      </c>
      <c r="K14" s="163" t="s">
        <v>1090</v>
      </c>
      <c r="L14" s="163" t="s">
        <v>1065</v>
      </c>
      <c r="M14" s="163" t="s">
        <v>1091</v>
      </c>
      <c r="N14" s="165"/>
      <c r="O14" s="163" t="s">
        <v>1058</v>
      </c>
      <c r="P14" s="170">
        <v>37.5</v>
      </c>
    </row>
    <row r="15">
      <c r="A15" s="161">
        <v>45618.961271423614</v>
      </c>
      <c r="B15" s="166">
        <v>3028.0</v>
      </c>
      <c r="C15" s="166" t="s">
        <v>1014</v>
      </c>
      <c r="D15" s="166" t="s">
        <v>305</v>
      </c>
      <c r="E15" s="167" t="s">
        <v>1015</v>
      </c>
      <c r="F15" s="166" t="s">
        <v>1067</v>
      </c>
      <c r="G15" s="166" t="s">
        <v>295</v>
      </c>
      <c r="H15" s="166" t="s">
        <v>960</v>
      </c>
      <c r="I15" s="166" t="s">
        <v>1010</v>
      </c>
      <c r="J15" s="166" t="s">
        <v>1056</v>
      </c>
      <c r="K15" s="166" t="s">
        <v>1092</v>
      </c>
      <c r="L15" s="166" t="s">
        <v>1065</v>
      </c>
      <c r="M15" s="166" t="s">
        <v>1093</v>
      </c>
      <c r="N15" s="168"/>
    </row>
    <row r="16">
      <c r="A16" s="162">
        <v>45618.98317457176</v>
      </c>
      <c r="B16" s="163">
        <v>4009.0</v>
      </c>
      <c r="C16" s="163" t="s">
        <v>1007</v>
      </c>
      <c r="D16" s="163" t="s">
        <v>293</v>
      </c>
      <c r="E16" s="164" t="s">
        <v>1008</v>
      </c>
      <c r="F16" s="163" t="s">
        <v>1067</v>
      </c>
      <c r="G16" s="163" t="s">
        <v>295</v>
      </c>
      <c r="H16" s="163" t="s">
        <v>1094</v>
      </c>
      <c r="I16" s="163" t="s">
        <v>1095</v>
      </c>
      <c r="J16" s="163" t="s">
        <v>55</v>
      </c>
      <c r="K16" s="163" t="s">
        <v>377</v>
      </c>
      <c r="L16" s="163" t="s">
        <v>1065</v>
      </c>
      <c r="M16" s="163" t="s">
        <v>1096</v>
      </c>
      <c r="N16" s="165"/>
    </row>
    <row r="17">
      <c r="A17" s="161">
        <v>45619.003516145836</v>
      </c>
      <c r="B17" s="166">
        <v>1961.0</v>
      </c>
      <c r="C17" s="166" t="s">
        <v>977</v>
      </c>
      <c r="D17" s="166" t="s">
        <v>293</v>
      </c>
      <c r="E17" s="167" t="s">
        <v>978</v>
      </c>
      <c r="F17" s="166" t="s">
        <v>1067</v>
      </c>
      <c r="G17" s="166" t="s">
        <v>295</v>
      </c>
      <c r="H17" s="166" t="s">
        <v>960</v>
      </c>
      <c r="I17" s="166" t="s">
        <v>635</v>
      </c>
      <c r="J17" s="166" t="s">
        <v>55</v>
      </c>
      <c r="K17" s="166" t="s">
        <v>1097</v>
      </c>
      <c r="L17" s="166" t="s">
        <v>1065</v>
      </c>
      <c r="M17" s="166" t="s">
        <v>1098</v>
      </c>
      <c r="N17" s="168"/>
    </row>
    <row r="18">
      <c r="A18" s="162">
        <v>45619.06148902778</v>
      </c>
      <c r="B18" s="163">
        <v>483.0</v>
      </c>
      <c r="C18" s="163" t="s">
        <v>1099</v>
      </c>
      <c r="D18" s="163" t="s">
        <v>305</v>
      </c>
      <c r="E18" s="164" t="s">
        <v>1100</v>
      </c>
      <c r="F18" s="163" t="s">
        <v>1054</v>
      </c>
      <c r="G18" s="163" t="s">
        <v>295</v>
      </c>
      <c r="H18" s="163" t="s">
        <v>1055</v>
      </c>
      <c r="I18" s="163" t="s">
        <v>1101</v>
      </c>
      <c r="J18" s="163" t="s">
        <v>1102</v>
      </c>
      <c r="K18" s="163">
        <v>30.4</v>
      </c>
      <c r="L18" s="163" t="s">
        <v>1058</v>
      </c>
      <c r="M18" s="163">
        <v>44.9</v>
      </c>
      <c r="N18" s="165"/>
    </row>
    <row r="19">
      <c r="A19" s="161">
        <v>45619.0622746875</v>
      </c>
      <c r="B19" s="166">
        <v>484.0</v>
      </c>
      <c r="C19" s="166" t="s">
        <v>621</v>
      </c>
      <c r="D19" s="166" t="s">
        <v>293</v>
      </c>
      <c r="E19" s="167" t="s">
        <v>622</v>
      </c>
      <c r="F19" s="166" t="s">
        <v>1054</v>
      </c>
      <c r="G19" s="166" t="s">
        <v>398</v>
      </c>
      <c r="H19" s="166" t="s">
        <v>1055</v>
      </c>
      <c r="I19" s="166" t="s">
        <v>1101</v>
      </c>
      <c r="J19" s="166" t="s">
        <v>1058</v>
      </c>
      <c r="K19" s="166">
        <v>43.0</v>
      </c>
    </row>
    <row r="20">
      <c r="A20" s="162">
        <v>45619.06316313657</v>
      </c>
      <c r="B20" s="163">
        <v>485.0</v>
      </c>
      <c r="C20" s="163" t="s">
        <v>603</v>
      </c>
      <c r="D20" s="163" t="s">
        <v>293</v>
      </c>
      <c r="E20" s="164" t="s">
        <v>604</v>
      </c>
      <c r="F20" s="163" t="s">
        <v>1054</v>
      </c>
      <c r="G20" s="163" t="s">
        <v>398</v>
      </c>
      <c r="H20" s="163" t="s">
        <v>1055</v>
      </c>
      <c r="I20" s="163" t="s">
        <v>1101</v>
      </c>
      <c r="J20" s="163" t="s">
        <v>1058</v>
      </c>
      <c r="K20" s="163">
        <v>43.2</v>
      </c>
    </row>
    <row r="21">
      <c r="A21" s="161">
        <v>45619.06444071759</v>
      </c>
      <c r="B21" s="166">
        <v>486.0</v>
      </c>
      <c r="C21" s="166" t="s">
        <v>1103</v>
      </c>
      <c r="D21" s="166" t="s">
        <v>305</v>
      </c>
      <c r="E21" s="167" t="s">
        <v>617</v>
      </c>
      <c r="F21" s="166" t="s">
        <v>1054</v>
      </c>
      <c r="G21" s="166" t="s">
        <v>309</v>
      </c>
      <c r="H21" s="166" t="s">
        <v>1055</v>
      </c>
      <c r="I21" s="166" t="s">
        <v>1101</v>
      </c>
      <c r="J21" s="166" t="s">
        <v>170</v>
      </c>
      <c r="K21" s="166">
        <v>7.5</v>
      </c>
      <c r="L21" s="166" t="s">
        <v>1058</v>
      </c>
      <c r="M21" s="166">
        <v>43.0</v>
      </c>
      <c r="N21" s="168"/>
    </row>
    <row r="22">
      <c r="A22" s="162">
        <v>45619.066097222225</v>
      </c>
      <c r="B22" s="163">
        <v>487.0</v>
      </c>
      <c r="C22" s="163" t="s">
        <v>1104</v>
      </c>
      <c r="D22" s="163" t="s">
        <v>293</v>
      </c>
      <c r="E22" s="164" t="s">
        <v>606</v>
      </c>
      <c r="F22" s="163" t="s">
        <v>1054</v>
      </c>
      <c r="G22" s="163" t="s">
        <v>398</v>
      </c>
      <c r="H22" s="163" t="s">
        <v>1055</v>
      </c>
      <c r="I22" s="163" t="s">
        <v>1101</v>
      </c>
      <c r="J22" s="163" t="s">
        <v>1058</v>
      </c>
      <c r="K22" s="163">
        <v>42.0</v>
      </c>
    </row>
    <row r="23">
      <c r="A23" s="161">
        <v>45619.06707716435</v>
      </c>
      <c r="B23" s="166">
        <v>488.0</v>
      </c>
      <c r="C23" s="166" t="s">
        <v>625</v>
      </c>
      <c r="D23" s="166" t="s">
        <v>293</v>
      </c>
      <c r="E23" s="167" t="s">
        <v>626</v>
      </c>
      <c r="F23" s="166" t="s">
        <v>1054</v>
      </c>
      <c r="G23" s="166" t="s">
        <v>398</v>
      </c>
      <c r="H23" s="166" t="s">
        <v>1055</v>
      </c>
      <c r="I23" s="166" t="s">
        <v>1101</v>
      </c>
      <c r="J23" s="166" t="s">
        <v>1058</v>
      </c>
      <c r="K23" s="166">
        <v>41.1</v>
      </c>
    </row>
    <row r="24">
      <c r="A24" s="162">
        <v>45619.06778013889</v>
      </c>
      <c r="B24" s="163">
        <v>489.0</v>
      </c>
      <c r="C24" s="163" t="s">
        <v>1105</v>
      </c>
      <c r="D24" s="163" t="s">
        <v>305</v>
      </c>
      <c r="E24" s="164" t="s">
        <v>1106</v>
      </c>
      <c r="F24" s="163" t="s">
        <v>1054</v>
      </c>
      <c r="G24" s="163" t="s">
        <v>295</v>
      </c>
      <c r="H24" s="163" t="s">
        <v>1055</v>
      </c>
      <c r="I24" s="163" t="s">
        <v>1101</v>
      </c>
      <c r="J24" s="163" t="s">
        <v>1102</v>
      </c>
      <c r="K24" s="163">
        <v>29.5</v>
      </c>
    </row>
    <row r="25">
      <c r="A25" s="161">
        <v>45619.34605407408</v>
      </c>
      <c r="B25" s="166">
        <v>679.0</v>
      </c>
      <c r="C25" s="166" t="s">
        <v>816</v>
      </c>
      <c r="D25" s="166" t="s">
        <v>305</v>
      </c>
      <c r="E25" s="167" t="s">
        <v>817</v>
      </c>
      <c r="F25" s="166" t="s">
        <v>1067</v>
      </c>
      <c r="G25" s="166" t="s">
        <v>309</v>
      </c>
      <c r="H25" s="166" t="s">
        <v>1107</v>
      </c>
      <c r="I25" s="166" t="s">
        <v>375</v>
      </c>
      <c r="J25" s="166" t="s">
        <v>1065</v>
      </c>
      <c r="K25" s="166" t="s">
        <v>1108</v>
      </c>
    </row>
    <row r="26">
      <c r="A26" s="162">
        <v>45619.41500759259</v>
      </c>
      <c r="B26" s="163">
        <v>87.0</v>
      </c>
      <c r="C26" s="163" t="s">
        <v>1109</v>
      </c>
      <c r="D26" s="163" t="s">
        <v>293</v>
      </c>
      <c r="E26" s="164" t="s">
        <v>1110</v>
      </c>
      <c r="F26" s="163" t="s">
        <v>1067</v>
      </c>
      <c r="G26" s="163" t="s">
        <v>309</v>
      </c>
      <c r="H26" s="163" t="s">
        <v>1111</v>
      </c>
      <c r="I26" s="163" t="s">
        <v>1112</v>
      </c>
      <c r="J26" s="163" t="s">
        <v>55</v>
      </c>
      <c r="K26" s="163" t="s">
        <v>1113</v>
      </c>
      <c r="L26" s="163" t="s">
        <v>1065</v>
      </c>
      <c r="M26" s="164" t="s">
        <v>1114</v>
      </c>
      <c r="N26" s="165"/>
    </row>
    <row r="27">
      <c r="A27" s="161">
        <v>45619.42589048611</v>
      </c>
      <c r="B27" s="166">
        <v>88.0</v>
      </c>
      <c r="C27" s="166" t="s">
        <v>1115</v>
      </c>
      <c r="D27" s="166" t="s">
        <v>293</v>
      </c>
      <c r="E27" s="167" t="s">
        <v>1116</v>
      </c>
      <c r="F27" s="166" t="s">
        <v>1067</v>
      </c>
      <c r="G27" s="166" t="s">
        <v>295</v>
      </c>
      <c r="H27" s="166" t="s">
        <v>1111</v>
      </c>
      <c r="I27" s="166" t="s">
        <v>1112</v>
      </c>
      <c r="J27" s="166" t="s">
        <v>1065</v>
      </c>
      <c r="K27" s="166" t="s">
        <v>1117</v>
      </c>
    </row>
    <row r="28">
      <c r="A28" s="162">
        <v>45619.428343761574</v>
      </c>
      <c r="B28" s="163">
        <v>89.0</v>
      </c>
      <c r="C28" s="163" t="s">
        <v>1118</v>
      </c>
      <c r="D28" s="163" t="s">
        <v>293</v>
      </c>
      <c r="E28" s="164" t="s">
        <v>1119</v>
      </c>
      <c r="F28" s="163" t="s">
        <v>1067</v>
      </c>
      <c r="G28" s="163" t="s">
        <v>295</v>
      </c>
      <c r="H28" s="163" t="s">
        <v>1111</v>
      </c>
      <c r="I28" s="163" t="s">
        <v>1120</v>
      </c>
      <c r="J28" s="163" t="s">
        <v>1065</v>
      </c>
      <c r="K28" s="164" t="s">
        <v>1114</v>
      </c>
    </row>
    <row r="29">
      <c r="A29" s="161">
        <v>45619.484285810184</v>
      </c>
      <c r="B29" s="166">
        <v>306.0</v>
      </c>
      <c r="C29" s="166" t="s">
        <v>1022</v>
      </c>
      <c r="D29" s="166" t="s">
        <v>293</v>
      </c>
      <c r="E29" s="167" t="s">
        <v>1023</v>
      </c>
      <c r="F29" s="166" t="s">
        <v>1067</v>
      </c>
      <c r="G29" s="166" t="s">
        <v>295</v>
      </c>
      <c r="H29" s="166" t="s">
        <v>1107</v>
      </c>
      <c r="I29" s="166" t="s">
        <v>375</v>
      </c>
      <c r="J29" s="166" t="s">
        <v>1065</v>
      </c>
      <c r="K29" s="166" t="s">
        <v>1121</v>
      </c>
    </row>
    <row r="30">
      <c r="A30" s="162">
        <v>45619.57070435185</v>
      </c>
      <c r="B30" s="163">
        <v>6349.0</v>
      </c>
      <c r="C30" s="163" t="s">
        <v>1005</v>
      </c>
      <c r="D30" s="163" t="s">
        <v>293</v>
      </c>
      <c r="E30" s="164" t="s">
        <v>1122</v>
      </c>
      <c r="F30" s="163" t="s">
        <v>1067</v>
      </c>
      <c r="G30" s="163" t="s">
        <v>398</v>
      </c>
      <c r="H30" s="163" t="s">
        <v>960</v>
      </c>
      <c r="I30" s="163" t="s">
        <v>1082</v>
      </c>
      <c r="J30" s="163" t="s">
        <v>55</v>
      </c>
      <c r="K30" s="163" t="s">
        <v>1123</v>
      </c>
      <c r="L30" s="163" t="s">
        <v>1065</v>
      </c>
      <c r="M30" s="163" t="s">
        <v>1124</v>
      </c>
      <c r="N30" s="165"/>
    </row>
    <row r="31">
      <c r="A31" s="161">
        <v>45619.63645398148</v>
      </c>
      <c r="B31" s="166">
        <v>660.0</v>
      </c>
      <c r="C31" s="166" t="s">
        <v>1125</v>
      </c>
      <c r="D31" s="166" t="s">
        <v>293</v>
      </c>
      <c r="E31" s="167" t="s">
        <v>1126</v>
      </c>
      <c r="F31" s="166" t="s">
        <v>1067</v>
      </c>
      <c r="G31" s="166" t="s">
        <v>295</v>
      </c>
      <c r="H31" s="166" t="s">
        <v>818</v>
      </c>
      <c r="I31" s="166" t="s">
        <v>1127</v>
      </c>
      <c r="J31" s="166" t="s">
        <v>1065</v>
      </c>
      <c r="K31" s="166" t="s">
        <v>1128</v>
      </c>
    </row>
    <row r="32">
      <c r="A32" s="162">
        <v>45619.65411782407</v>
      </c>
      <c r="B32" s="163">
        <v>952.0</v>
      </c>
      <c r="C32" s="163" t="s">
        <v>945</v>
      </c>
      <c r="D32" s="163" t="s">
        <v>293</v>
      </c>
      <c r="E32" s="164" t="s">
        <v>946</v>
      </c>
      <c r="F32" s="163" t="s">
        <v>1067</v>
      </c>
      <c r="G32" s="163" t="s">
        <v>295</v>
      </c>
      <c r="H32" s="163" t="s">
        <v>1079</v>
      </c>
      <c r="I32" s="163" t="s">
        <v>1129</v>
      </c>
      <c r="J32" s="163" t="s">
        <v>1056</v>
      </c>
      <c r="K32" s="163" t="s">
        <v>1130</v>
      </c>
      <c r="L32" s="163" t="s">
        <v>1065</v>
      </c>
      <c r="M32" s="163" t="s">
        <v>1131</v>
      </c>
      <c r="N32" s="165"/>
    </row>
    <row r="33">
      <c r="A33" s="161">
        <v>45619.7297762963</v>
      </c>
      <c r="B33" s="166">
        <v>13.0</v>
      </c>
      <c r="C33" s="166" t="s">
        <v>331</v>
      </c>
      <c r="D33" s="166" t="s">
        <v>293</v>
      </c>
      <c r="E33" s="167" t="s">
        <v>332</v>
      </c>
      <c r="F33" s="166" t="s">
        <v>1067</v>
      </c>
      <c r="G33" s="166" t="s">
        <v>398</v>
      </c>
      <c r="H33" s="166" t="s">
        <v>1132</v>
      </c>
      <c r="I33" s="166" t="s">
        <v>1133</v>
      </c>
      <c r="J33" s="166" t="s">
        <v>1065</v>
      </c>
      <c r="K33" s="166" t="s">
        <v>1134</v>
      </c>
      <c r="L33" s="166" t="s">
        <v>1056</v>
      </c>
      <c r="M33" s="166" t="s">
        <v>1135</v>
      </c>
      <c r="N33" s="168"/>
    </row>
    <row r="34">
      <c r="A34" s="162">
        <v>45619.7817847338</v>
      </c>
      <c r="B34" s="163">
        <v>1040.0</v>
      </c>
      <c r="C34" s="163" t="s">
        <v>964</v>
      </c>
      <c r="D34" s="163" t="s">
        <v>293</v>
      </c>
      <c r="E34" s="164" t="s">
        <v>965</v>
      </c>
      <c r="F34" s="163" t="s">
        <v>1067</v>
      </c>
      <c r="G34" s="163" t="s">
        <v>879</v>
      </c>
      <c r="H34" s="163" t="s">
        <v>960</v>
      </c>
      <c r="I34" s="163" t="s">
        <v>635</v>
      </c>
      <c r="J34" s="163" t="s">
        <v>55</v>
      </c>
      <c r="K34" s="163" t="s">
        <v>1136</v>
      </c>
      <c r="L34" s="163" t="s">
        <v>1065</v>
      </c>
      <c r="M34" s="164" t="s">
        <v>1137</v>
      </c>
      <c r="N34" s="165"/>
    </row>
    <row r="35">
      <c r="A35" s="161">
        <v>45619.79942065972</v>
      </c>
      <c r="B35" s="166">
        <v>150.0</v>
      </c>
      <c r="C35" s="166" t="s">
        <v>1044</v>
      </c>
      <c r="D35" s="166" t="s">
        <v>305</v>
      </c>
      <c r="E35" s="167" t="s">
        <v>1045</v>
      </c>
      <c r="F35" s="166" t="s">
        <v>1067</v>
      </c>
      <c r="G35" s="166" t="s">
        <v>295</v>
      </c>
      <c r="H35" s="166" t="s">
        <v>1138</v>
      </c>
      <c r="I35" s="166" t="s">
        <v>1139</v>
      </c>
      <c r="J35" s="166" t="s">
        <v>1056</v>
      </c>
      <c r="K35" s="167" t="s">
        <v>1140</v>
      </c>
      <c r="L35" s="166" t="s">
        <v>1058</v>
      </c>
      <c r="M35" s="166">
        <v>48.0</v>
      </c>
      <c r="N35" s="168"/>
    </row>
    <row r="36">
      <c r="A36" s="162">
        <v>45619.95269815972</v>
      </c>
      <c r="B36" s="163">
        <v>696.0</v>
      </c>
      <c r="C36" s="163" t="s">
        <v>1141</v>
      </c>
      <c r="D36" s="163" t="s">
        <v>293</v>
      </c>
      <c r="E36" s="164" t="s">
        <v>1142</v>
      </c>
      <c r="F36" s="163" t="s">
        <v>1067</v>
      </c>
      <c r="G36" s="163" t="s">
        <v>879</v>
      </c>
      <c r="H36" s="163" t="s">
        <v>818</v>
      </c>
      <c r="I36" s="163" t="s">
        <v>1127</v>
      </c>
      <c r="J36" s="163" t="s">
        <v>1065</v>
      </c>
      <c r="K36" s="163" t="s">
        <v>1143</v>
      </c>
    </row>
    <row r="37">
      <c r="A37" s="161">
        <v>45619.96239244213</v>
      </c>
      <c r="B37" s="166">
        <v>732.0</v>
      </c>
      <c r="C37" s="166" t="s">
        <v>1000</v>
      </c>
      <c r="D37" s="166" t="s">
        <v>293</v>
      </c>
      <c r="E37" s="167" t="s">
        <v>1144</v>
      </c>
      <c r="F37" s="166" t="s">
        <v>1067</v>
      </c>
      <c r="G37" s="166" t="s">
        <v>398</v>
      </c>
      <c r="H37" s="166" t="s">
        <v>1002</v>
      </c>
      <c r="I37" s="166" t="s">
        <v>1082</v>
      </c>
      <c r="J37" s="166" t="s">
        <v>55</v>
      </c>
      <c r="K37" s="166" t="s">
        <v>1145</v>
      </c>
      <c r="L37" s="166" t="s">
        <v>1065</v>
      </c>
      <c r="M37" s="166" t="s">
        <v>1146</v>
      </c>
      <c r="N37" s="168"/>
    </row>
    <row r="38">
      <c r="A38" s="162">
        <v>45620.66394841435</v>
      </c>
      <c r="B38" s="163">
        <v>470.0</v>
      </c>
      <c r="C38" s="163" t="s">
        <v>1147</v>
      </c>
      <c r="D38" s="163" t="s">
        <v>305</v>
      </c>
      <c r="E38" s="164" t="s">
        <v>1148</v>
      </c>
      <c r="F38" s="163" t="s">
        <v>1067</v>
      </c>
      <c r="G38" s="163" t="s">
        <v>295</v>
      </c>
      <c r="H38" s="163" t="s">
        <v>1149</v>
      </c>
      <c r="I38" s="163" t="s">
        <v>1101</v>
      </c>
      <c r="J38" s="163" t="s">
        <v>170</v>
      </c>
      <c r="K38" s="163">
        <v>8.15</v>
      </c>
      <c r="L38" s="163" t="s">
        <v>1058</v>
      </c>
      <c r="M38" s="163">
        <v>47.8</v>
      </c>
      <c r="N38" s="165"/>
    </row>
    <row r="39">
      <c r="A39" s="161">
        <v>45620.665010578705</v>
      </c>
      <c r="B39" s="166">
        <v>471.0</v>
      </c>
      <c r="C39" s="166" t="s">
        <v>591</v>
      </c>
      <c r="D39" s="166" t="s">
        <v>305</v>
      </c>
      <c r="E39" s="167" t="s">
        <v>592</v>
      </c>
      <c r="F39" s="166" t="s">
        <v>1054</v>
      </c>
      <c r="G39" s="166" t="s">
        <v>295</v>
      </c>
      <c r="H39" s="166" t="s">
        <v>1149</v>
      </c>
      <c r="I39" s="166" t="s">
        <v>1101</v>
      </c>
      <c r="J39" s="166" t="s">
        <v>170</v>
      </c>
      <c r="K39" s="166">
        <v>8.2</v>
      </c>
      <c r="L39" s="166" t="s">
        <v>1058</v>
      </c>
      <c r="M39" s="166">
        <v>48.3</v>
      </c>
      <c r="N39" s="168"/>
    </row>
    <row r="40">
      <c r="A40" s="162">
        <v>45620.665831192135</v>
      </c>
      <c r="B40" s="163">
        <v>472.0</v>
      </c>
      <c r="C40" s="163" t="s">
        <v>1150</v>
      </c>
      <c r="D40" s="163" t="s">
        <v>305</v>
      </c>
      <c r="E40" s="164" t="s">
        <v>1151</v>
      </c>
      <c r="F40" s="163" t="s">
        <v>1054</v>
      </c>
      <c r="G40" s="163" t="s">
        <v>309</v>
      </c>
      <c r="H40" s="163" t="s">
        <v>1149</v>
      </c>
      <c r="I40" s="163" t="s">
        <v>1101</v>
      </c>
      <c r="J40" s="163" t="s">
        <v>1058</v>
      </c>
      <c r="K40" s="163">
        <v>41.5</v>
      </c>
    </row>
    <row r="41">
      <c r="A41" s="161">
        <v>45620.66675172454</v>
      </c>
      <c r="B41" s="166">
        <v>473.0</v>
      </c>
      <c r="C41" s="166" t="s">
        <v>1152</v>
      </c>
      <c r="D41" s="166" t="s">
        <v>305</v>
      </c>
      <c r="E41" s="167" t="s">
        <v>1153</v>
      </c>
      <c r="F41" s="166" t="s">
        <v>1067</v>
      </c>
      <c r="G41" s="166" t="s">
        <v>309</v>
      </c>
      <c r="H41" s="166" t="s">
        <v>1149</v>
      </c>
      <c r="I41" s="166" t="s">
        <v>1101</v>
      </c>
      <c r="J41" s="166" t="s">
        <v>1058</v>
      </c>
      <c r="K41" s="166">
        <v>43.6</v>
      </c>
    </row>
    <row r="42">
      <c r="A42" s="162">
        <v>45620.66761185185</v>
      </c>
      <c r="B42" s="163">
        <v>474.0</v>
      </c>
      <c r="C42" s="163" t="s">
        <v>1154</v>
      </c>
      <c r="D42" s="163" t="s">
        <v>305</v>
      </c>
      <c r="E42" s="164" t="s">
        <v>600</v>
      </c>
      <c r="F42" s="163" t="s">
        <v>1067</v>
      </c>
      <c r="G42" s="163" t="s">
        <v>309</v>
      </c>
      <c r="H42" s="163" t="s">
        <v>1149</v>
      </c>
      <c r="I42" s="163" t="s">
        <v>1101</v>
      </c>
      <c r="J42" s="163" t="s">
        <v>170</v>
      </c>
      <c r="K42" s="163">
        <v>7.9</v>
      </c>
      <c r="L42" s="163" t="s">
        <v>1058</v>
      </c>
      <c r="M42" s="163">
        <v>45.4</v>
      </c>
      <c r="N42" s="165"/>
    </row>
    <row r="43">
      <c r="A43" s="161">
        <v>45620.66880417824</v>
      </c>
      <c r="B43" s="166">
        <v>475.0</v>
      </c>
      <c r="C43" s="166" t="s">
        <v>630</v>
      </c>
      <c r="D43" s="166" t="s">
        <v>305</v>
      </c>
      <c r="E43" s="167" t="s">
        <v>631</v>
      </c>
      <c r="F43" s="166" t="s">
        <v>1067</v>
      </c>
      <c r="G43" s="166" t="s">
        <v>309</v>
      </c>
      <c r="H43" s="166" t="s">
        <v>1149</v>
      </c>
      <c r="I43" s="166" t="s">
        <v>1101</v>
      </c>
      <c r="J43" s="166" t="s">
        <v>170</v>
      </c>
      <c r="K43" s="166">
        <v>8.3</v>
      </c>
      <c r="L43" s="166" t="s">
        <v>1058</v>
      </c>
      <c r="M43" s="166">
        <v>47.4</v>
      </c>
      <c r="N43" s="168"/>
    </row>
    <row r="44">
      <c r="A44" s="162">
        <v>45620.67203043982</v>
      </c>
      <c r="B44" s="163">
        <v>476.0</v>
      </c>
      <c r="C44" s="163" t="s">
        <v>1155</v>
      </c>
      <c r="D44" s="163" t="s">
        <v>293</v>
      </c>
      <c r="E44" s="164" t="s">
        <v>624</v>
      </c>
      <c r="F44" s="163" t="s">
        <v>1054</v>
      </c>
      <c r="G44" s="163" t="s">
        <v>309</v>
      </c>
      <c r="H44" s="163" t="s">
        <v>1149</v>
      </c>
      <c r="I44" s="163" t="s">
        <v>1101</v>
      </c>
      <c r="J44" s="163" t="s">
        <v>1102</v>
      </c>
      <c r="K44" s="163">
        <v>25.9</v>
      </c>
      <c r="L44" s="163" t="s">
        <v>0</v>
      </c>
      <c r="M44" s="163">
        <v>8.2</v>
      </c>
      <c r="N44" s="165"/>
    </row>
    <row r="45">
      <c r="A45" s="161">
        <v>45620.709264363424</v>
      </c>
      <c r="B45" s="166">
        <v>477.0</v>
      </c>
      <c r="C45" s="166" t="s">
        <v>601</v>
      </c>
      <c r="D45" s="166" t="s">
        <v>293</v>
      </c>
      <c r="E45" s="167" t="s">
        <v>602</v>
      </c>
      <c r="F45" s="166" t="s">
        <v>1067</v>
      </c>
      <c r="G45" s="166" t="s">
        <v>309</v>
      </c>
      <c r="H45" s="166" t="s">
        <v>1149</v>
      </c>
      <c r="I45" s="166" t="s">
        <v>1101</v>
      </c>
      <c r="J45" s="166" t="s">
        <v>1056</v>
      </c>
      <c r="K45" s="166" t="s">
        <v>1156</v>
      </c>
      <c r="L45" s="166" t="s">
        <v>1058</v>
      </c>
      <c r="M45" s="166">
        <v>39.2</v>
      </c>
      <c r="N45" s="168"/>
    </row>
    <row r="46">
      <c r="A46" s="162">
        <v>45620.710246828705</v>
      </c>
      <c r="B46" s="163">
        <v>478.0</v>
      </c>
      <c r="C46" s="163" t="s">
        <v>613</v>
      </c>
      <c r="D46" s="163" t="s">
        <v>305</v>
      </c>
      <c r="E46" s="164" t="s">
        <v>614</v>
      </c>
      <c r="F46" s="163" t="s">
        <v>1067</v>
      </c>
      <c r="G46" s="163" t="s">
        <v>295</v>
      </c>
      <c r="H46" s="163" t="s">
        <v>1149</v>
      </c>
      <c r="I46" s="163" t="s">
        <v>1101</v>
      </c>
      <c r="J46" s="163" t="s">
        <v>170</v>
      </c>
      <c r="K46" s="163">
        <v>8.0</v>
      </c>
      <c r="L46" s="163" t="s">
        <v>1058</v>
      </c>
      <c r="M46" s="163">
        <v>47.3</v>
      </c>
      <c r="N46" s="165"/>
    </row>
    <row r="47">
      <c r="A47" s="161">
        <v>45620.71168497685</v>
      </c>
      <c r="B47" s="166">
        <v>479.0</v>
      </c>
      <c r="C47" s="166" t="s">
        <v>1157</v>
      </c>
      <c r="D47" s="166" t="s">
        <v>305</v>
      </c>
      <c r="E47" s="167" t="s">
        <v>628</v>
      </c>
      <c r="F47" s="166" t="s">
        <v>1067</v>
      </c>
      <c r="G47" s="166" t="s">
        <v>340</v>
      </c>
      <c r="H47" s="166" t="s">
        <v>1149</v>
      </c>
      <c r="I47" s="166" t="s">
        <v>1158</v>
      </c>
      <c r="J47" s="166" t="s">
        <v>170</v>
      </c>
      <c r="K47" s="166">
        <v>7.9</v>
      </c>
      <c r="L47" s="166" t="s">
        <v>1058</v>
      </c>
      <c r="M47" s="166">
        <v>46.7</v>
      </c>
      <c r="N47" s="168"/>
    </row>
    <row r="48">
      <c r="A48" s="162">
        <v>45620.71250635417</v>
      </c>
      <c r="B48" s="163">
        <v>480.0</v>
      </c>
      <c r="C48" s="163" t="s">
        <v>1159</v>
      </c>
      <c r="D48" s="163" t="s">
        <v>305</v>
      </c>
      <c r="E48" s="164" t="s">
        <v>1160</v>
      </c>
      <c r="F48" s="163" t="s">
        <v>1067</v>
      </c>
      <c r="G48" s="163" t="s">
        <v>340</v>
      </c>
      <c r="H48" s="163" t="s">
        <v>1149</v>
      </c>
      <c r="I48" s="163" t="s">
        <v>1101</v>
      </c>
      <c r="J48" s="163" t="s">
        <v>0</v>
      </c>
      <c r="K48" s="163">
        <v>9.0</v>
      </c>
    </row>
    <row r="49">
      <c r="A49" s="161">
        <v>45620.71340719907</v>
      </c>
      <c r="B49" s="166">
        <v>481.0</v>
      </c>
      <c r="C49" s="166" t="s">
        <v>596</v>
      </c>
      <c r="D49" s="166" t="s">
        <v>293</v>
      </c>
      <c r="E49" s="167" t="s">
        <v>597</v>
      </c>
      <c r="F49" s="166" t="s">
        <v>1067</v>
      </c>
      <c r="G49" s="166" t="s">
        <v>340</v>
      </c>
      <c r="H49" s="166" t="s">
        <v>1149</v>
      </c>
      <c r="I49" s="166" t="s">
        <v>1101</v>
      </c>
      <c r="J49" s="166" t="s">
        <v>170</v>
      </c>
      <c r="K49" s="166">
        <v>6.7</v>
      </c>
      <c r="L49" s="166" t="s">
        <v>1058</v>
      </c>
      <c r="M49" s="166">
        <v>36.4</v>
      </c>
      <c r="N49" s="168"/>
    </row>
    <row r="50">
      <c r="A50" s="162">
        <v>45620.71426083334</v>
      </c>
      <c r="B50" s="163">
        <v>482.0</v>
      </c>
      <c r="C50" s="163" t="s">
        <v>1161</v>
      </c>
      <c r="D50" s="163" t="s">
        <v>305</v>
      </c>
      <c r="E50" s="164" t="s">
        <v>611</v>
      </c>
      <c r="F50" s="163" t="s">
        <v>1067</v>
      </c>
      <c r="G50" s="163" t="s">
        <v>340</v>
      </c>
      <c r="H50" s="163" t="s">
        <v>1149</v>
      </c>
      <c r="I50" s="163" t="s">
        <v>1101</v>
      </c>
      <c r="J50" s="163" t="s">
        <v>170</v>
      </c>
      <c r="K50" s="163">
        <v>7.9</v>
      </c>
      <c r="L50" s="163" t="s">
        <v>1058</v>
      </c>
      <c r="M50" s="163">
        <v>46.6</v>
      </c>
      <c r="N50" s="165"/>
    </row>
    <row r="51">
      <c r="A51" s="161">
        <v>45620.8676341088</v>
      </c>
      <c r="B51" s="166">
        <v>3003.0</v>
      </c>
      <c r="C51" s="166" t="s">
        <v>1162</v>
      </c>
      <c r="D51" s="166" t="s">
        <v>305</v>
      </c>
      <c r="E51" s="167" t="s">
        <v>1163</v>
      </c>
      <c r="F51" s="166" t="s">
        <v>1067</v>
      </c>
      <c r="G51" s="166" t="s">
        <v>398</v>
      </c>
      <c r="H51" s="166" t="s">
        <v>516</v>
      </c>
      <c r="I51" s="166" t="s">
        <v>517</v>
      </c>
      <c r="J51" s="166" t="s">
        <v>170</v>
      </c>
      <c r="K51" s="166">
        <v>8.8</v>
      </c>
      <c r="L51" s="166" t="s">
        <v>1058</v>
      </c>
      <c r="M51" s="166">
        <v>49.0</v>
      </c>
      <c r="N51" s="168"/>
    </row>
    <row r="52">
      <c r="A52" s="162">
        <v>45621.37586526621</v>
      </c>
      <c r="B52" s="163">
        <v>644.0</v>
      </c>
      <c r="C52" s="163" t="s">
        <v>790</v>
      </c>
      <c r="D52" s="163" t="s">
        <v>293</v>
      </c>
      <c r="E52" s="164" t="s">
        <v>791</v>
      </c>
      <c r="F52" s="163" t="s">
        <v>1054</v>
      </c>
      <c r="G52" s="163" t="s">
        <v>295</v>
      </c>
      <c r="H52" s="163" t="s">
        <v>1079</v>
      </c>
      <c r="I52" s="163" t="s">
        <v>793</v>
      </c>
      <c r="J52" s="163" t="s">
        <v>170</v>
      </c>
      <c r="K52" s="163">
        <v>7.4</v>
      </c>
      <c r="L52" s="163" t="s">
        <v>1058</v>
      </c>
      <c r="M52" s="163">
        <v>43.0</v>
      </c>
      <c r="N52" s="165"/>
    </row>
    <row r="53">
      <c r="A53" s="161">
        <v>45621.37885666666</v>
      </c>
      <c r="B53" s="166">
        <v>642.0</v>
      </c>
      <c r="C53" s="166" t="s">
        <v>1164</v>
      </c>
      <c r="D53" s="166" t="s">
        <v>293</v>
      </c>
      <c r="E53" s="167" t="s">
        <v>1165</v>
      </c>
      <c r="F53" s="166" t="s">
        <v>1054</v>
      </c>
      <c r="G53" s="166" t="s">
        <v>879</v>
      </c>
      <c r="H53" s="166" t="s">
        <v>1079</v>
      </c>
      <c r="I53" s="166" t="s">
        <v>1166</v>
      </c>
      <c r="J53" s="166" t="s">
        <v>1065</v>
      </c>
      <c r="K53" s="166" t="s">
        <v>1167</v>
      </c>
    </row>
    <row r="54">
      <c r="A54" s="162">
        <v>45621.381034618054</v>
      </c>
      <c r="B54" s="163">
        <v>636.0</v>
      </c>
      <c r="C54" s="163" t="s">
        <v>1168</v>
      </c>
      <c r="D54" s="163" t="s">
        <v>293</v>
      </c>
      <c r="E54" s="164" t="s">
        <v>1169</v>
      </c>
      <c r="F54" s="163" t="s">
        <v>1054</v>
      </c>
      <c r="G54" s="163" t="s">
        <v>879</v>
      </c>
      <c r="H54" s="163" t="s">
        <v>1079</v>
      </c>
      <c r="I54" s="163" t="s">
        <v>1166</v>
      </c>
      <c r="J54" s="163" t="s">
        <v>1065</v>
      </c>
      <c r="K54" s="163" t="s">
        <v>1170</v>
      </c>
    </row>
    <row r="55">
      <c r="A55" s="161">
        <v>45621.38318765046</v>
      </c>
      <c r="B55" s="166">
        <v>632.0</v>
      </c>
      <c r="C55" s="166" t="s">
        <v>1171</v>
      </c>
      <c r="D55" s="166" t="s">
        <v>293</v>
      </c>
      <c r="E55" s="167" t="s">
        <v>1172</v>
      </c>
      <c r="F55" s="166" t="s">
        <v>1054</v>
      </c>
      <c r="G55" s="166" t="s">
        <v>879</v>
      </c>
      <c r="H55" s="166" t="s">
        <v>1079</v>
      </c>
      <c r="I55" s="166" t="s">
        <v>793</v>
      </c>
      <c r="J55" s="166" t="s">
        <v>170</v>
      </c>
      <c r="K55" s="166">
        <v>7.7</v>
      </c>
      <c r="L55" s="166" t="s">
        <v>1058</v>
      </c>
      <c r="M55" s="166">
        <v>45.0</v>
      </c>
      <c r="N55" s="168"/>
    </row>
    <row r="56">
      <c r="A56" s="162">
        <v>45621.43486425926</v>
      </c>
      <c r="B56" s="163">
        <v>306.0</v>
      </c>
      <c r="C56" s="163" t="s">
        <v>1173</v>
      </c>
      <c r="D56" s="163" t="s">
        <v>305</v>
      </c>
      <c r="E56" s="164" t="s">
        <v>1174</v>
      </c>
      <c r="F56" s="163" t="s">
        <v>1054</v>
      </c>
      <c r="G56" s="163" t="s">
        <v>295</v>
      </c>
      <c r="H56" s="163" t="s">
        <v>1055</v>
      </c>
      <c r="I56" s="163" t="s">
        <v>1175</v>
      </c>
      <c r="J56" s="163" t="s">
        <v>170</v>
      </c>
      <c r="K56" s="163">
        <v>7.9</v>
      </c>
      <c r="L56" s="163" t="s">
        <v>1058</v>
      </c>
      <c r="M56" s="163">
        <v>44.1</v>
      </c>
      <c r="N56" s="165"/>
    </row>
    <row r="57">
      <c r="A57" s="161">
        <v>45621.435783078705</v>
      </c>
      <c r="B57" s="166">
        <v>319.0</v>
      </c>
      <c r="C57" s="166" t="s">
        <v>1176</v>
      </c>
      <c r="D57" s="166" t="s">
        <v>293</v>
      </c>
      <c r="E57" s="167" t="s">
        <v>1177</v>
      </c>
      <c r="F57" s="166" t="s">
        <v>1054</v>
      </c>
      <c r="G57" s="166" t="s">
        <v>398</v>
      </c>
      <c r="H57" s="166" t="s">
        <v>1055</v>
      </c>
      <c r="I57" s="166" t="s">
        <v>1175</v>
      </c>
      <c r="J57" s="166" t="s">
        <v>1102</v>
      </c>
      <c r="K57" s="166">
        <v>28.1</v>
      </c>
      <c r="L57" s="166" t="s">
        <v>1058</v>
      </c>
      <c r="M57" s="166">
        <v>41.25</v>
      </c>
      <c r="N57" s="168"/>
    </row>
    <row r="58">
      <c r="A58" s="162">
        <v>45621.43658666666</v>
      </c>
      <c r="B58" s="163">
        <v>328.0</v>
      </c>
      <c r="C58" s="163" t="s">
        <v>1178</v>
      </c>
      <c r="D58" s="163" t="s">
        <v>293</v>
      </c>
      <c r="E58" s="164" t="s">
        <v>1179</v>
      </c>
      <c r="F58" s="163" t="s">
        <v>1054</v>
      </c>
      <c r="G58" s="163" t="s">
        <v>398</v>
      </c>
      <c r="H58" s="163" t="s">
        <v>1055</v>
      </c>
      <c r="I58" s="163" t="s">
        <v>1175</v>
      </c>
      <c r="J58" s="163" t="s">
        <v>1056</v>
      </c>
      <c r="K58" s="163" t="s">
        <v>1180</v>
      </c>
    </row>
    <row r="59">
      <c r="A59" s="161">
        <v>45621.43813072916</v>
      </c>
      <c r="B59" s="166">
        <v>706.0</v>
      </c>
      <c r="C59" s="166" t="s">
        <v>1181</v>
      </c>
      <c r="D59" s="166" t="s">
        <v>305</v>
      </c>
      <c r="E59" s="167" t="s">
        <v>1182</v>
      </c>
      <c r="F59" s="166" t="s">
        <v>1054</v>
      </c>
      <c r="G59" s="166" t="s">
        <v>309</v>
      </c>
      <c r="H59" s="166" t="s">
        <v>1055</v>
      </c>
      <c r="I59" s="166" t="s">
        <v>441</v>
      </c>
      <c r="J59" s="166" t="s">
        <v>1056</v>
      </c>
      <c r="K59" s="166" t="s">
        <v>1183</v>
      </c>
    </row>
    <row r="60">
      <c r="A60" s="162">
        <v>45621.43885362268</v>
      </c>
      <c r="B60" s="163">
        <v>325.0</v>
      </c>
      <c r="C60" s="163" t="s">
        <v>1184</v>
      </c>
      <c r="D60" s="163" t="s">
        <v>305</v>
      </c>
      <c r="E60" s="164" t="s">
        <v>1185</v>
      </c>
      <c r="F60" s="163" t="s">
        <v>1054</v>
      </c>
      <c r="G60" s="163" t="s">
        <v>295</v>
      </c>
      <c r="H60" s="163" t="s">
        <v>1055</v>
      </c>
      <c r="I60" s="163" t="s">
        <v>1175</v>
      </c>
      <c r="J60" s="163" t="s">
        <v>1056</v>
      </c>
      <c r="K60" s="163" t="s">
        <v>1186</v>
      </c>
    </row>
    <row r="61">
      <c r="A61" s="161">
        <v>45621.439513391204</v>
      </c>
      <c r="B61" s="166">
        <v>312.0</v>
      </c>
      <c r="C61" s="166" t="s">
        <v>1187</v>
      </c>
      <c r="D61" s="166" t="s">
        <v>305</v>
      </c>
      <c r="E61" s="167" t="s">
        <v>1188</v>
      </c>
      <c r="F61" s="166" t="s">
        <v>1054</v>
      </c>
      <c r="G61" s="166" t="s">
        <v>398</v>
      </c>
      <c r="H61" s="166" t="s">
        <v>1055</v>
      </c>
      <c r="I61" s="166" t="s">
        <v>1175</v>
      </c>
      <c r="J61" s="166" t="s">
        <v>1102</v>
      </c>
      <c r="K61" s="166">
        <v>31.0</v>
      </c>
      <c r="L61" s="166" t="s">
        <v>1058</v>
      </c>
      <c r="M61" s="166">
        <v>45.6</v>
      </c>
      <c r="N61" s="168"/>
    </row>
    <row r="62">
      <c r="A62" s="162">
        <v>45621.44016</v>
      </c>
      <c r="B62" s="163">
        <v>381.0</v>
      </c>
      <c r="C62" s="163" t="s">
        <v>1189</v>
      </c>
      <c r="D62" s="163" t="s">
        <v>305</v>
      </c>
      <c r="E62" s="164" t="s">
        <v>1190</v>
      </c>
      <c r="F62" s="163" t="s">
        <v>1054</v>
      </c>
      <c r="G62" s="163" t="s">
        <v>295</v>
      </c>
      <c r="H62" s="163" t="s">
        <v>1055</v>
      </c>
      <c r="I62" s="163" t="s">
        <v>1175</v>
      </c>
      <c r="J62" s="163" t="s">
        <v>170</v>
      </c>
      <c r="K62" s="163">
        <v>7.9</v>
      </c>
      <c r="L62" s="163" t="s">
        <v>1058</v>
      </c>
      <c r="M62" s="163">
        <v>44.8</v>
      </c>
      <c r="N62" s="165"/>
    </row>
    <row r="63">
      <c r="A63" s="161">
        <v>45621.44530818287</v>
      </c>
      <c r="B63" s="166">
        <v>329.0</v>
      </c>
      <c r="C63" s="166" t="s">
        <v>1191</v>
      </c>
      <c r="D63" s="166" t="s">
        <v>305</v>
      </c>
      <c r="E63" s="167" t="s">
        <v>1192</v>
      </c>
      <c r="F63" s="166" t="s">
        <v>1054</v>
      </c>
      <c r="G63" s="166" t="s">
        <v>398</v>
      </c>
      <c r="H63" s="166" t="s">
        <v>1055</v>
      </c>
      <c r="I63" s="166" t="s">
        <v>1175</v>
      </c>
      <c r="J63" s="166" t="s">
        <v>1058</v>
      </c>
      <c r="K63" s="166">
        <v>49.1</v>
      </c>
    </row>
    <row r="64">
      <c r="A64" s="162">
        <v>45621.508738958335</v>
      </c>
      <c r="B64" s="163">
        <v>7.0</v>
      </c>
      <c r="C64" s="163" t="s">
        <v>1048</v>
      </c>
      <c r="D64" s="163" t="s">
        <v>293</v>
      </c>
      <c r="E64" s="164" t="s">
        <v>1193</v>
      </c>
      <c r="F64" s="163" t="s">
        <v>1067</v>
      </c>
      <c r="G64" s="163" t="s">
        <v>295</v>
      </c>
      <c r="H64" s="163" t="s">
        <v>1009</v>
      </c>
      <c r="I64" s="163" t="s">
        <v>1194</v>
      </c>
      <c r="J64" s="163" t="s">
        <v>55</v>
      </c>
      <c r="K64" s="163" t="s">
        <v>1195</v>
      </c>
      <c r="L64" s="163" t="s">
        <v>1065</v>
      </c>
      <c r="M64" s="163" t="s">
        <v>1196</v>
      </c>
      <c r="N64" s="165"/>
    </row>
    <row r="65">
      <c r="A65" s="161">
        <v>45621.60365819444</v>
      </c>
      <c r="B65" s="166">
        <v>307.0</v>
      </c>
      <c r="C65" s="166" t="s">
        <v>448</v>
      </c>
      <c r="D65" s="166" t="s">
        <v>305</v>
      </c>
      <c r="E65" s="167" t="s">
        <v>449</v>
      </c>
      <c r="F65" s="166" t="s">
        <v>1067</v>
      </c>
      <c r="G65" s="166" t="s">
        <v>340</v>
      </c>
      <c r="H65" s="166" t="s">
        <v>1055</v>
      </c>
      <c r="I65" s="166" t="s">
        <v>441</v>
      </c>
      <c r="J65" s="166" t="s">
        <v>170</v>
      </c>
      <c r="K65" s="166">
        <v>7.7</v>
      </c>
      <c r="L65" s="166" t="s">
        <v>1058</v>
      </c>
      <c r="M65" s="166">
        <v>44.2</v>
      </c>
      <c r="N65" s="168"/>
    </row>
    <row r="66">
      <c r="A66" s="162">
        <v>45621.604259618056</v>
      </c>
      <c r="B66" s="163">
        <v>330.0</v>
      </c>
      <c r="C66" s="163" t="s">
        <v>442</v>
      </c>
      <c r="D66" s="163" t="s">
        <v>293</v>
      </c>
      <c r="E66" s="164" t="s">
        <v>443</v>
      </c>
      <c r="F66" s="163" t="s">
        <v>1067</v>
      </c>
      <c r="G66" s="163" t="s">
        <v>309</v>
      </c>
      <c r="H66" s="163" t="s">
        <v>1055</v>
      </c>
      <c r="I66" s="163" t="s">
        <v>441</v>
      </c>
      <c r="J66" s="163" t="s">
        <v>170</v>
      </c>
      <c r="K66" s="163">
        <v>6.9</v>
      </c>
    </row>
    <row r="67">
      <c r="A67" s="161">
        <v>45621.60500166667</v>
      </c>
      <c r="B67" s="166">
        <v>327.0</v>
      </c>
      <c r="C67" s="166" t="s">
        <v>1197</v>
      </c>
      <c r="D67" s="166" t="s">
        <v>305</v>
      </c>
      <c r="E67" s="167" t="s">
        <v>1198</v>
      </c>
      <c r="F67" s="166" t="s">
        <v>1067</v>
      </c>
      <c r="G67" s="166" t="s">
        <v>309</v>
      </c>
      <c r="H67" s="166" t="s">
        <v>1055</v>
      </c>
      <c r="I67" s="166" t="s">
        <v>441</v>
      </c>
      <c r="J67" s="166" t="s">
        <v>1056</v>
      </c>
      <c r="K67" s="166" t="s">
        <v>1199</v>
      </c>
      <c r="L67" s="166" t="s">
        <v>1058</v>
      </c>
      <c r="M67" s="166">
        <v>42.0</v>
      </c>
      <c r="N67" s="168"/>
    </row>
    <row r="68">
      <c r="A68" s="162">
        <v>45621.60587788194</v>
      </c>
      <c r="B68" s="163">
        <v>382.0</v>
      </c>
      <c r="C68" s="163" t="s">
        <v>447</v>
      </c>
      <c r="D68" s="163" t="s">
        <v>293</v>
      </c>
      <c r="E68" s="164" t="s">
        <v>1200</v>
      </c>
      <c r="F68" s="163" t="s">
        <v>1067</v>
      </c>
      <c r="G68" s="163" t="s">
        <v>309</v>
      </c>
      <c r="H68" s="163" t="s">
        <v>1055</v>
      </c>
      <c r="I68" s="163" t="s">
        <v>441</v>
      </c>
      <c r="J68" s="163" t="s">
        <v>170</v>
      </c>
      <c r="K68" s="163">
        <v>7.2</v>
      </c>
      <c r="L68" s="163" t="s">
        <v>1056</v>
      </c>
      <c r="M68" s="163" t="s">
        <v>1180</v>
      </c>
      <c r="N68" s="165"/>
    </row>
    <row r="69">
      <c r="A69" s="161">
        <v>45621.60639865741</v>
      </c>
      <c r="B69" s="166">
        <v>382.0</v>
      </c>
      <c r="C69" s="166" t="s">
        <v>447</v>
      </c>
      <c r="D69" s="166" t="s">
        <v>293</v>
      </c>
      <c r="E69" s="167" t="s">
        <v>1200</v>
      </c>
      <c r="F69" s="166" t="s">
        <v>1067</v>
      </c>
      <c r="G69" s="166" t="s">
        <v>309</v>
      </c>
      <c r="H69" s="166" t="s">
        <v>1055</v>
      </c>
      <c r="I69" s="166" t="s">
        <v>441</v>
      </c>
      <c r="J69" s="166" t="s">
        <v>1058</v>
      </c>
      <c r="K69" s="166">
        <v>38.2</v>
      </c>
    </row>
    <row r="70">
      <c r="A70" s="162">
        <v>45621.607232361115</v>
      </c>
      <c r="B70" s="163">
        <v>310.0</v>
      </c>
      <c r="C70" s="163" t="s">
        <v>1201</v>
      </c>
      <c r="D70" s="163" t="s">
        <v>293</v>
      </c>
      <c r="E70" s="164" t="s">
        <v>1202</v>
      </c>
      <c r="F70" s="163" t="s">
        <v>1067</v>
      </c>
      <c r="G70" s="163" t="s">
        <v>309</v>
      </c>
      <c r="H70" s="163" t="s">
        <v>1055</v>
      </c>
      <c r="I70" s="163" t="s">
        <v>441</v>
      </c>
      <c r="J70" s="163" t="s">
        <v>1056</v>
      </c>
      <c r="K70" s="163" t="s">
        <v>1203</v>
      </c>
      <c r="L70" s="163" t="s">
        <v>1058</v>
      </c>
      <c r="M70" s="163">
        <v>38.1</v>
      </c>
      <c r="N70" s="165"/>
    </row>
    <row r="71">
      <c r="A71" s="161">
        <v>45621.60829561343</v>
      </c>
      <c r="B71" s="166">
        <v>314.0</v>
      </c>
      <c r="C71" s="166" t="s">
        <v>450</v>
      </c>
      <c r="D71" s="166" t="s">
        <v>305</v>
      </c>
      <c r="E71" s="167" t="s">
        <v>451</v>
      </c>
      <c r="F71" s="166" t="s">
        <v>1067</v>
      </c>
      <c r="G71" s="166" t="s">
        <v>309</v>
      </c>
      <c r="H71" s="166" t="s">
        <v>1055</v>
      </c>
      <c r="I71" s="166" t="s">
        <v>441</v>
      </c>
      <c r="J71" s="166" t="s">
        <v>1056</v>
      </c>
      <c r="K71" s="166" t="s">
        <v>1204</v>
      </c>
      <c r="L71" s="166" t="s">
        <v>1058</v>
      </c>
      <c r="M71" s="166">
        <v>44.2</v>
      </c>
      <c r="N71" s="168"/>
    </row>
    <row r="72">
      <c r="A72" s="162">
        <v>45621.60893148148</v>
      </c>
      <c r="B72" s="163">
        <v>434.0</v>
      </c>
      <c r="C72" s="163" t="s">
        <v>1205</v>
      </c>
      <c r="D72" s="163" t="s">
        <v>305</v>
      </c>
      <c r="E72" s="164" t="s">
        <v>445</v>
      </c>
      <c r="F72" s="163" t="s">
        <v>1067</v>
      </c>
      <c r="G72" s="163" t="s">
        <v>340</v>
      </c>
      <c r="H72" s="163" t="s">
        <v>1055</v>
      </c>
      <c r="I72" s="163" t="s">
        <v>441</v>
      </c>
      <c r="J72" s="163" t="s">
        <v>170</v>
      </c>
      <c r="K72" s="163">
        <v>7.8</v>
      </c>
      <c r="L72" s="163" t="s">
        <v>1058</v>
      </c>
      <c r="M72" s="163">
        <v>42.5</v>
      </c>
      <c r="N72" s="165"/>
    </row>
    <row r="73">
      <c r="A73" s="161">
        <v>45621.61026140046</v>
      </c>
      <c r="B73" s="166">
        <v>394.0</v>
      </c>
      <c r="C73" s="166" t="s">
        <v>455</v>
      </c>
      <c r="D73" s="166" t="s">
        <v>305</v>
      </c>
      <c r="E73" s="167" t="s">
        <v>456</v>
      </c>
      <c r="F73" s="166" t="s">
        <v>1054</v>
      </c>
      <c r="G73" s="166" t="s">
        <v>398</v>
      </c>
      <c r="H73" s="166" t="s">
        <v>1055</v>
      </c>
      <c r="I73" s="166" t="s">
        <v>441</v>
      </c>
      <c r="J73" s="166" t="s">
        <v>1056</v>
      </c>
      <c r="K73" s="166" t="s">
        <v>1206</v>
      </c>
      <c r="L73" s="166" t="s">
        <v>1058</v>
      </c>
      <c r="M73" s="166">
        <v>45.2</v>
      </c>
      <c r="N73" s="168"/>
    </row>
    <row r="74">
      <c r="A74" s="162">
        <v>45621.80239144676</v>
      </c>
      <c r="B74" s="163">
        <v>537.0</v>
      </c>
      <c r="C74" s="163" t="s">
        <v>1207</v>
      </c>
      <c r="D74" s="163" t="s">
        <v>305</v>
      </c>
      <c r="E74" s="164" t="s">
        <v>1208</v>
      </c>
      <c r="F74" s="163" t="s">
        <v>1054</v>
      </c>
      <c r="G74" s="163" t="s">
        <v>295</v>
      </c>
      <c r="H74" s="163" t="s">
        <v>1055</v>
      </c>
      <c r="I74" s="163" t="s">
        <v>682</v>
      </c>
      <c r="J74" s="163" t="s">
        <v>1056</v>
      </c>
      <c r="K74" s="163" t="s">
        <v>1209</v>
      </c>
      <c r="L74" s="163" t="s">
        <v>1065</v>
      </c>
      <c r="M74" s="163" t="s">
        <v>1210</v>
      </c>
      <c r="N74" s="165"/>
    </row>
    <row r="75">
      <c r="A75" s="161">
        <v>45621.804789918984</v>
      </c>
      <c r="B75" s="166">
        <v>547.0</v>
      </c>
      <c r="C75" s="166" t="s">
        <v>1211</v>
      </c>
      <c r="D75" s="166" t="s">
        <v>305</v>
      </c>
      <c r="E75" s="167" t="s">
        <v>1212</v>
      </c>
      <c r="F75" s="166" t="s">
        <v>1054</v>
      </c>
      <c r="G75" s="166" t="s">
        <v>295</v>
      </c>
      <c r="H75" s="166" t="s">
        <v>1055</v>
      </c>
      <c r="I75" s="166" t="s">
        <v>645</v>
      </c>
      <c r="J75" s="166" t="s">
        <v>1056</v>
      </c>
      <c r="K75" s="166" t="s">
        <v>1213</v>
      </c>
      <c r="L75" s="166" t="s">
        <v>1058</v>
      </c>
      <c r="M75" s="166">
        <v>44.6</v>
      </c>
      <c r="N75" s="168"/>
    </row>
    <row r="76">
      <c r="A76" s="162">
        <v>45621.806639560185</v>
      </c>
      <c r="B76" s="163">
        <v>535.0</v>
      </c>
      <c r="C76" s="163" t="s">
        <v>1214</v>
      </c>
      <c r="D76" s="163" t="s">
        <v>305</v>
      </c>
      <c r="E76" s="164" t="s">
        <v>1215</v>
      </c>
      <c r="F76" s="163" t="s">
        <v>1054</v>
      </c>
      <c r="G76" s="163" t="s">
        <v>295</v>
      </c>
      <c r="H76" s="163" t="s">
        <v>1055</v>
      </c>
      <c r="I76" s="163" t="s">
        <v>682</v>
      </c>
      <c r="J76" s="163" t="s">
        <v>1056</v>
      </c>
      <c r="K76" s="163" t="s">
        <v>1216</v>
      </c>
      <c r="L76" s="163" t="s">
        <v>1065</v>
      </c>
      <c r="M76" s="163" t="s">
        <v>1217</v>
      </c>
      <c r="N76" s="165"/>
    </row>
    <row r="77">
      <c r="A77" s="161">
        <v>45621.80955348379</v>
      </c>
      <c r="B77" s="166">
        <v>518.0</v>
      </c>
      <c r="C77" s="166" t="s">
        <v>643</v>
      </c>
      <c r="D77" s="166" t="s">
        <v>305</v>
      </c>
      <c r="E77" s="167" t="s">
        <v>644</v>
      </c>
      <c r="F77" s="166" t="s">
        <v>1067</v>
      </c>
      <c r="G77" s="166" t="s">
        <v>295</v>
      </c>
      <c r="H77" s="166" t="s">
        <v>1055</v>
      </c>
      <c r="I77" s="166" t="s">
        <v>682</v>
      </c>
      <c r="J77" s="166" t="s">
        <v>1056</v>
      </c>
      <c r="K77" s="166" t="s">
        <v>1218</v>
      </c>
      <c r="L77" s="166" t="s">
        <v>1065</v>
      </c>
      <c r="M77" s="166" t="s">
        <v>1219</v>
      </c>
      <c r="N77" s="168"/>
    </row>
    <row r="78">
      <c r="A78" s="162">
        <v>45621.81050861111</v>
      </c>
      <c r="B78" s="163">
        <v>511.0</v>
      </c>
      <c r="C78" s="163" t="s">
        <v>662</v>
      </c>
      <c r="D78" s="163" t="s">
        <v>293</v>
      </c>
      <c r="E78" s="164" t="s">
        <v>663</v>
      </c>
      <c r="F78" s="163" t="s">
        <v>1067</v>
      </c>
      <c r="G78" s="163" t="s">
        <v>309</v>
      </c>
      <c r="H78" s="163" t="s">
        <v>1055</v>
      </c>
      <c r="I78" s="163" t="s">
        <v>699</v>
      </c>
      <c r="J78" s="163" t="s">
        <v>1056</v>
      </c>
      <c r="K78" s="163" t="s">
        <v>1220</v>
      </c>
      <c r="L78" s="163" t="s">
        <v>1065</v>
      </c>
      <c r="M78" s="163" t="s">
        <v>1221</v>
      </c>
      <c r="N78" s="165"/>
    </row>
    <row r="79">
      <c r="A79" s="161">
        <v>45621.81208920139</v>
      </c>
      <c r="B79" s="166">
        <v>515.0</v>
      </c>
      <c r="C79" s="166" t="s">
        <v>676</v>
      </c>
      <c r="D79" s="166" t="s">
        <v>293</v>
      </c>
      <c r="E79" s="167" t="s">
        <v>677</v>
      </c>
      <c r="F79" s="166" t="s">
        <v>1067</v>
      </c>
      <c r="G79" s="166" t="s">
        <v>309</v>
      </c>
      <c r="H79" s="166" t="s">
        <v>1055</v>
      </c>
      <c r="I79" s="166" t="s">
        <v>699</v>
      </c>
      <c r="J79" s="166" t="s">
        <v>55</v>
      </c>
      <c r="K79" s="166" t="s">
        <v>1222</v>
      </c>
      <c r="L79" s="166" t="s">
        <v>1065</v>
      </c>
      <c r="M79" s="166" t="s">
        <v>1223</v>
      </c>
      <c r="N79" s="168"/>
    </row>
    <row r="80">
      <c r="A80" s="162">
        <v>45621.81314532408</v>
      </c>
      <c r="B80" s="163">
        <v>545.0</v>
      </c>
      <c r="C80" s="163" t="s">
        <v>714</v>
      </c>
      <c r="D80" s="163" t="s">
        <v>305</v>
      </c>
      <c r="E80" s="164" t="s">
        <v>715</v>
      </c>
      <c r="F80" s="163" t="s">
        <v>1067</v>
      </c>
      <c r="G80" s="163" t="s">
        <v>295</v>
      </c>
      <c r="H80" s="163" t="s">
        <v>1055</v>
      </c>
      <c r="I80" s="163" t="s">
        <v>682</v>
      </c>
      <c r="J80" s="163" t="s">
        <v>1056</v>
      </c>
      <c r="K80" s="163" t="s">
        <v>1224</v>
      </c>
      <c r="L80" s="163" t="s">
        <v>1065</v>
      </c>
      <c r="M80" s="163" t="s">
        <v>1225</v>
      </c>
      <c r="N80" s="165"/>
    </row>
    <row r="81">
      <c r="A81" s="161">
        <v>45621.814217974534</v>
      </c>
      <c r="B81" s="166">
        <v>636.0</v>
      </c>
      <c r="C81" s="166" t="s">
        <v>1168</v>
      </c>
      <c r="D81" s="166" t="s">
        <v>293</v>
      </c>
      <c r="E81" s="167" t="s">
        <v>1169</v>
      </c>
      <c r="F81" s="166" t="s">
        <v>1054</v>
      </c>
      <c r="G81" s="166" t="s">
        <v>879</v>
      </c>
      <c r="H81" s="166" t="s">
        <v>1079</v>
      </c>
      <c r="I81" s="166" t="s">
        <v>793</v>
      </c>
      <c r="J81" s="166" t="s">
        <v>55</v>
      </c>
      <c r="K81" s="166" t="s">
        <v>1226</v>
      </c>
      <c r="M81" s="166" t="s">
        <v>1226</v>
      </c>
      <c r="N81" s="168"/>
    </row>
    <row r="82">
      <c r="A82" s="162">
        <v>45621.8142362963</v>
      </c>
      <c r="B82" s="163">
        <v>507.0</v>
      </c>
      <c r="C82" s="163" t="s">
        <v>1227</v>
      </c>
      <c r="D82" s="163" t="s">
        <v>293</v>
      </c>
      <c r="E82" s="164" t="s">
        <v>1228</v>
      </c>
      <c r="F82" s="163" t="s">
        <v>1067</v>
      </c>
      <c r="G82" s="163" t="s">
        <v>309</v>
      </c>
      <c r="H82" s="163" t="s">
        <v>1055</v>
      </c>
      <c r="I82" s="163" t="s">
        <v>699</v>
      </c>
      <c r="J82" s="163" t="s">
        <v>1056</v>
      </c>
      <c r="K82" s="163" t="s">
        <v>1229</v>
      </c>
      <c r="L82" s="163" t="s">
        <v>1065</v>
      </c>
      <c r="M82" s="163" t="s">
        <v>1134</v>
      </c>
      <c r="N82" s="165"/>
    </row>
    <row r="83">
      <c r="A83" s="161">
        <v>45621.816576944446</v>
      </c>
      <c r="B83" s="166">
        <v>516.0</v>
      </c>
      <c r="C83" s="166" t="s">
        <v>1230</v>
      </c>
      <c r="D83" s="166" t="s">
        <v>293</v>
      </c>
      <c r="E83" s="167" t="s">
        <v>1231</v>
      </c>
      <c r="F83" s="166" t="s">
        <v>1067</v>
      </c>
      <c r="G83" s="166" t="s">
        <v>309</v>
      </c>
      <c r="H83" s="166" t="s">
        <v>1055</v>
      </c>
      <c r="I83" s="166" t="s">
        <v>699</v>
      </c>
      <c r="J83" s="166" t="s">
        <v>55</v>
      </c>
      <c r="K83" s="166" t="s">
        <v>1232</v>
      </c>
      <c r="L83" s="166" t="s">
        <v>1065</v>
      </c>
      <c r="M83" s="166" t="s">
        <v>1233</v>
      </c>
      <c r="N83" s="168"/>
    </row>
    <row r="84">
      <c r="A84" s="162">
        <v>45621.81796699074</v>
      </c>
      <c r="B84" s="163">
        <v>525.0</v>
      </c>
      <c r="C84" s="163" t="s">
        <v>697</v>
      </c>
      <c r="D84" s="163" t="s">
        <v>305</v>
      </c>
      <c r="E84" s="164" t="s">
        <v>698</v>
      </c>
      <c r="F84" s="163" t="s">
        <v>1067</v>
      </c>
      <c r="G84" s="163" t="s">
        <v>295</v>
      </c>
      <c r="H84" s="163" t="s">
        <v>1055</v>
      </c>
      <c r="I84" s="163" t="s">
        <v>699</v>
      </c>
      <c r="J84" s="163" t="s">
        <v>1056</v>
      </c>
      <c r="K84" s="163" t="s">
        <v>1234</v>
      </c>
      <c r="L84" s="163" t="s">
        <v>1065</v>
      </c>
      <c r="M84" s="163" t="s">
        <v>1235</v>
      </c>
      <c r="N84" s="165"/>
    </row>
    <row r="85">
      <c r="A85" s="161">
        <v>45621.81927685185</v>
      </c>
      <c r="B85" s="166">
        <v>527.0</v>
      </c>
      <c r="C85" s="166" t="s">
        <v>702</v>
      </c>
      <c r="D85" s="166" t="s">
        <v>305</v>
      </c>
      <c r="E85" s="167" t="s">
        <v>703</v>
      </c>
      <c r="F85" s="166" t="s">
        <v>1067</v>
      </c>
      <c r="G85" s="166" t="s">
        <v>340</v>
      </c>
      <c r="H85" s="166" t="s">
        <v>1055</v>
      </c>
      <c r="I85" s="166" t="s">
        <v>699</v>
      </c>
      <c r="J85" s="166" t="s">
        <v>1056</v>
      </c>
      <c r="K85" s="166" t="s">
        <v>1236</v>
      </c>
      <c r="L85" s="166" t="s">
        <v>1058</v>
      </c>
      <c r="M85" s="166">
        <v>44.5</v>
      </c>
      <c r="N85" s="168"/>
    </row>
    <row r="86">
      <c r="A86" s="162">
        <v>45621.821325150464</v>
      </c>
      <c r="B86" s="163">
        <v>501.0</v>
      </c>
      <c r="C86" s="163" t="s">
        <v>638</v>
      </c>
      <c r="D86" s="163" t="s">
        <v>305</v>
      </c>
      <c r="E86" s="164" t="s">
        <v>639</v>
      </c>
      <c r="F86" s="163" t="s">
        <v>1067</v>
      </c>
      <c r="G86" s="163" t="s">
        <v>309</v>
      </c>
      <c r="H86" s="163" t="s">
        <v>1068</v>
      </c>
      <c r="I86" s="163" t="s">
        <v>699</v>
      </c>
      <c r="J86" s="163" t="s">
        <v>55</v>
      </c>
      <c r="K86" s="163" t="s">
        <v>1237</v>
      </c>
      <c r="L86" s="163" t="s">
        <v>1065</v>
      </c>
      <c r="M86" s="163" t="s">
        <v>1238</v>
      </c>
      <c r="N86" s="165"/>
    </row>
    <row r="87">
      <c r="A87" s="161">
        <v>45621.83685122685</v>
      </c>
      <c r="B87" s="166">
        <v>907.0</v>
      </c>
      <c r="C87" s="166" t="s">
        <v>932</v>
      </c>
      <c r="D87" s="166" t="s">
        <v>293</v>
      </c>
      <c r="E87" s="166">
        <v>2006.0</v>
      </c>
      <c r="F87" s="166" t="s">
        <v>1067</v>
      </c>
      <c r="G87" s="166" t="s">
        <v>309</v>
      </c>
      <c r="H87" s="166" t="s">
        <v>934</v>
      </c>
      <c r="I87" s="166" t="s">
        <v>1239</v>
      </c>
      <c r="J87" s="166" t="s">
        <v>170</v>
      </c>
      <c r="K87" s="166">
        <v>7.0</v>
      </c>
      <c r="L87" s="166" t="s">
        <v>1058</v>
      </c>
      <c r="M87" s="166">
        <v>36.2</v>
      </c>
      <c r="N87" s="168"/>
    </row>
    <row r="88">
      <c r="A88" s="162">
        <v>45621.83804931713</v>
      </c>
      <c r="B88" s="163">
        <v>925.0</v>
      </c>
      <c r="C88" s="163" t="s">
        <v>1240</v>
      </c>
      <c r="D88" s="163" t="s">
        <v>293</v>
      </c>
      <c r="E88" s="163">
        <v>2007.0</v>
      </c>
      <c r="F88" s="163" t="s">
        <v>1067</v>
      </c>
      <c r="G88" s="163" t="s">
        <v>295</v>
      </c>
      <c r="H88" s="163" t="s">
        <v>934</v>
      </c>
      <c r="I88" s="163" t="s">
        <v>1239</v>
      </c>
      <c r="J88" s="163" t="s">
        <v>1056</v>
      </c>
      <c r="K88" s="163" t="s">
        <v>1241</v>
      </c>
      <c r="L88" s="163" t="s">
        <v>1058</v>
      </c>
      <c r="M88" s="163">
        <v>38.4</v>
      </c>
      <c r="N88" s="165"/>
    </row>
    <row r="89">
      <c r="A89" s="161">
        <v>45621.8400171875</v>
      </c>
      <c r="B89" s="166">
        <v>908.0</v>
      </c>
      <c r="C89" s="166" t="s">
        <v>936</v>
      </c>
      <c r="D89" s="166" t="s">
        <v>293</v>
      </c>
      <c r="E89" s="167" t="s">
        <v>937</v>
      </c>
      <c r="F89" s="166" t="s">
        <v>1054</v>
      </c>
      <c r="G89" s="166" t="s">
        <v>398</v>
      </c>
      <c r="H89" s="166" t="s">
        <v>934</v>
      </c>
      <c r="I89" s="166" t="s">
        <v>1239</v>
      </c>
      <c r="J89" s="166" t="s">
        <v>170</v>
      </c>
      <c r="K89" s="166">
        <v>7.6</v>
      </c>
      <c r="L89" s="166" t="s">
        <v>1058</v>
      </c>
      <c r="M89" s="166">
        <v>40.0</v>
      </c>
      <c r="N89" s="168"/>
    </row>
    <row r="90">
      <c r="A90" s="162">
        <v>45621.84268991898</v>
      </c>
      <c r="B90" s="163">
        <v>927.0</v>
      </c>
      <c r="C90" s="163" t="s">
        <v>1242</v>
      </c>
      <c r="D90" s="163" t="s">
        <v>293</v>
      </c>
      <c r="E90" s="164" t="s">
        <v>1243</v>
      </c>
      <c r="F90" s="163" t="s">
        <v>1054</v>
      </c>
      <c r="G90" s="163" t="s">
        <v>398</v>
      </c>
      <c r="H90" s="163" t="s">
        <v>938</v>
      </c>
      <c r="I90" s="163" t="s">
        <v>1239</v>
      </c>
      <c r="J90" s="163" t="s">
        <v>170</v>
      </c>
      <c r="K90" s="163">
        <v>7.6</v>
      </c>
      <c r="L90" s="163" t="s">
        <v>1058</v>
      </c>
      <c r="M90" s="163">
        <v>40.6</v>
      </c>
      <c r="N90" s="165"/>
    </row>
    <row r="91">
      <c r="A91" s="161">
        <v>45621.844295243056</v>
      </c>
      <c r="B91" s="166">
        <v>915.0</v>
      </c>
      <c r="C91" s="166" t="s">
        <v>1244</v>
      </c>
      <c r="D91" s="166" t="s">
        <v>305</v>
      </c>
      <c r="E91" s="167" t="s">
        <v>1245</v>
      </c>
      <c r="F91" s="166" t="s">
        <v>1054</v>
      </c>
      <c r="G91" s="166" t="s">
        <v>398</v>
      </c>
      <c r="H91" s="166" t="s">
        <v>1246</v>
      </c>
      <c r="I91" s="166" t="s">
        <v>1239</v>
      </c>
      <c r="J91" s="166" t="s">
        <v>170</v>
      </c>
      <c r="K91" s="166" t="s">
        <v>1247</v>
      </c>
      <c r="L91" s="166" t="s">
        <v>1058</v>
      </c>
      <c r="M91" s="166">
        <v>46.0</v>
      </c>
      <c r="N91" s="168"/>
    </row>
    <row r="92">
      <c r="A92" s="162">
        <v>45621.88736202546</v>
      </c>
      <c r="B92" s="163">
        <v>144.0</v>
      </c>
      <c r="C92" s="163" t="s">
        <v>393</v>
      </c>
      <c r="D92" s="163" t="s">
        <v>293</v>
      </c>
      <c r="E92" s="164" t="s">
        <v>1248</v>
      </c>
      <c r="F92" s="163" t="s">
        <v>1067</v>
      </c>
      <c r="G92" s="163" t="s">
        <v>309</v>
      </c>
      <c r="H92" s="163" t="s">
        <v>1249</v>
      </c>
      <c r="I92" s="163" t="s">
        <v>395</v>
      </c>
      <c r="J92" s="163" t="s">
        <v>170</v>
      </c>
      <c r="K92" s="163">
        <v>8.46</v>
      </c>
      <c r="L92" s="163" t="s">
        <v>170</v>
      </c>
      <c r="M92" s="163">
        <v>7.08</v>
      </c>
      <c r="N92" s="165"/>
    </row>
    <row r="93">
      <c r="A93" s="161">
        <v>45621.88879332176</v>
      </c>
      <c r="B93" s="166">
        <v>141.0</v>
      </c>
      <c r="C93" s="166" t="s">
        <v>1250</v>
      </c>
      <c r="D93" s="166" t="s">
        <v>293</v>
      </c>
      <c r="E93" s="167" t="s">
        <v>1251</v>
      </c>
      <c r="F93" s="166" t="s">
        <v>1067</v>
      </c>
      <c r="G93" s="166" t="s">
        <v>309</v>
      </c>
      <c r="H93" s="166" t="s">
        <v>1249</v>
      </c>
      <c r="I93" s="166" t="s">
        <v>1252</v>
      </c>
      <c r="J93" s="166" t="s">
        <v>170</v>
      </c>
      <c r="K93" s="166">
        <v>7.1</v>
      </c>
      <c r="L93" s="166" t="s">
        <v>1058</v>
      </c>
      <c r="M93" s="166">
        <v>40.0</v>
      </c>
      <c r="N93" s="168"/>
    </row>
    <row r="94">
      <c r="A94" s="162">
        <v>45621.890528125004</v>
      </c>
      <c r="B94" s="163">
        <v>159.0</v>
      </c>
      <c r="C94" s="163" t="s">
        <v>405</v>
      </c>
      <c r="D94" s="163" t="s">
        <v>305</v>
      </c>
      <c r="E94" s="164" t="s">
        <v>294</v>
      </c>
      <c r="F94" s="163" t="s">
        <v>1067</v>
      </c>
      <c r="G94" s="163" t="s">
        <v>295</v>
      </c>
      <c r="H94" s="163" t="s">
        <v>1249</v>
      </c>
      <c r="I94" s="163" t="s">
        <v>395</v>
      </c>
      <c r="J94" s="163" t="s">
        <v>170</v>
      </c>
      <c r="K94" s="163">
        <v>8.5</v>
      </c>
      <c r="L94" s="163" t="s">
        <v>1253</v>
      </c>
      <c r="M94" s="163">
        <v>9.85</v>
      </c>
      <c r="N94" s="165"/>
    </row>
    <row r="95">
      <c r="A95" s="161">
        <v>45621.892793032406</v>
      </c>
      <c r="B95" s="166">
        <v>150.0</v>
      </c>
      <c r="C95" s="166" t="s">
        <v>396</v>
      </c>
      <c r="D95" s="166" t="s">
        <v>305</v>
      </c>
      <c r="E95" s="167" t="s">
        <v>397</v>
      </c>
      <c r="F95" s="166" t="s">
        <v>1067</v>
      </c>
      <c r="G95" s="166" t="s">
        <v>398</v>
      </c>
      <c r="H95" s="166" t="s">
        <v>1249</v>
      </c>
      <c r="I95" s="166" t="s">
        <v>395</v>
      </c>
      <c r="J95" s="166" t="s">
        <v>1056</v>
      </c>
      <c r="K95" s="166" t="s">
        <v>1254</v>
      </c>
      <c r="L95" s="166" t="s">
        <v>1065</v>
      </c>
      <c r="M95" s="166" t="s">
        <v>1255</v>
      </c>
      <c r="N95" s="168"/>
    </row>
    <row r="96">
      <c r="A96" s="162">
        <v>45621.89481204861</v>
      </c>
      <c r="B96" s="163">
        <v>157.0</v>
      </c>
      <c r="C96" s="163" t="s">
        <v>1256</v>
      </c>
      <c r="D96" s="163" t="s">
        <v>293</v>
      </c>
      <c r="E96" s="164" t="s">
        <v>1257</v>
      </c>
      <c r="F96" s="163" t="s">
        <v>1054</v>
      </c>
      <c r="G96" s="163" t="s">
        <v>879</v>
      </c>
      <c r="H96" s="163" t="s">
        <v>1249</v>
      </c>
      <c r="I96" s="163" t="s">
        <v>1252</v>
      </c>
      <c r="J96" s="163" t="s">
        <v>170</v>
      </c>
      <c r="K96" s="163">
        <v>7.95</v>
      </c>
      <c r="L96" s="163" t="s">
        <v>1058</v>
      </c>
      <c r="M96" s="163">
        <v>46.1</v>
      </c>
      <c r="N96" s="165"/>
    </row>
    <row r="97">
      <c r="A97" s="161">
        <v>45621.896339733794</v>
      </c>
      <c r="B97" s="166">
        <v>154.0</v>
      </c>
      <c r="C97" s="166" t="s">
        <v>1258</v>
      </c>
      <c r="D97" s="166" t="s">
        <v>293</v>
      </c>
      <c r="E97" s="167" t="s">
        <v>1259</v>
      </c>
      <c r="F97" s="166" t="s">
        <v>1054</v>
      </c>
      <c r="G97" s="166" t="s">
        <v>398</v>
      </c>
      <c r="H97" s="166" t="s">
        <v>1249</v>
      </c>
      <c r="I97" s="166" t="s">
        <v>395</v>
      </c>
      <c r="J97" s="166" t="s">
        <v>1056</v>
      </c>
      <c r="K97" s="166" t="s">
        <v>1260</v>
      </c>
      <c r="L97" s="166" t="s">
        <v>1058</v>
      </c>
      <c r="M97" s="166">
        <v>41.5</v>
      </c>
      <c r="N97" s="168"/>
    </row>
    <row r="98">
      <c r="A98" s="162">
        <v>45621.89781378472</v>
      </c>
      <c r="B98" s="163">
        <v>156.0</v>
      </c>
      <c r="C98" s="163" t="s">
        <v>403</v>
      </c>
      <c r="D98" s="163" t="s">
        <v>305</v>
      </c>
      <c r="E98" s="164" t="s">
        <v>404</v>
      </c>
      <c r="F98" s="163" t="s">
        <v>1054</v>
      </c>
      <c r="G98" s="163" t="s">
        <v>398</v>
      </c>
      <c r="H98" s="163" t="s">
        <v>1249</v>
      </c>
      <c r="I98" s="163" t="s">
        <v>395</v>
      </c>
      <c r="J98" s="163" t="s">
        <v>170</v>
      </c>
      <c r="K98" s="163">
        <v>8.35</v>
      </c>
      <c r="L98" s="163" t="s">
        <v>1058</v>
      </c>
      <c r="M98" s="163">
        <v>49.5</v>
      </c>
      <c r="N98" s="165"/>
    </row>
    <row r="99">
      <c r="A99" s="161">
        <v>45621.900338402775</v>
      </c>
      <c r="B99" s="166">
        <v>153.0</v>
      </c>
      <c r="C99" s="166" t="s">
        <v>1261</v>
      </c>
      <c r="D99" s="166" t="s">
        <v>305</v>
      </c>
      <c r="E99" s="167" t="s">
        <v>911</v>
      </c>
      <c r="F99" s="166" t="s">
        <v>1054</v>
      </c>
      <c r="G99" s="166" t="s">
        <v>398</v>
      </c>
      <c r="H99" s="166" t="s">
        <v>1249</v>
      </c>
      <c r="I99" s="166" t="s">
        <v>395</v>
      </c>
      <c r="J99" s="166" t="s">
        <v>170</v>
      </c>
      <c r="K99" s="166">
        <v>8.8</v>
      </c>
      <c r="L99" s="166" t="s">
        <v>1058</v>
      </c>
      <c r="M99" s="166">
        <v>49.6</v>
      </c>
      <c r="N99" s="168"/>
    </row>
    <row r="100">
      <c r="A100" s="162">
        <v>45621.90242831019</v>
      </c>
      <c r="B100" s="163">
        <v>152.0</v>
      </c>
      <c r="C100" s="163" t="s">
        <v>1262</v>
      </c>
      <c r="D100" s="163" t="s">
        <v>305</v>
      </c>
      <c r="E100" s="164" t="s">
        <v>1263</v>
      </c>
      <c r="F100" s="163" t="s">
        <v>1054</v>
      </c>
      <c r="G100" s="163" t="s">
        <v>295</v>
      </c>
      <c r="H100" s="163" t="s">
        <v>1249</v>
      </c>
      <c r="I100" s="163" t="s">
        <v>395</v>
      </c>
      <c r="J100" s="163" t="s">
        <v>170</v>
      </c>
      <c r="K100" s="163">
        <v>8.4</v>
      </c>
    </row>
    <row r="101">
      <c r="A101" s="161">
        <v>45621.90363634259</v>
      </c>
      <c r="B101" s="166">
        <v>151.0</v>
      </c>
      <c r="C101" s="166" t="s">
        <v>1264</v>
      </c>
      <c r="D101" s="166" t="s">
        <v>305</v>
      </c>
      <c r="E101" s="167" t="s">
        <v>1265</v>
      </c>
      <c r="F101" s="166" t="s">
        <v>1054</v>
      </c>
      <c r="G101" s="166" t="s">
        <v>295</v>
      </c>
      <c r="H101" s="166" t="s">
        <v>1249</v>
      </c>
      <c r="I101" s="166" t="s">
        <v>395</v>
      </c>
      <c r="J101" s="166" t="s">
        <v>170</v>
      </c>
      <c r="K101" s="166">
        <v>8.05</v>
      </c>
      <c r="L101" s="166" t="s">
        <v>1058</v>
      </c>
      <c r="M101" s="166">
        <v>49.8</v>
      </c>
      <c r="N101" s="168"/>
    </row>
    <row r="102">
      <c r="A102" s="162">
        <v>45621.90567114583</v>
      </c>
      <c r="B102" s="163">
        <v>143.0</v>
      </c>
      <c r="C102" s="163" t="s">
        <v>1266</v>
      </c>
      <c r="D102" s="163" t="s">
        <v>293</v>
      </c>
      <c r="E102" s="164" t="s">
        <v>1267</v>
      </c>
      <c r="F102" s="163" t="s">
        <v>1054</v>
      </c>
      <c r="G102" s="163" t="s">
        <v>398</v>
      </c>
      <c r="H102" s="163" t="s">
        <v>1249</v>
      </c>
      <c r="I102" s="163" t="s">
        <v>395</v>
      </c>
      <c r="J102" s="163" t="s">
        <v>1065</v>
      </c>
      <c r="K102" s="163" t="s">
        <v>1268</v>
      </c>
    </row>
    <row r="103">
      <c r="A103" s="161">
        <v>45621.908316817135</v>
      </c>
      <c r="B103" s="166">
        <v>146.0</v>
      </c>
      <c r="C103" s="166" t="s">
        <v>1269</v>
      </c>
      <c r="D103" s="166" t="s">
        <v>293</v>
      </c>
      <c r="E103" s="167" t="s">
        <v>1270</v>
      </c>
      <c r="F103" s="166" t="s">
        <v>1054</v>
      </c>
      <c r="G103" s="166" t="s">
        <v>295</v>
      </c>
      <c r="H103" s="166" t="s">
        <v>1249</v>
      </c>
      <c r="I103" s="166" t="s">
        <v>395</v>
      </c>
      <c r="J103" s="166" t="s">
        <v>1271</v>
      </c>
      <c r="K103" s="166">
        <v>5.88</v>
      </c>
      <c r="L103" s="166" t="s">
        <v>1058</v>
      </c>
      <c r="M103" s="166">
        <v>40.3</v>
      </c>
      <c r="N103" s="168"/>
    </row>
    <row r="104">
      <c r="A104" s="162">
        <v>45621.91173706019</v>
      </c>
      <c r="B104" s="163">
        <v>155.0</v>
      </c>
      <c r="C104" s="163" t="s">
        <v>1272</v>
      </c>
      <c r="D104" s="163" t="s">
        <v>293</v>
      </c>
      <c r="E104" s="164" t="s">
        <v>1273</v>
      </c>
      <c r="F104" s="163" t="s">
        <v>1054</v>
      </c>
      <c r="G104" s="163" t="s">
        <v>295</v>
      </c>
      <c r="H104" s="163" t="s">
        <v>1249</v>
      </c>
      <c r="I104" s="163" t="s">
        <v>395</v>
      </c>
      <c r="J104" s="163" t="s">
        <v>170</v>
      </c>
      <c r="K104" s="163">
        <v>7.1</v>
      </c>
    </row>
    <row r="105">
      <c r="A105" s="161">
        <v>45621.921495648145</v>
      </c>
      <c r="B105" s="166">
        <v>3993.0</v>
      </c>
      <c r="C105" s="166" t="s">
        <v>994</v>
      </c>
      <c r="D105" s="166" t="s">
        <v>305</v>
      </c>
      <c r="E105" s="167" t="s">
        <v>995</v>
      </c>
      <c r="F105" s="166" t="s">
        <v>1067</v>
      </c>
      <c r="G105" s="166" t="s">
        <v>398</v>
      </c>
      <c r="H105" s="166" t="s">
        <v>1274</v>
      </c>
      <c r="I105" s="166" t="s">
        <v>1275</v>
      </c>
      <c r="J105" s="166" t="s">
        <v>1065</v>
      </c>
      <c r="K105" s="166" t="s">
        <v>1276</v>
      </c>
    </row>
    <row r="106">
      <c r="A106" s="162">
        <v>45622.37536078704</v>
      </c>
      <c r="B106" s="163">
        <v>138.0</v>
      </c>
      <c r="C106" s="163" t="s">
        <v>1277</v>
      </c>
      <c r="D106" s="163" t="s">
        <v>305</v>
      </c>
      <c r="E106" s="164" t="s">
        <v>458</v>
      </c>
      <c r="F106" s="163" t="s">
        <v>1067</v>
      </c>
      <c r="G106" s="163" t="s">
        <v>398</v>
      </c>
      <c r="H106" s="163" t="s">
        <v>1249</v>
      </c>
      <c r="I106" s="163" t="s">
        <v>1278</v>
      </c>
      <c r="J106" s="163" t="s">
        <v>55</v>
      </c>
      <c r="K106" s="163" t="s">
        <v>1279</v>
      </c>
    </row>
    <row r="107">
      <c r="A107" s="161">
        <v>45622.378102835646</v>
      </c>
      <c r="B107" s="166">
        <v>275.0</v>
      </c>
      <c r="C107" s="166" t="s">
        <v>474</v>
      </c>
      <c r="D107" s="166" t="s">
        <v>305</v>
      </c>
      <c r="E107" s="167" t="s">
        <v>475</v>
      </c>
      <c r="F107" s="166" t="s">
        <v>1054</v>
      </c>
      <c r="G107" s="166" t="s">
        <v>309</v>
      </c>
      <c r="H107" s="166" t="s">
        <v>1280</v>
      </c>
      <c r="I107" s="166" t="s">
        <v>1281</v>
      </c>
      <c r="J107" s="166" t="s">
        <v>55</v>
      </c>
      <c r="K107" s="166" t="s">
        <v>1282</v>
      </c>
      <c r="L107" s="166" t="s">
        <v>1065</v>
      </c>
      <c r="M107" s="166" t="s">
        <v>1283</v>
      </c>
      <c r="N107" s="168"/>
    </row>
    <row r="108">
      <c r="A108" s="162">
        <v>45622.3800184838</v>
      </c>
      <c r="B108" s="163">
        <v>282.0</v>
      </c>
      <c r="C108" s="163" t="s">
        <v>488</v>
      </c>
      <c r="D108" s="163" t="s">
        <v>293</v>
      </c>
      <c r="E108" s="164" t="s">
        <v>489</v>
      </c>
      <c r="F108" s="163" t="s">
        <v>1067</v>
      </c>
      <c r="G108" s="163" t="s">
        <v>309</v>
      </c>
      <c r="H108" s="163" t="s">
        <v>1280</v>
      </c>
      <c r="I108" s="163" t="s">
        <v>1284</v>
      </c>
      <c r="J108" s="163" t="s">
        <v>170</v>
      </c>
      <c r="K108" s="163">
        <v>6.8</v>
      </c>
    </row>
    <row r="109">
      <c r="A109" s="161">
        <v>45622.3802875463</v>
      </c>
      <c r="B109" s="166">
        <v>914.0</v>
      </c>
      <c r="C109" s="166" t="s">
        <v>1285</v>
      </c>
      <c r="D109" s="166" t="s">
        <v>305</v>
      </c>
      <c r="E109" s="167" t="s">
        <v>1286</v>
      </c>
      <c r="F109" s="166" t="s">
        <v>1054</v>
      </c>
      <c r="G109" s="166" t="s">
        <v>398</v>
      </c>
      <c r="H109" s="166" t="s">
        <v>1246</v>
      </c>
      <c r="I109" s="166" t="s">
        <v>1239</v>
      </c>
      <c r="J109" s="166" t="s">
        <v>170</v>
      </c>
      <c r="K109" s="166" t="s">
        <v>1247</v>
      </c>
      <c r="L109" s="166" t="s">
        <v>1058</v>
      </c>
      <c r="M109" s="166">
        <v>46.0</v>
      </c>
      <c r="N109" s="168"/>
    </row>
    <row r="110">
      <c r="A110" s="162">
        <v>45622.38286726852</v>
      </c>
      <c r="B110" s="163">
        <v>283.0</v>
      </c>
      <c r="C110" s="163" t="s">
        <v>491</v>
      </c>
      <c r="D110" s="163" t="s">
        <v>305</v>
      </c>
      <c r="E110" s="164" t="s">
        <v>492</v>
      </c>
      <c r="F110" s="163" t="s">
        <v>1067</v>
      </c>
      <c r="G110" s="163" t="s">
        <v>309</v>
      </c>
      <c r="H110" s="163" t="s">
        <v>1280</v>
      </c>
      <c r="I110" s="163" t="s">
        <v>1287</v>
      </c>
      <c r="J110" s="163" t="s">
        <v>170</v>
      </c>
      <c r="K110" s="163">
        <v>7.9</v>
      </c>
      <c r="L110" s="163" t="s">
        <v>1253</v>
      </c>
      <c r="M110" s="163">
        <v>9.1</v>
      </c>
      <c r="N110" s="165"/>
    </row>
    <row r="111">
      <c r="A111" s="161">
        <v>45622.391002523145</v>
      </c>
      <c r="B111" s="166">
        <v>323.0</v>
      </c>
      <c r="C111" s="166" t="s">
        <v>465</v>
      </c>
      <c r="D111" s="166" t="s">
        <v>305</v>
      </c>
      <c r="E111" s="167" t="s">
        <v>466</v>
      </c>
      <c r="F111" s="166" t="s">
        <v>1067</v>
      </c>
      <c r="G111" s="166" t="s">
        <v>309</v>
      </c>
      <c r="H111" s="166" t="s">
        <v>1280</v>
      </c>
      <c r="I111" s="166" t="s">
        <v>1288</v>
      </c>
      <c r="J111" s="166" t="s">
        <v>170</v>
      </c>
      <c r="K111" s="166">
        <v>7.8</v>
      </c>
      <c r="L111" s="166" t="s">
        <v>1058</v>
      </c>
      <c r="M111" s="166">
        <v>44.0</v>
      </c>
      <c r="N111" s="168"/>
    </row>
    <row r="112">
      <c r="A112" s="162">
        <v>45622.40566962963</v>
      </c>
      <c r="B112" s="163">
        <v>290.0</v>
      </c>
      <c r="C112" s="163" t="s">
        <v>1289</v>
      </c>
      <c r="D112" s="163" t="s">
        <v>305</v>
      </c>
      <c r="E112" s="164" t="s">
        <v>1290</v>
      </c>
      <c r="F112" s="163" t="s">
        <v>1067</v>
      </c>
      <c r="G112" s="163" t="s">
        <v>309</v>
      </c>
      <c r="H112" s="163" t="s">
        <v>1280</v>
      </c>
      <c r="I112" s="163" t="s">
        <v>1287</v>
      </c>
      <c r="J112" s="163" t="s">
        <v>170</v>
      </c>
      <c r="K112" s="163">
        <v>7.9</v>
      </c>
      <c r="L112" s="163" t="s">
        <v>1058</v>
      </c>
      <c r="M112" s="163">
        <v>43.0</v>
      </c>
      <c r="N112" s="165"/>
    </row>
    <row r="113">
      <c r="A113" s="161">
        <v>45622.411920370374</v>
      </c>
      <c r="B113" s="166">
        <v>273.0</v>
      </c>
      <c r="C113" s="166" t="s">
        <v>468</v>
      </c>
      <c r="D113" s="166" t="s">
        <v>305</v>
      </c>
      <c r="E113" s="167" t="s">
        <v>469</v>
      </c>
      <c r="F113" s="166" t="s">
        <v>1054</v>
      </c>
      <c r="G113" s="166" t="s">
        <v>309</v>
      </c>
      <c r="H113" s="166" t="s">
        <v>1280</v>
      </c>
      <c r="I113" s="166" t="s">
        <v>1291</v>
      </c>
      <c r="J113" s="166" t="s">
        <v>1102</v>
      </c>
      <c r="K113" s="166">
        <v>29.9</v>
      </c>
      <c r="L113" s="166" t="s">
        <v>1253</v>
      </c>
      <c r="M113" s="166">
        <v>9.3</v>
      </c>
      <c r="N113" s="168"/>
    </row>
    <row r="114">
      <c r="A114" s="162">
        <v>45622.413328877316</v>
      </c>
      <c r="B114" s="163">
        <v>297.0</v>
      </c>
      <c r="C114" s="163" t="s">
        <v>461</v>
      </c>
      <c r="D114" s="163" t="s">
        <v>305</v>
      </c>
      <c r="E114" s="164" t="s">
        <v>462</v>
      </c>
      <c r="F114" s="163" t="s">
        <v>1054</v>
      </c>
      <c r="G114" s="163" t="s">
        <v>309</v>
      </c>
      <c r="H114" s="163" t="s">
        <v>1280</v>
      </c>
      <c r="I114" s="163" t="s">
        <v>1292</v>
      </c>
      <c r="J114" s="163" t="s">
        <v>1102</v>
      </c>
      <c r="K114" s="163">
        <v>29.1</v>
      </c>
      <c r="L114" s="163" t="s">
        <v>1253</v>
      </c>
      <c r="M114" s="163">
        <v>9.3</v>
      </c>
      <c r="N114" s="165"/>
    </row>
    <row r="115">
      <c r="A115" s="161">
        <v>45622.415693206014</v>
      </c>
      <c r="B115" s="166">
        <v>194.0</v>
      </c>
      <c r="C115" s="166" t="s">
        <v>471</v>
      </c>
      <c r="D115" s="166" t="s">
        <v>293</v>
      </c>
      <c r="E115" s="167" t="s">
        <v>472</v>
      </c>
      <c r="F115" s="166" t="s">
        <v>1067</v>
      </c>
      <c r="G115" s="166" t="s">
        <v>340</v>
      </c>
      <c r="H115" s="166" t="s">
        <v>1280</v>
      </c>
      <c r="I115" s="166" t="s">
        <v>1293</v>
      </c>
      <c r="J115" s="166" t="s">
        <v>170</v>
      </c>
      <c r="K115" s="166">
        <v>6.8</v>
      </c>
      <c r="L115" s="166" t="s">
        <v>1058</v>
      </c>
      <c r="M115" s="166">
        <v>41.5</v>
      </c>
      <c r="N115" s="168"/>
    </row>
    <row r="116">
      <c r="A116" s="162">
        <v>45622.417810370374</v>
      </c>
      <c r="B116" s="163">
        <v>137.0</v>
      </c>
      <c r="C116" s="163" t="s">
        <v>478</v>
      </c>
      <c r="D116" s="163" t="s">
        <v>293</v>
      </c>
      <c r="E116" s="164" t="s">
        <v>479</v>
      </c>
      <c r="F116" s="163" t="s">
        <v>1067</v>
      </c>
      <c r="G116" s="163" t="s">
        <v>398</v>
      </c>
      <c r="H116" s="163" t="s">
        <v>1280</v>
      </c>
      <c r="I116" s="163" t="s">
        <v>1294</v>
      </c>
      <c r="J116" s="163" t="s">
        <v>170</v>
      </c>
      <c r="K116" s="163">
        <v>7.5</v>
      </c>
    </row>
    <row r="117">
      <c r="A117" s="161">
        <v>45622.41961354167</v>
      </c>
      <c r="B117" s="166">
        <v>365.0</v>
      </c>
      <c r="C117" s="166" t="s">
        <v>481</v>
      </c>
      <c r="D117" s="166" t="s">
        <v>305</v>
      </c>
      <c r="E117" s="167" t="s">
        <v>1295</v>
      </c>
      <c r="F117" s="166" t="s">
        <v>1067</v>
      </c>
      <c r="G117" s="166" t="s">
        <v>309</v>
      </c>
      <c r="H117" s="166" t="s">
        <v>1280</v>
      </c>
      <c r="I117" s="166" t="s">
        <v>1296</v>
      </c>
      <c r="J117" s="166" t="s">
        <v>170</v>
      </c>
      <c r="K117" s="166">
        <v>8.0</v>
      </c>
      <c r="L117" s="166" t="s">
        <v>1058</v>
      </c>
      <c r="M117" s="166">
        <v>45.8</v>
      </c>
      <c r="N117" s="168"/>
    </row>
    <row r="118">
      <c r="A118" s="162">
        <v>45622.42276847222</v>
      </c>
      <c r="B118" s="163">
        <v>2215.0</v>
      </c>
      <c r="C118" s="163" t="s">
        <v>967</v>
      </c>
      <c r="D118" s="163" t="s">
        <v>293</v>
      </c>
      <c r="E118" s="164" t="s">
        <v>968</v>
      </c>
      <c r="F118" s="163" t="s">
        <v>1067</v>
      </c>
      <c r="G118" s="163" t="s">
        <v>1078</v>
      </c>
      <c r="H118" s="163" t="s">
        <v>1297</v>
      </c>
      <c r="I118" s="163" t="s">
        <v>635</v>
      </c>
      <c r="J118" s="163" t="s">
        <v>55</v>
      </c>
      <c r="K118" s="163" t="s">
        <v>966</v>
      </c>
      <c r="L118" s="163" t="s">
        <v>1065</v>
      </c>
      <c r="M118" s="164" t="s">
        <v>1298</v>
      </c>
      <c r="N118" s="165"/>
    </row>
    <row r="119">
      <c r="A119" s="161">
        <v>45622.423004537035</v>
      </c>
      <c r="B119" s="166">
        <v>132.0</v>
      </c>
      <c r="C119" s="166" t="s">
        <v>483</v>
      </c>
      <c r="D119" s="166" t="s">
        <v>293</v>
      </c>
      <c r="E119" s="167" t="s">
        <v>484</v>
      </c>
      <c r="F119" s="166" t="s">
        <v>1067</v>
      </c>
      <c r="G119" s="166" t="s">
        <v>295</v>
      </c>
      <c r="H119" s="166" t="s">
        <v>1280</v>
      </c>
      <c r="I119" s="166" t="s">
        <v>1299</v>
      </c>
      <c r="J119" s="166" t="s">
        <v>170</v>
      </c>
      <c r="K119" s="166">
        <v>7.2</v>
      </c>
      <c r="L119" s="166" t="s">
        <v>1058</v>
      </c>
      <c r="M119" s="166">
        <v>42.4</v>
      </c>
      <c r="N119" s="168"/>
    </row>
    <row r="120">
      <c r="A120" s="162">
        <v>45622.45099142361</v>
      </c>
      <c r="B120" s="163">
        <v>104.0</v>
      </c>
      <c r="C120" s="163" t="s">
        <v>1300</v>
      </c>
      <c r="D120" s="163" t="s">
        <v>305</v>
      </c>
      <c r="E120" s="164" t="s">
        <v>1301</v>
      </c>
      <c r="F120" s="163" t="s">
        <v>1054</v>
      </c>
      <c r="G120" s="163" t="s">
        <v>295</v>
      </c>
      <c r="H120" s="163" t="s">
        <v>1249</v>
      </c>
      <c r="I120" s="163" t="s">
        <v>1302</v>
      </c>
      <c r="J120" s="163" t="s">
        <v>170</v>
      </c>
      <c r="K120" s="163">
        <v>8.0</v>
      </c>
      <c r="L120" s="163" t="s">
        <v>1303</v>
      </c>
      <c r="M120" s="163">
        <v>5.1</v>
      </c>
      <c r="N120" s="165"/>
    </row>
    <row r="121">
      <c r="A121" s="161">
        <v>45622.456925879625</v>
      </c>
      <c r="B121" s="166">
        <v>165.0</v>
      </c>
      <c r="C121" s="166" t="s">
        <v>1304</v>
      </c>
      <c r="D121" s="166" t="s">
        <v>293</v>
      </c>
      <c r="E121" s="167" t="s">
        <v>1305</v>
      </c>
      <c r="F121" s="166" t="s">
        <v>1054</v>
      </c>
      <c r="G121" s="166" t="s">
        <v>398</v>
      </c>
      <c r="H121" s="166" t="s">
        <v>1249</v>
      </c>
      <c r="I121" s="166" t="s">
        <v>1302</v>
      </c>
      <c r="J121" s="166" t="s">
        <v>1102</v>
      </c>
      <c r="K121" s="166">
        <v>30.5</v>
      </c>
      <c r="L121" s="166" t="s">
        <v>1253</v>
      </c>
      <c r="M121" s="166">
        <v>9.5</v>
      </c>
      <c r="N121" s="168"/>
    </row>
    <row r="122">
      <c r="A122" s="162">
        <v>45622.45405784722</v>
      </c>
      <c r="B122" s="163">
        <v>166.0</v>
      </c>
      <c r="C122" s="163" t="s">
        <v>1306</v>
      </c>
      <c r="D122" s="163" t="s">
        <v>305</v>
      </c>
      <c r="E122" s="164" t="s">
        <v>1307</v>
      </c>
      <c r="F122" s="163" t="s">
        <v>1054</v>
      </c>
      <c r="G122" s="163" t="s">
        <v>398</v>
      </c>
      <c r="H122" s="163" t="s">
        <v>1249</v>
      </c>
      <c r="I122" s="163" t="s">
        <v>1302</v>
      </c>
      <c r="J122" s="163" t="s">
        <v>170</v>
      </c>
      <c r="K122" s="163">
        <v>8.6</v>
      </c>
      <c r="L122" s="163" t="s">
        <v>1058</v>
      </c>
      <c r="M122" s="163">
        <v>46.2</v>
      </c>
      <c r="N122" s="165"/>
    </row>
    <row r="123">
      <c r="A123" s="161">
        <v>45622.459704768524</v>
      </c>
      <c r="B123" s="166">
        <v>115.0</v>
      </c>
      <c r="C123" s="166" t="s">
        <v>1308</v>
      </c>
      <c r="D123" s="166" t="s">
        <v>293</v>
      </c>
      <c r="E123" s="167" t="s">
        <v>389</v>
      </c>
      <c r="F123" s="166" t="s">
        <v>1054</v>
      </c>
      <c r="G123" s="166" t="s">
        <v>295</v>
      </c>
      <c r="H123" s="166" t="s">
        <v>1249</v>
      </c>
      <c r="I123" s="166" t="s">
        <v>1302</v>
      </c>
      <c r="J123" s="166" t="s">
        <v>1102</v>
      </c>
      <c r="K123" s="166">
        <v>29.4</v>
      </c>
      <c r="L123" s="166" t="s">
        <v>1253</v>
      </c>
      <c r="M123" s="166">
        <v>8.8</v>
      </c>
      <c r="N123" s="168"/>
    </row>
    <row r="124">
      <c r="A124" s="162">
        <v>45622.46101375</v>
      </c>
      <c r="B124" s="163">
        <v>168.0</v>
      </c>
      <c r="C124" s="163" t="s">
        <v>1309</v>
      </c>
      <c r="D124" s="163" t="s">
        <v>293</v>
      </c>
      <c r="E124" s="164" t="s">
        <v>1310</v>
      </c>
      <c r="F124" s="163" t="s">
        <v>1054</v>
      </c>
      <c r="G124" s="163" t="s">
        <v>879</v>
      </c>
      <c r="H124" s="163" t="s">
        <v>1249</v>
      </c>
      <c r="I124" s="163" t="s">
        <v>1302</v>
      </c>
      <c r="J124" s="163" t="s">
        <v>170</v>
      </c>
      <c r="K124" s="163">
        <v>7.9</v>
      </c>
      <c r="L124" s="163" t="s">
        <v>1058</v>
      </c>
      <c r="M124" s="163">
        <v>40.2</v>
      </c>
      <c r="N124" s="165"/>
    </row>
    <row r="125">
      <c r="A125" s="161">
        <v>45622.46230837963</v>
      </c>
      <c r="B125" s="166">
        <v>167.0</v>
      </c>
      <c r="C125" s="166" t="s">
        <v>1311</v>
      </c>
      <c r="D125" s="166" t="s">
        <v>293</v>
      </c>
      <c r="E125" s="167" t="s">
        <v>404</v>
      </c>
      <c r="F125" s="166" t="s">
        <v>1054</v>
      </c>
      <c r="G125" s="166" t="s">
        <v>879</v>
      </c>
      <c r="H125" s="166" t="s">
        <v>1249</v>
      </c>
      <c r="I125" s="166" t="s">
        <v>1302</v>
      </c>
      <c r="J125" s="166" t="s">
        <v>170</v>
      </c>
      <c r="K125" s="166">
        <v>7.9</v>
      </c>
      <c r="L125" s="166" t="s">
        <v>1058</v>
      </c>
      <c r="M125" s="166">
        <v>43.1</v>
      </c>
      <c r="N125" s="168"/>
    </row>
    <row r="126">
      <c r="A126" s="162">
        <v>45622.46365160879</v>
      </c>
      <c r="B126" s="163">
        <v>163.0</v>
      </c>
      <c r="C126" s="163" t="s">
        <v>1312</v>
      </c>
      <c r="D126" s="163" t="s">
        <v>293</v>
      </c>
      <c r="E126" s="164" t="s">
        <v>1313</v>
      </c>
      <c r="F126" s="163" t="s">
        <v>1054</v>
      </c>
      <c r="G126" s="163" t="s">
        <v>1314</v>
      </c>
      <c r="H126" s="163" t="s">
        <v>1249</v>
      </c>
      <c r="I126" s="163" t="s">
        <v>1302</v>
      </c>
      <c r="J126" s="163" t="s">
        <v>170</v>
      </c>
      <c r="K126" s="163">
        <v>8.4</v>
      </c>
      <c r="L126" s="163" t="s">
        <v>1303</v>
      </c>
      <c r="M126" s="163">
        <v>4.8</v>
      </c>
      <c r="N126" s="165"/>
    </row>
    <row r="127">
      <c r="A127" s="161">
        <v>45622.48621754629</v>
      </c>
      <c r="B127" s="166">
        <v>960.0</v>
      </c>
      <c r="C127" s="166" t="s">
        <v>1315</v>
      </c>
      <c r="D127" s="166" t="s">
        <v>293</v>
      </c>
      <c r="E127" s="167" t="s">
        <v>1316</v>
      </c>
      <c r="F127" s="166" t="s">
        <v>1054</v>
      </c>
      <c r="G127" s="166" t="s">
        <v>295</v>
      </c>
      <c r="H127" s="166" t="s">
        <v>947</v>
      </c>
      <c r="I127" s="166" t="s">
        <v>1317</v>
      </c>
      <c r="J127" s="166" t="s">
        <v>1056</v>
      </c>
      <c r="K127" s="166" t="s">
        <v>1318</v>
      </c>
      <c r="L127" s="166" t="s">
        <v>1058</v>
      </c>
      <c r="M127" s="166">
        <v>42.15</v>
      </c>
      <c r="N127" s="168"/>
    </row>
    <row r="128">
      <c r="A128" s="162">
        <v>45622.48847064815</v>
      </c>
      <c r="B128" s="163">
        <v>961.0</v>
      </c>
      <c r="C128" s="163" t="s">
        <v>951</v>
      </c>
      <c r="D128" s="163" t="s">
        <v>293</v>
      </c>
      <c r="E128" s="164" t="s">
        <v>952</v>
      </c>
      <c r="F128" s="163" t="s">
        <v>1067</v>
      </c>
      <c r="G128" s="163" t="s">
        <v>340</v>
      </c>
      <c r="H128" s="163" t="s">
        <v>947</v>
      </c>
      <c r="I128" s="163" t="s">
        <v>1317</v>
      </c>
      <c r="J128" s="163" t="s">
        <v>170</v>
      </c>
      <c r="K128" s="163">
        <v>6.7</v>
      </c>
    </row>
    <row r="129">
      <c r="A129" s="161">
        <v>45622.49872928241</v>
      </c>
      <c r="B129" s="166">
        <v>50.0</v>
      </c>
      <c r="C129" s="166" t="s">
        <v>1319</v>
      </c>
      <c r="D129" s="166" t="s">
        <v>305</v>
      </c>
      <c r="E129" s="167" t="s">
        <v>1320</v>
      </c>
      <c r="F129" s="166" t="s">
        <v>1067</v>
      </c>
      <c r="G129" s="166" t="s">
        <v>295</v>
      </c>
      <c r="H129" s="166" t="s">
        <v>1321</v>
      </c>
      <c r="I129" s="166" t="s">
        <v>1322</v>
      </c>
      <c r="J129" s="166" t="s">
        <v>55</v>
      </c>
      <c r="K129" s="166" t="s">
        <v>1323</v>
      </c>
    </row>
    <row r="130">
      <c r="A130" s="162">
        <v>45622.52769670139</v>
      </c>
      <c r="B130" s="163">
        <v>216.0</v>
      </c>
      <c r="C130" s="163" t="s">
        <v>1324</v>
      </c>
      <c r="D130" s="163" t="s">
        <v>305</v>
      </c>
      <c r="E130" s="164" t="s">
        <v>437</v>
      </c>
      <c r="F130" s="163" t="s">
        <v>1067</v>
      </c>
      <c r="G130" s="163" t="s">
        <v>295</v>
      </c>
      <c r="H130" s="163" t="s">
        <v>1249</v>
      </c>
      <c r="I130" s="163" t="s">
        <v>1325</v>
      </c>
      <c r="J130" s="163" t="s">
        <v>170</v>
      </c>
      <c r="K130" s="164" t="s">
        <v>1326</v>
      </c>
      <c r="L130" s="163" t="s">
        <v>1253</v>
      </c>
      <c r="M130" s="163">
        <v>9.9</v>
      </c>
      <c r="N130" s="165"/>
    </row>
    <row r="131">
      <c r="A131" s="161">
        <v>45622.52916209491</v>
      </c>
      <c r="B131" s="166">
        <v>172.0</v>
      </c>
      <c r="C131" s="166" t="s">
        <v>408</v>
      </c>
      <c r="D131" s="166" t="s">
        <v>305</v>
      </c>
      <c r="E131" s="167" t="s">
        <v>1327</v>
      </c>
      <c r="F131" s="166" t="s">
        <v>1067</v>
      </c>
      <c r="G131" s="166" t="s">
        <v>295</v>
      </c>
      <c r="H131" s="166" t="s">
        <v>1249</v>
      </c>
      <c r="I131" s="166" t="s">
        <v>1328</v>
      </c>
      <c r="J131" s="166" t="s">
        <v>170</v>
      </c>
      <c r="K131" s="166">
        <v>8.0</v>
      </c>
      <c r="L131" s="166" t="s">
        <v>1058</v>
      </c>
      <c r="M131" s="166">
        <v>48.0</v>
      </c>
      <c r="N131" s="168"/>
    </row>
    <row r="132">
      <c r="A132" s="162">
        <v>45622.531122071756</v>
      </c>
      <c r="B132" s="163">
        <v>189.0</v>
      </c>
      <c r="C132" s="163" t="s">
        <v>421</v>
      </c>
      <c r="D132" s="163" t="s">
        <v>293</v>
      </c>
      <c r="E132" s="164" t="s">
        <v>422</v>
      </c>
      <c r="F132" s="163" t="s">
        <v>1067</v>
      </c>
      <c r="G132" s="163" t="s">
        <v>309</v>
      </c>
      <c r="H132" s="163" t="s">
        <v>1249</v>
      </c>
      <c r="I132" s="163" t="s">
        <v>1325</v>
      </c>
      <c r="J132" s="163" t="s">
        <v>1056</v>
      </c>
      <c r="K132" s="163" t="s">
        <v>1329</v>
      </c>
      <c r="L132" s="163" t="s">
        <v>1058</v>
      </c>
      <c r="M132" s="163">
        <v>43.0</v>
      </c>
      <c r="N132" s="165"/>
    </row>
    <row r="133">
      <c r="A133" s="161">
        <v>45622.5320566088</v>
      </c>
      <c r="B133" s="166">
        <v>188.0</v>
      </c>
      <c r="C133" s="166" t="s">
        <v>417</v>
      </c>
      <c r="D133" s="166" t="s">
        <v>293</v>
      </c>
      <c r="E133" s="167" t="s">
        <v>418</v>
      </c>
      <c r="F133" s="166" t="s">
        <v>1067</v>
      </c>
      <c r="G133" s="166" t="s">
        <v>309</v>
      </c>
      <c r="H133" s="166" t="s">
        <v>1249</v>
      </c>
      <c r="I133" s="166" t="s">
        <v>1325</v>
      </c>
      <c r="J133" s="166" t="s">
        <v>1056</v>
      </c>
      <c r="K133" s="166" t="s">
        <v>1330</v>
      </c>
      <c r="L133" s="166" t="s">
        <v>1058</v>
      </c>
      <c r="M133" s="166">
        <v>42.0</v>
      </c>
      <c r="N133" s="168"/>
    </row>
    <row r="134">
      <c r="A134" s="162">
        <v>45622.53359065972</v>
      </c>
      <c r="B134" s="163">
        <v>181.0</v>
      </c>
      <c r="C134" s="163" t="s">
        <v>411</v>
      </c>
      <c r="D134" s="163" t="s">
        <v>293</v>
      </c>
      <c r="E134" s="164" t="s">
        <v>412</v>
      </c>
      <c r="F134" s="163" t="s">
        <v>1067</v>
      </c>
      <c r="G134" s="163" t="s">
        <v>295</v>
      </c>
      <c r="H134" s="163" t="s">
        <v>1249</v>
      </c>
      <c r="I134" s="163" t="s">
        <v>1331</v>
      </c>
      <c r="J134" s="163" t="s">
        <v>1065</v>
      </c>
      <c r="K134" s="163" t="s">
        <v>1332</v>
      </c>
      <c r="L134" s="163" t="s">
        <v>1056</v>
      </c>
      <c r="M134" s="163" t="s">
        <v>1333</v>
      </c>
      <c r="N134" s="165"/>
    </row>
    <row r="135">
      <c r="A135" s="161">
        <v>45622.57026273148</v>
      </c>
      <c r="B135" s="166">
        <v>110.0</v>
      </c>
      <c r="C135" s="166" t="s">
        <v>385</v>
      </c>
      <c r="D135" s="166" t="s">
        <v>293</v>
      </c>
      <c r="E135" s="167" t="s">
        <v>386</v>
      </c>
      <c r="F135" s="166" t="s">
        <v>1054</v>
      </c>
      <c r="G135" s="166" t="s">
        <v>295</v>
      </c>
      <c r="H135" s="166" t="s">
        <v>1249</v>
      </c>
      <c r="I135" s="166" t="s">
        <v>1334</v>
      </c>
      <c r="J135" s="166" t="s">
        <v>0</v>
      </c>
      <c r="K135" s="166">
        <v>9.1</v>
      </c>
      <c r="L135" s="166" t="s">
        <v>1303</v>
      </c>
      <c r="M135" s="166">
        <v>5.95</v>
      </c>
      <c r="N135" s="168"/>
    </row>
    <row r="136">
      <c r="A136" s="162">
        <v>45622.572162881945</v>
      </c>
      <c r="B136" s="163">
        <v>110.0</v>
      </c>
      <c r="C136" s="163" t="s">
        <v>1335</v>
      </c>
      <c r="D136" s="163" t="s">
        <v>293</v>
      </c>
      <c r="E136" s="164" t="s">
        <v>386</v>
      </c>
      <c r="F136" s="163" t="s">
        <v>1054</v>
      </c>
      <c r="G136" s="163" t="s">
        <v>295</v>
      </c>
      <c r="H136" s="163" t="s">
        <v>1249</v>
      </c>
      <c r="I136" s="163" t="s">
        <v>1334</v>
      </c>
      <c r="J136" s="163" t="s">
        <v>1102</v>
      </c>
      <c r="K136" s="163" t="s">
        <v>1336</v>
      </c>
    </row>
    <row r="137">
      <c r="A137" s="161">
        <v>45622.573657754634</v>
      </c>
      <c r="B137" s="166">
        <v>114.0</v>
      </c>
      <c r="C137" s="166" t="s">
        <v>1337</v>
      </c>
      <c r="D137" s="166" t="s">
        <v>293</v>
      </c>
      <c r="E137" s="167" t="s">
        <v>1338</v>
      </c>
      <c r="F137" s="166" t="s">
        <v>1054</v>
      </c>
      <c r="G137" s="166" t="s">
        <v>295</v>
      </c>
      <c r="H137" s="166" t="s">
        <v>1249</v>
      </c>
      <c r="I137" s="166" t="s">
        <v>1334</v>
      </c>
      <c r="J137" s="166" t="s">
        <v>170</v>
      </c>
      <c r="K137" s="166">
        <v>7.2</v>
      </c>
      <c r="L137" s="166" t="s">
        <v>1303</v>
      </c>
      <c r="M137" s="166">
        <v>5.91</v>
      </c>
      <c r="N137" s="168"/>
    </row>
    <row r="138">
      <c r="A138" s="162">
        <v>45622.58249988426</v>
      </c>
      <c r="B138" s="163">
        <v>108.0</v>
      </c>
      <c r="C138" s="163" t="s">
        <v>48</v>
      </c>
      <c r="D138" s="163" t="s">
        <v>293</v>
      </c>
      <c r="E138" s="163">
        <v>108.0</v>
      </c>
      <c r="F138" s="163" t="s">
        <v>1054</v>
      </c>
      <c r="G138" s="163" t="s">
        <v>309</v>
      </c>
      <c r="H138" s="163" t="s">
        <v>1249</v>
      </c>
      <c r="I138" s="163" t="s">
        <v>1334</v>
      </c>
      <c r="J138" s="163" t="s">
        <v>1102</v>
      </c>
      <c r="K138" s="163">
        <v>29.0</v>
      </c>
      <c r="L138" s="163" t="s">
        <v>1253</v>
      </c>
      <c r="M138" s="163">
        <v>8.53</v>
      </c>
      <c r="N138" s="165"/>
    </row>
    <row r="139">
      <c r="A139" s="161">
        <v>45622.58423826389</v>
      </c>
      <c r="B139" s="166">
        <v>170.0</v>
      </c>
      <c r="C139" s="166" t="s">
        <v>1339</v>
      </c>
      <c r="D139" s="166" t="s">
        <v>305</v>
      </c>
      <c r="E139" s="167" t="s">
        <v>1340</v>
      </c>
      <c r="F139" s="166" t="s">
        <v>1054</v>
      </c>
      <c r="G139" s="166" t="s">
        <v>295</v>
      </c>
      <c r="H139" s="166" t="s">
        <v>1249</v>
      </c>
      <c r="I139" s="166" t="s">
        <v>1325</v>
      </c>
      <c r="J139" s="166" t="s">
        <v>1058</v>
      </c>
      <c r="K139" s="166">
        <v>49.4</v>
      </c>
      <c r="L139" s="166" t="s">
        <v>1056</v>
      </c>
      <c r="M139" s="166" t="s">
        <v>1341</v>
      </c>
      <c r="N139" s="168"/>
    </row>
    <row r="140">
      <c r="A140" s="162">
        <v>45622.585174085645</v>
      </c>
      <c r="B140" s="163">
        <v>187.0</v>
      </c>
      <c r="C140" s="163" t="s">
        <v>423</v>
      </c>
      <c r="D140" s="163" t="s">
        <v>305</v>
      </c>
      <c r="E140" s="164" t="s">
        <v>424</v>
      </c>
      <c r="F140" s="163" t="s">
        <v>1054</v>
      </c>
      <c r="G140" s="163" t="s">
        <v>398</v>
      </c>
      <c r="H140" s="163" t="s">
        <v>1249</v>
      </c>
      <c r="I140" s="163" t="s">
        <v>1328</v>
      </c>
      <c r="J140" s="163" t="s">
        <v>170</v>
      </c>
      <c r="K140" s="163">
        <v>8.5</v>
      </c>
      <c r="L140" s="163" t="s">
        <v>1058</v>
      </c>
      <c r="M140" s="163">
        <v>50.0</v>
      </c>
      <c r="N140" s="165"/>
    </row>
    <row r="141">
      <c r="A141" s="161">
        <v>45622.58599126157</v>
      </c>
      <c r="B141" s="166">
        <v>122.0</v>
      </c>
      <c r="C141" s="166" t="s">
        <v>1342</v>
      </c>
      <c r="D141" s="166" t="s">
        <v>305</v>
      </c>
      <c r="E141" s="167" t="s">
        <v>1343</v>
      </c>
      <c r="F141" s="166" t="s">
        <v>1054</v>
      </c>
      <c r="G141" s="166" t="s">
        <v>398</v>
      </c>
      <c r="H141" s="166" t="s">
        <v>1249</v>
      </c>
      <c r="I141" s="166" t="s">
        <v>1325</v>
      </c>
      <c r="J141" s="166" t="s">
        <v>1102</v>
      </c>
      <c r="K141" s="166">
        <v>39.0</v>
      </c>
      <c r="L141" s="166" t="s">
        <v>1253</v>
      </c>
      <c r="M141" s="166">
        <v>10.2</v>
      </c>
      <c r="N141" s="168"/>
    </row>
    <row r="142">
      <c r="A142" s="162">
        <v>45622.58897560185</v>
      </c>
      <c r="B142" s="163">
        <v>200.0</v>
      </c>
      <c r="C142" s="163" t="s">
        <v>426</v>
      </c>
      <c r="D142" s="163" t="s">
        <v>305</v>
      </c>
      <c r="E142" s="164" t="s">
        <v>1344</v>
      </c>
      <c r="F142" s="163" t="s">
        <v>1054</v>
      </c>
      <c r="G142" s="163" t="s">
        <v>309</v>
      </c>
      <c r="H142" s="163" t="s">
        <v>1249</v>
      </c>
      <c r="I142" s="163" t="s">
        <v>1345</v>
      </c>
      <c r="J142" s="163" t="s">
        <v>0</v>
      </c>
      <c r="K142" s="163">
        <v>9.1</v>
      </c>
      <c r="L142" s="163" t="s">
        <v>170</v>
      </c>
      <c r="M142" s="163">
        <v>7.9</v>
      </c>
      <c r="N142" s="165"/>
    </row>
    <row r="143">
      <c r="A143" s="161">
        <v>45622.58972033564</v>
      </c>
      <c r="B143" s="166">
        <v>116.0</v>
      </c>
      <c r="C143" s="166" t="s">
        <v>390</v>
      </c>
      <c r="D143" s="166" t="s">
        <v>305</v>
      </c>
      <c r="E143" s="167" t="s">
        <v>391</v>
      </c>
      <c r="F143" s="166" t="s">
        <v>1054</v>
      </c>
      <c r="G143" s="166" t="s">
        <v>295</v>
      </c>
      <c r="H143" s="166" t="s">
        <v>1249</v>
      </c>
      <c r="I143" s="166" t="s">
        <v>1346</v>
      </c>
      <c r="J143" s="166" t="s">
        <v>170</v>
      </c>
      <c r="K143" s="166">
        <v>8.1</v>
      </c>
      <c r="L143" s="166" t="s">
        <v>1303</v>
      </c>
      <c r="M143" s="166">
        <v>4.91</v>
      </c>
      <c r="N143" s="168"/>
    </row>
    <row r="144">
      <c r="A144" s="162">
        <v>45622.591696979165</v>
      </c>
      <c r="B144" s="163">
        <v>215.0</v>
      </c>
      <c r="C144" s="163" t="s">
        <v>433</v>
      </c>
      <c r="D144" s="163" t="s">
        <v>305</v>
      </c>
      <c r="E144" s="163">
        <v>215.0</v>
      </c>
      <c r="F144" s="163" t="s">
        <v>1054</v>
      </c>
      <c r="G144" s="163" t="s">
        <v>295</v>
      </c>
      <c r="H144" s="163" t="s">
        <v>1249</v>
      </c>
      <c r="I144" s="163" t="s">
        <v>1347</v>
      </c>
      <c r="J144" s="163" t="s">
        <v>1102</v>
      </c>
      <c r="K144" s="163">
        <v>31.6</v>
      </c>
      <c r="L144" s="163" t="s">
        <v>1058</v>
      </c>
      <c r="M144" s="163">
        <v>50.0</v>
      </c>
      <c r="N144" s="165"/>
    </row>
    <row r="145">
      <c r="A145" s="161">
        <v>45622.596546354165</v>
      </c>
      <c r="B145" s="166">
        <v>182.0</v>
      </c>
      <c r="C145" s="166" t="s">
        <v>1348</v>
      </c>
      <c r="D145" s="166" t="s">
        <v>305</v>
      </c>
      <c r="E145" s="167" t="s">
        <v>1349</v>
      </c>
      <c r="F145" s="166" t="s">
        <v>1054</v>
      </c>
      <c r="G145" s="166" t="s">
        <v>309</v>
      </c>
      <c r="H145" s="166" t="s">
        <v>1249</v>
      </c>
      <c r="I145" s="166" t="s">
        <v>1350</v>
      </c>
      <c r="J145" s="166" t="s">
        <v>170</v>
      </c>
      <c r="K145" s="166" t="s">
        <v>1351</v>
      </c>
      <c r="L145" s="166" t="s">
        <v>1253</v>
      </c>
      <c r="M145" s="166">
        <v>9.2</v>
      </c>
      <c r="N145" s="168"/>
    </row>
    <row r="146">
      <c r="A146" s="162">
        <v>45622.5978736574</v>
      </c>
      <c r="B146" s="163">
        <v>117.0</v>
      </c>
      <c r="C146" s="163" t="s">
        <v>1352</v>
      </c>
      <c r="D146" s="163" t="s">
        <v>305</v>
      </c>
      <c r="E146" s="163">
        <v>2009.0</v>
      </c>
      <c r="F146" s="163" t="s">
        <v>1054</v>
      </c>
      <c r="G146" s="163" t="s">
        <v>879</v>
      </c>
      <c r="H146" s="163" t="s">
        <v>1249</v>
      </c>
      <c r="I146" s="163" t="s">
        <v>1325</v>
      </c>
      <c r="J146" s="163" t="s">
        <v>170</v>
      </c>
      <c r="K146" s="163">
        <v>8.9</v>
      </c>
    </row>
    <row r="147">
      <c r="A147" s="161">
        <v>45622.59886853009</v>
      </c>
      <c r="B147" s="166">
        <v>184.0</v>
      </c>
      <c r="C147" s="166" t="s">
        <v>414</v>
      </c>
      <c r="D147" s="166" t="s">
        <v>305</v>
      </c>
      <c r="E147" s="167" t="s">
        <v>415</v>
      </c>
      <c r="F147" s="166" t="s">
        <v>1054</v>
      </c>
      <c r="G147" s="166" t="s">
        <v>295</v>
      </c>
      <c r="H147" s="166" t="s">
        <v>1249</v>
      </c>
      <c r="I147" s="166" t="s">
        <v>1334</v>
      </c>
      <c r="J147" s="166" t="s">
        <v>1102</v>
      </c>
      <c r="K147" s="166">
        <v>31.3</v>
      </c>
      <c r="L147" s="166" t="s">
        <v>1253</v>
      </c>
      <c r="M147" s="166">
        <v>9.4</v>
      </c>
      <c r="N147" s="168"/>
    </row>
    <row r="148">
      <c r="A148" s="162">
        <v>45622.59909150463</v>
      </c>
      <c r="B148" s="163">
        <v>505.0</v>
      </c>
      <c r="C148" s="163" t="s">
        <v>654</v>
      </c>
      <c r="D148" s="163" t="s">
        <v>293</v>
      </c>
      <c r="E148" s="164" t="s">
        <v>655</v>
      </c>
      <c r="F148" s="163" t="s">
        <v>1067</v>
      </c>
      <c r="G148" s="163" t="s">
        <v>340</v>
      </c>
      <c r="H148" s="163" t="s">
        <v>1068</v>
      </c>
      <c r="I148" s="163" t="s">
        <v>1353</v>
      </c>
      <c r="J148" s="163" t="s">
        <v>55</v>
      </c>
      <c r="K148" s="163" t="s">
        <v>1354</v>
      </c>
    </row>
    <row r="149">
      <c r="A149" s="161">
        <v>45622.600115023146</v>
      </c>
      <c r="B149" s="166">
        <v>550.0</v>
      </c>
      <c r="C149" s="166" t="s">
        <v>718</v>
      </c>
      <c r="D149" s="166" t="s">
        <v>293</v>
      </c>
      <c r="E149" s="167" t="s">
        <v>719</v>
      </c>
      <c r="F149" s="166" t="s">
        <v>1067</v>
      </c>
      <c r="G149" s="166" t="s">
        <v>340</v>
      </c>
      <c r="H149" s="166" t="s">
        <v>1068</v>
      </c>
      <c r="I149" s="166" t="s">
        <v>1355</v>
      </c>
      <c r="J149" s="166" t="s">
        <v>55</v>
      </c>
      <c r="K149" s="166" t="s">
        <v>1356</v>
      </c>
    </row>
    <row r="150">
      <c r="A150" s="162">
        <v>45622.600252881944</v>
      </c>
      <c r="B150" s="163">
        <v>176.0</v>
      </c>
      <c r="C150" s="163" t="s">
        <v>409</v>
      </c>
      <c r="D150" s="163" t="s">
        <v>305</v>
      </c>
      <c r="E150" s="163">
        <v>2009.0</v>
      </c>
      <c r="F150" s="163" t="s">
        <v>1054</v>
      </c>
      <c r="G150" s="163" t="s">
        <v>398</v>
      </c>
      <c r="H150" s="163" t="s">
        <v>1249</v>
      </c>
      <c r="I150" s="163" t="s">
        <v>1350</v>
      </c>
      <c r="J150" s="163" t="s">
        <v>1058</v>
      </c>
      <c r="K150" s="163">
        <v>48.7</v>
      </c>
    </row>
    <row r="151">
      <c r="A151" s="161">
        <v>45622.600980034724</v>
      </c>
      <c r="B151" s="166">
        <v>506.0</v>
      </c>
      <c r="C151" s="166" t="s">
        <v>1357</v>
      </c>
      <c r="D151" s="166" t="s">
        <v>293</v>
      </c>
      <c r="E151" s="167" t="s">
        <v>1358</v>
      </c>
      <c r="F151" s="166" t="s">
        <v>1067</v>
      </c>
      <c r="G151" s="166" t="s">
        <v>340</v>
      </c>
      <c r="H151" s="166" t="s">
        <v>1068</v>
      </c>
      <c r="I151" s="166" t="s">
        <v>1355</v>
      </c>
      <c r="J151" s="166" t="s">
        <v>55</v>
      </c>
      <c r="K151" s="166" t="s">
        <v>1359</v>
      </c>
    </row>
    <row r="152">
      <c r="A152" s="162">
        <v>45622.601364594906</v>
      </c>
      <c r="B152" s="163">
        <v>213.0</v>
      </c>
      <c r="C152" s="163" t="s">
        <v>30</v>
      </c>
      <c r="D152" s="163" t="s">
        <v>305</v>
      </c>
      <c r="E152" s="163">
        <v>2009.0</v>
      </c>
      <c r="F152" s="163" t="s">
        <v>1054</v>
      </c>
      <c r="G152" s="163" t="s">
        <v>398</v>
      </c>
      <c r="H152" s="163" t="s">
        <v>1249</v>
      </c>
      <c r="I152" s="163" t="s">
        <v>1360</v>
      </c>
      <c r="J152" s="163" t="s">
        <v>1056</v>
      </c>
      <c r="K152" s="163" t="s">
        <v>1361</v>
      </c>
      <c r="L152" s="163" t="s">
        <v>1058</v>
      </c>
      <c r="M152" s="163">
        <v>48.0</v>
      </c>
      <c r="N152" s="165"/>
    </row>
    <row r="153">
      <c r="A153" s="161">
        <v>45622.60328114583</v>
      </c>
      <c r="B153" s="166">
        <v>173.0</v>
      </c>
      <c r="C153" s="166" t="s">
        <v>1362</v>
      </c>
      <c r="D153" s="166" t="s">
        <v>305</v>
      </c>
      <c r="E153" s="167" t="s">
        <v>1363</v>
      </c>
      <c r="F153" s="166" t="s">
        <v>1054</v>
      </c>
      <c r="G153" s="166" t="s">
        <v>398</v>
      </c>
      <c r="H153" s="166" t="s">
        <v>1249</v>
      </c>
      <c r="I153" s="166" t="s">
        <v>1325</v>
      </c>
      <c r="J153" s="166" t="s">
        <v>1102</v>
      </c>
      <c r="K153" s="166">
        <v>31.6</v>
      </c>
      <c r="L153" s="166" t="s">
        <v>1058</v>
      </c>
      <c r="M153" s="166">
        <v>50.0</v>
      </c>
      <c r="N153" s="168"/>
    </row>
    <row r="154">
      <c r="A154" s="162">
        <v>45622.60338792824</v>
      </c>
      <c r="B154" s="163">
        <v>502.0</v>
      </c>
      <c r="C154" s="163" t="s">
        <v>659</v>
      </c>
      <c r="D154" s="163" t="s">
        <v>293</v>
      </c>
      <c r="E154" s="164" t="s">
        <v>660</v>
      </c>
      <c r="F154" s="163" t="s">
        <v>1067</v>
      </c>
      <c r="G154" s="163" t="s">
        <v>340</v>
      </c>
      <c r="H154" s="163" t="s">
        <v>1068</v>
      </c>
      <c r="I154" s="163" t="s">
        <v>1355</v>
      </c>
      <c r="J154" s="163" t="s">
        <v>1056</v>
      </c>
      <c r="K154" s="163" t="s">
        <v>1364</v>
      </c>
      <c r="L154" s="163" t="s">
        <v>1065</v>
      </c>
      <c r="M154" s="163" t="s">
        <v>1365</v>
      </c>
      <c r="N154" s="165"/>
    </row>
    <row r="155">
      <c r="A155" s="161">
        <v>45622.60406511574</v>
      </c>
      <c r="B155" s="166">
        <v>503.0</v>
      </c>
      <c r="C155" s="166" t="s">
        <v>648</v>
      </c>
      <c r="D155" s="166" t="s">
        <v>305</v>
      </c>
      <c r="E155" s="167" t="s">
        <v>1366</v>
      </c>
      <c r="F155" s="166" t="s">
        <v>1067</v>
      </c>
      <c r="G155" s="166" t="s">
        <v>650</v>
      </c>
      <c r="H155" s="166" t="s">
        <v>1068</v>
      </c>
      <c r="I155" s="166" t="s">
        <v>1355</v>
      </c>
      <c r="J155" s="166" t="s">
        <v>55</v>
      </c>
      <c r="K155" s="166" t="s">
        <v>1072</v>
      </c>
    </row>
    <row r="156">
      <c r="A156" s="162">
        <v>45622.6049464699</v>
      </c>
      <c r="B156" s="163">
        <v>542.0</v>
      </c>
      <c r="C156" s="163" t="s">
        <v>1367</v>
      </c>
      <c r="D156" s="163" t="s">
        <v>293</v>
      </c>
      <c r="E156" s="164" t="s">
        <v>1368</v>
      </c>
      <c r="F156" s="163" t="s">
        <v>1067</v>
      </c>
      <c r="G156" s="163" t="s">
        <v>650</v>
      </c>
      <c r="H156" s="163" t="s">
        <v>1068</v>
      </c>
      <c r="I156" s="163" t="s">
        <v>1355</v>
      </c>
      <c r="J156" s="163" t="s">
        <v>55</v>
      </c>
      <c r="K156" s="163" t="s">
        <v>1369</v>
      </c>
    </row>
    <row r="157">
      <c r="A157" s="161">
        <v>45622.60579219907</v>
      </c>
      <c r="B157" s="166">
        <v>514.0</v>
      </c>
      <c r="C157" s="166" t="s">
        <v>1370</v>
      </c>
      <c r="D157" s="166" t="s">
        <v>293</v>
      </c>
      <c r="E157" s="167" t="s">
        <v>1371</v>
      </c>
      <c r="F157" s="166" t="s">
        <v>1067</v>
      </c>
      <c r="G157" s="166" t="s">
        <v>309</v>
      </c>
      <c r="H157" s="166" t="s">
        <v>1068</v>
      </c>
      <c r="I157" s="166" t="s">
        <v>1355</v>
      </c>
      <c r="J157" s="166" t="s">
        <v>1065</v>
      </c>
      <c r="K157" s="166" t="s">
        <v>1372</v>
      </c>
    </row>
    <row r="158">
      <c r="A158" s="162">
        <v>45622.606643356485</v>
      </c>
      <c r="B158" s="163">
        <v>520.0</v>
      </c>
      <c r="C158" s="163" t="s">
        <v>686</v>
      </c>
      <c r="D158" s="163" t="s">
        <v>305</v>
      </c>
      <c r="E158" s="164" t="s">
        <v>440</v>
      </c>
      <c r="F158" s="163" t="s">
        <v>1067</v>
      </c>
      <c r="G158" s="163" t="s">
        <v>309</v>
      </c>
      <c r="H158" s="163" t="s">
        <v>1055</v>
      </c>
      <c r="I158" s="163" t="s">
        <v>699</v>
      </c>
      <c r="J158" s="163" t="s">
        <v>1056</v>
      </c>
      <c r="K158" s="163" t="s">
        <v>1373</v>
      </c>
      <c r="L158" s="163" t="s">
        <v>1058</v>
      </c>
      <c r="M158" s="163">
        <v>44.1</v>
      </c>
      <c r="N158" s="165"/>
    </row>
    <row r="159">
      <c r="A159" s="161">
        <v>45622.60744652778</v>
      </c>
      <c r="B159" s="166">
        <v>726.0</v>
      </c>
      <c r="C159" s="166" t="s">
        <v>673</v>
      </c>
      <c r="D159" s="166" t="s">
        <v>293</v>
      </c>
      <c r="E159" s="167" t="s">
        <v>674</v>
      </c>
      <c r="F159" s="166" t="s">
        <v>1067</v>
      </c>
      <c r="G159" s="166" t="s">
        <v>309</v>
      </c>
      <c r="H159" s="166" t="s">
        <v>1068</v>
      </c>
      <c r="I159" s="166" t="s">
        <v>1355</v>
      </c>
      <c r="J159" s="166" t="s">
        <v>55</v>
      </c>
      <c r="K159" s="166" t="s">
        <v>1374</v>
      </c>
    </row>
    <row r="160">
      <c r="A160" s="162">
        <v>45622.60836578703</v>
      </c>
      <c r="B160" s="163">
        <v>600.0</v>
      </c>
      <c r="C160" s="163" t="s">
        <v>771</v>
      </c>
      <c r="D160" s="163" t="s">
        <v>293</v>
      </c>
      <c r="E160" s="164" t="s">
        <v>772</v>
      </c>
      <c r="F160" s="163" t="s">
        <v>1067</v>
      </c>
      <c r="G160" s="163" t="s">
        <v>309</v>
      </c>
      <c r="H160" s="163" t="s">
        <v>1055</v>
      </c>
      <c r="I160" s="163" t="s">
        <v>758</v>
      </c>
      <c r="J160" s="163" t="s">
        <v>1056</v>
      </c>
      <c r="K160" s="163" t="s">
        <v>1241</v>
      </c>
      <c r="L160" s="163" t="s">
        <v>1058</v>
      </c>
      <c r="M160" s="163">
        <v>39.1</v>
      </c>
      <c r="N160" s="165"/>
    </row>
    <row r="161">
      <c r="A161" s="161">
        <v>45622.60919040509</v>
      </c>
      <c r="B161" s="166">
        <v>599.0</v>
      </c>
      <c r="C161" s="166" t="s">
        <v>765</v>
      </c>
      <c r="D161" s="166" t="s">
        <v>305</v>
      </c>
      <c r="E161" s="167" t="s">
        <v>766</v>
      </c>
      <c r="F161" s="166" t="s">
        <v>1067</v>
      </c>
      <c r="G161" s="166" t="s">
        <v>295</v>
      </c>
      <c r="H161" s="166" t="s">
        <v>1055</v>
      </c>
      <c r="I161" s="166" t="s">
        <v>758</v>
      </c>
      <c r="J161" s="166" t="s">
        <v>170</v>
      </c>
      <c r="K161" s="166">
        <v>8.3</v>
      </c>
      <c r="L161" s="166" t="s">
        <v>1058</v>
      </c>
      <c r="M161" s="166">
        <v>47.1</v>
      </c>
      <c r="N161" s="168"/>
    </row>
    <row r="162">
      <c r="A162" s="162">
        <v>45622.61010358796</v>
      </c>
      <c r="B162" s="163">
        <v>598.0</v>
      </c>
      <c r="C162" s="163" t="s">
        <v>1375</v>
      </c>
      <c r="D162" s="163" t="s">
        <v>293</v>
      </c>
      <c r="E162" s="164" t="s">
        <v>1376</v>
      </c>
      <c r="F162" s="163" t="s">
        <v>1067</v>
      </c>
      <c r="G162" s="163" t="s">
        <v>398</v>
      </c>
      <c r="H162" s="163" t="s">
        <v>1055</v>
      </c>
      <c r="I162" s="163" t="s">
        <v>758</v>
      </c>
      <c r="J162" s="163" t="s">
        <v>1056</v>
      </c>
      <c r="K162" s="163" t="s">
        <v>1061</v>
      </c>
      <c r="L162" s="163" t="s">
        <v>1058</v>
      </c>
      <c r="M162" s="163">
        <v>44.5</v>
      </c>
      <c r="N162" s="165"/>
    </row>
    <row r="163">
      <c r="A163" s="161">
        <v>45622.61099265046</v>
      </c>
      <c r="B163" s="166">
        <v>597.0</v>
      </c>
      <c r="C163" s="166" t="s">
        <v>769</v>
      </c>
      <c r="D163" s="166" t="s">
        <v>305</v>
      </c>
      <c r="E163" s="167" t="s">
        <v>770</v>
      </c>
      <c r="F163" s="166" t="s">
        <v>1067</v>
      </c>
      <c r="G163" s="166" t="s">
        <v>295</v>
      </c>
      <c r="H163" s="166" t="s">
        <v>1055</v>
      </c>
      <c r="I163" s="166" t="s">
        <v>758</v>
      </c>
      <c r="J163" s="166" t="s">
        <v>170</v>
      </c>
      <c r="K163" s="166">
        <v>8.2</v>
      </c>
      <c r="L163" s="166" t="s">
        <v>1058</v>
      </c>
      <c r="M163" s="166">
        <v>46.1</v>
      </c>
      <c r="N163" s="168"/>
    </row>
    <row r="164">
      <c r="A164" s="162">
        <v>45622.61190609954</v>
      </c>
      <c r="B164" s="163">
        <v>596.0</v>
      </c>
      <c r="C164" s="163" t="s">
        <v>763</v>
      </c>
      <c r="D164" s="163" t="s">
        <v>305</v>
      </c>
      <c r="E164" s="164" t="s">
        <v>562</v>
      </c>
      <c r="F164" s="163" t="s">
        <v>1067</v>
      </c>
      <c r="G164" s="163" t="s">
        <v>398</v>
      </c>
      <c r="H164" s="163" t="s">
        <v>1055</v>
      </c>
      <c r="I164" s="163" t="s">
        <v>758</v>
      </c>
      <c r="J164" s="163" t="s">
        <v>170</v>
      </c>
      <c r="K164" s="163">
        <v>8.3</v>
      </c>
      <c r="L164" s="163" t="s">
        <v>1058</v>
      </c>
      <c r="M164" s="163">
        <v>47.9</v>
      </c>
      <c r="N164" s="165"/>
    </row>
    <row r="165">
      <c r="A165" s="161">
        <v>45622.613852002316</v>
      </c>
      <c r="B165" s="166">
        <v>587.0</v>
      </c>
      <c r="C165" s="166" t="s">
        <v>1377</v>
      </c>
      <c r="D165" s="166" t="s">
        <v>293</v>
      </c>
      <c r="E165" s="167" t="s">
        <v>1378</v>
      </c>
      <c r="F165" s="166" t="s">
        <v>1067</v>
      </c>
      <c r="G165" s="166" t="s">
        <v>879</v>
      </c>
      <c r="H165" s="166" t="s">
        <v>1055</v>
      </c>
      <c r="I165" s="166" t="s">
        <v>758</v>
      </c>
      <c r="J165" s="166" t="s">
        <v>170</v>
      </c>
      <c r="K165" s="166">
        <v>7.7</v>
      </c>
      <c r="L165" s="166" t="s">
        <v>1058</v>
      </c>
      <c r="M165" s="166">
        <v>44.2</v>
      </c>
      <c r="N165" s="168"/>
    </row>
    <row r="166">
      <c r="A166" s="162">
        <v>45622.61453634259</v>
      </c>
      <c r="B166" s="163">
        <v>594.0</v>
      </c>
      <c r="C166" s="163" t="s">
        <v>760</v>
      </c>
      <c r="D166" s="163" t="s">
        <v>293</v>
      </c>
      <c r="E166" s="164" t="s">
        <v>1379</v>
      </c>
      <c r="F166" s="163" t="s">
        <v>1067</v>
      </c>
      <c r="G166" s="163" t="s">
        <v>295</v>
      </c>
      <c r="H166" s="163" t="s">
        <v>1055</v>
      </c>
      <c r="I166" s="163" t="s">
        <v>758</v>
      </c>
      <c r="J166" s="163" t="s">
        <v>1058</v>
      </c>
      <c r="K166" s="163">
        <v>42.7</v>
      </c>
    </row>
    <row r="167">
      <c r="A167" s="161">
        <v>45622.615601412035</v>
      </c>
      <c r="B167" s="166">
        <v>593.0</v>
      </c>
      <c r="C167" s="166" t="s">
        <v>1380</v>
      </c>
      <c r="D167" s="166" t="s">
        <v>305</v>
      </c>
      <c r="E167" s="167" t="s">
        <v>575</v>
      </c>
      <c r="F167" s="166" t="s">
        <v>1054</v>
      </c>
      <c r="G167" s="166" t="s">
        <v>398</v>
      </c>
      <c r="H167" s="166" t="s">
        <v>1055</v>
      </c>
      <c r="I167" s="166" t="s">
        <v>758</v>
      </c>
      <c r="J167" s="166" t="s">
        <v>1056</v>
      </c>
      <c r="K167" s="166" t="s">
        <v>1381</v>
      </c>
      <c r="L167" s="166" t="s">
        <v>1058</v>
      </c>
      <c r="M167" s="166">
        <v>49.1</v>
      </c>
      <c r="N167" s="168"/>
    </row>
    <row r="168">
      <c r="A168" s="162">
        <v>45622.61634115741</v>
      </c>
      <c r="B168" s="163">
        <v>591.0</v>
      </c>
      <c r="C168" s="163" t="s">
        <v>1382</v>
      </c>
      <c r="D168" s="163" t="s">
        <v>293</v>
      </c>
      <c r="E168" s="164" t="s">
        <v>1383</v>
      </c>
      <c r="F168" s="163" t="s">
        <v>1054</v>
      </c>
      <c r="G168" s="163" t="s">
        <v>398</v>
      </c>
      <c r="H168" s="163" t="s">
        <v>1055</v>
      </c>
      <c r="I168" s="163" t="s">
        <v>758</v>
      </c>
      <c r="J168" s="163" t="s">
        <v>170</v>
      </c>
      <c r="K168" s="163">
        <v>7.5</v>
      </c>
      <c r="L168" s="163" t="s">
        <v>1058</v>
      </c>
      <c r="M168" s="163">
        <v>43.5</v>
      </c>
      <c r="N168" s="165"/>
    </row>
    <row r="169">
      <c r="A169" s="161">
        <v>45622.61729702546</v>
      </c>
      <c r="B169" s="166">
        <v>590.0</v>
      </c>
      <c r="C169" s="166" t="s">
        <v>1384</v>
      </c>
      <c r="D169" s="166" t="s">
        <v>305</v>
      </c>
      <c r="E169" s="167" t="s">
        <v>1385</v>
      </c>
      <c r="F169" s="166" t="s">
        <v>1054</v>
      </c>
      <c r="G169" s="166" t="s">
        <v>295</v>
      </c>
      <c r="H169" s="166" t="s">
        <v>1055</v>
      </c>
      <c r="I169" s="166" t="s">
        <v>758</v>
      </c>
      <c r="J169" s="166" t="s">
        <v>1056</v>
      </c>
      <c r="K169" s="166" t="s">
        <v>1386</v>
      </c>
      <c r="L169" s="166" t="s">
        <v>1058</v>
      </c>
      <c r="M169" s="166">
        <v>47.1</v>
      </c>
      <c r="N169" s="168"/>
    </row>
    <row r="170">
      <c r="A170" s="162">
        <v>45622.618131759256</v>
      </c>
      <c r="B170" s="163">
        <v>589.0</v>
      </c>
      <c r="C170" s="163" t="s">
        <v>1387</v>
      </c>
      <c r="D170" s="163" t="s">
        <v>293</v>
      </c>
      <c r="E170" s="164" t="s">
        <v>1388</v>
      </c>
      <c r="F170" s="163" t="s">
        <v>1054</v>
      </c>
      <c r="G170" s="163" t="s">
        <v>879</v>
      </c>
      <c r="H170" s="163" t="s">
        <v>1055</v>
      </c>
      <c r="I170" s="163" t="s">
        <v>758</v>
      </c>
      <c r="J170" s="163" t="s">
        <v>1056</v>
      </c>
      <c r="K170" s="163" t="s">
        <v>1389</v>
      </c>
      <c r="L170" s="163" t="s">
        <v>1058</v>
      </c>
      <c r="M170" s="163" t="s">
        <v>1390</v>
      </c>
      <c r="N170" s="165"/>
    </row>
    <row r="171">
      <c r="A171" s="161">
        <v>45622.619206840274</v>
      </c>
      <c r="B171" s="166">
        <v>588.0</v>
      </c>
      <c r="C171" s="166" t="s">
        <v>1391</v>
      </c>
      <c r="D171" s="166" t="s">
        <v>305</v>
      </c>
      <c r="E171" s="166">
        <v>2010.0</v>
      </c>
      <c r="F171" s="166" t="s">
        <v>1054</v>
      </c>
      <c r="G171" s="166" t="s">
        <v>879</v>
      </c>
      <c r="H171" s="166" t="s">
        <v>1055</v>
      </c>
      <c r="I171" s="166" t="s">
        <v>758</v>
      </c>
      <c r="J171" s="166" t="s">
        <v>1056</v>
      </c>
      <c r="K171" s="166" t="s">
        <v>1392</v>
      </c>
      <c r="L171" s="166" t="s">
        <v>1058</v>
      </c>
      <c r="M171" s="166">
        <v>47.2</v>
      </c>
      <c r="N171" s="168"/>
    </row>
    <row r="172">
      <c r="A172" s="162">
        <v>45622.620255960646</v>
      </c>
      <c r="B172" s="163">
        <v>595.0</v>
      </c>
      <c r="C172" s="163" t="s">
        <v>1393</v>
      </c>
      <c r="D172" s="163" t="s">
        <v>293</v>
      </c>
      <c r="E172" s="164" t="s">
        <v>1394</v>
      </c>
      <c r="F172" s="163" t="s">
        <v>1067</v>
      </c>
      <c r="G172" s="163" t="s">
        <v>650</v>
      </c>
      <c r="H172" s="163" t="s">
        <v>1055</v>
      </c>
      <c r="I172" s="163" t="s">
        <v>1395</v>
      </c>
      <c r="J172" s="163" t="s">
        <v>170</v>
      </c>
      <c r="K172" s="163">
        <v>6.75</v>
      </c>
    </row>
    <row r="173">
      <c r="A173" s="161">
        <v>45622.62087106481</v>
      </c>
      <c r="B173" s="166">
        <v>586.0</v>
      </c>
      <c r="C173" s="166" t="s">
        <v>1396</v>
      </c>
      <c r="D173" s="166" t="s">
        <v>293</v>
      </c>
      <c r="E173" s="166">
        <v>2010.0</v>
      </c>
      <c r="F173" s="166" t="s">
        <v>1054</v>
      </c>
      <c r="G173" s="166" t="s">
        <v>879</v>
      </c>
      <c r="H173" s="166" t="s">
        <v>1055</v>
      </c>
      <c r="I173" s="166" t="s">
        <v>758</v>
      </c>
      <c r="J173" s="166" t="s">
        <v>170</v>
      </c>
      <c r="K173" s="166">
        <v>7.6</v>
      </c>
    </row>
    <row r="174">
      <c r="A174" s="162">
        <v>45622.621571701384</v>
      </c>
      <c r="B174" s="163">
        <v>285.0</v>
      </c>
      <c r="C174" s="163" t="s">
        <v>756</v>
      </c>
      <c r="D174" s="163" t="s">
        <v>293</v>
      </c>
      <c r="E174" s="164" t="s">
        <v>757</v>
      </c>
      <c r="F174" s="163" t="s">
        <v>1054</v>
      </c>
      <c r="G174" s="163" t="s">
        <v>879</v>
      </c>
      <c r="H174" s="163" t="s">
        <v>1055</v>
      </c>
      <c r="I174" s="163" t="s">
        <v>758</v>
      </c>
      <c r="J174" s="163" t="s">
        <v>1056</v>
      </c>
      <c r="K174" s="163" t="s">
        <v>1260</v>
      </c>
      <c r="L174" s="163" t="s">
        <v>1058</v>
      </c>
      <c r="M174" s="163">
        <v>43.2</v>
      </c>
      <c r="N174" s="165"/>
    </row>
    <row r="175">
      <c r="A175" s="161">
        <v>45622.660454826386</v>
      </c>
      <c r="B175" s="166">
        <v>195.0</v>
      </c>
      <c r="C175" s="166" t="s">
        <v>485</v>
      </c>
      <c r="D175" s="166" t="s">
        <v>293</v>
      </c>
      <c r="E175" s="166">
        <v>2006.0</v>
      </c>
      <c r="F175" s="166" t="s">
        <v>1067</v>
      </c>
      <c r="G175" s="166" t="s">
        <v>1078</v>
      </c>
      <c r="H175" s="166" t="s">
        <v>1249</v>
      </c>
      <c r="I175" s="166" t="s">
        <v>1397</v>
      </c>
      <c r="J175" s="166" t="s">
        <v>170</v>
      </c>
      <c r="K175" s="166">
        <v>7.6</v>
      </c>
      <c r="L175" s="166" t="s">
        <v>1058</v>
      </c>
      <c r="M175" s="166">
        <v>46.0</v>
      </c>
      <c r="N175" s="168"/>
    </row>
    <row r="176">
      <c r="A176" s="162">
        <v>45622.70303363426</v>
      </c>
      <c r="B176" s="163">
        <v>4052.0</v>
      </c>
      <c r="C176" s="163" t="s">
        <v>1398</v>
      </c>
      <c r="D176" s="163" t="s">
        <v>293</v>
      </c>
      <c r="E176" s="164" t="s">
        <v>1399</v>
      </c>
      <c r="F176" s="163" t="s">
        <v>1067</v>
      </c>
      <c r="G176" s="163" t="s">
        <v>398</v>
      </c>
      <c r="H176" s="163" t="s">
        <v>960</v>
      </c>
      <c r="I176" s="163" t="s">
        <v>635</v>
      </c>
      <c r="J176" s="163" t="s">
        <v>55</v>
      </c>
      <c r="K176" s="163" t="s">
        <v>1400</v>
      </c>
      <c r="L176" s="163" t="s">
        <v>1065</v>
      </c>
      <c r="M176" s="163" t="s">
        <v>1401</v>
      </c>
      <c r="N176" s="165"/>
    </row>
    <row r="177">
      <c r="A177" s="161">
        <v>45622.88310741898</v>
      </c>
      <c r="B177" s="166">
        <v>300.0</v>
      </c>
      <c r="C177" s="166" t="s">
        <v>1402</v>
      </c>
      <c r="D177" s="166" t="s">
        <v>293</v>
      </c>
      <c r="E177" s="167" t="s">
        <v>1403</v>
      </c>
      <c r="F177" s="166" t="s">
        <v>1067</v>
      </c>
      <c r="G177" s="166" t="s">
        <v>879</v>
      </c>
      <c r="H177" s="166" t="s">
        <v>1149</v>
      </c>
      <c r="I177" s="166" t="s">
        <v>1404</v>
      </c>
      <c r="J177" s="166" t="s">
        <v>170</v>
      </c>
      <c r="K177" s="166">
        <v>7.7</v>
      </c>
    </row>
    <row r="178">
      <c r="A178" s="162">
        <v>45622.88486178241</v>
      </c>
      <c r="B178" s="163">
        <v>301.0</v>
      </c>
      <c r="C178" s="163" t="s">
        <v>1405</v>
      </c>
      <c r="D178" s="163" t="s">
        <v>305</v>
      </c>
      <c r="E178" s="164" t="s">
        <v>1406</v>
      </c>
      <c r="F178" s="163" t="s">
        <v>1054</v>
      </c>
      <c r="G178" s="163" t="s">
        <v>879</v>
      </c>
      <c r="H178" s="163" t="s">
        <v>1149</v>
      </c>
      <c r="I178" s="163" t="s">
        <v>1407</v>
      </c>
      <c r="J178" s="163" t="s">
        <v>170</v>
      </c>
      <c r="K178" s="163">
        <v>8.9</v>
      </c>
    </row>
    <row r="179">
      <c r="A179" s="161">
        <v>45622.88715664352</v>
      </c>
      <c r="B179" s="166">
        <v>302.0</v>
      </c>
      <c r="C179" s="166" t="s">
        <v>1408</v>
      </c>
      <c r="D179" s="166" t="s">
        <v>293</v>
      </c>
      <c r="E179" s="167" t="s">
        <v>1409</v>
      </c>
      <c r="F179" s="166" t="s">
        <v>1054</v>
      </c>
      <c r="G179" s="166" t="s">
        <v>1314</v>
      </c>
      <c r="H179" s="166" t="s">
        <v>1149</v>
      </c>
      <c r="I179" s="166" t="s">
        <v>1404</v>
      </c>
      <c r="J179" s="166" t="s">
        <v>170</v>
      </c>
      <c r="K179" s="166">
        <v>8.3</v>
      </c>
    </row>
    <row r="180">
      <c r="A180" s="162">
        <v>45622.888987743056</v>
      </c>
      <c r="B180" s="163">
        <v>303.0</v>
      </c>
      <c r="C180" s="163" t="s">
        <v>520</v>
      </c>
      <c r="D180" s="163" t="s">
        <v>305</v>
      </c>
      <c r="E180" s="164" t="s">
        <v>1410</v>
      </c>
      <c r="F180" s="163" t="s">
        <v>1054</v>
      </c>
      <c r="G180" s="163" t="s">
        <v>295</v>
      </c>
      <c r="H180" s="163" t="s">
        <v>1149</v>
      </c>
      <c r="I180" s="163" t="s">
        <v>1404</v>
      </c>
      <c r="J180" s="163" t="s">
        <v>170</v>
      </c>
      <c r="K180" s="163">
        <v>8.4</v>
      </c>
      <c r="L180" s="163" t="s">
        <v>1303</v>
      </c>
      <c r="M180" s="163">
        <v>4.9</v>
      </c>
      <c r="N180" s="165"/>
    </row>
    <row r="181">
      <c r="A181" s="161">
        <v>45622.89044578704</v>
      </c>
      <c r="B181" s="166">
        <v>304.0</v>
      </c>
      <c r="C181" s="166" t="s">
        <v>1411</v>
      </c>
      <c r="D181" s="166" t="s">
        <v>293</v>
      </c>
      <c r="E181" s="167" t="s">
        <v>1412</v>
      </c>
      <c r="F181" s="166" t="s">
        <v>1054</v>
      </c>
      <c r="G181" s="166" t="s">
        <v>398</v>
      </c>
      <c r="H181" s="166" t="s">
        <v>1149</v>
      </c>
      <c r="I181" s="166" t="s">
        <v>1404</v>
      </c>
      <c r="J181" s="166" t="s">
        <v>170</v>
      </c>
      <c r="K181" s="166">
        <v>7.5</v>
      </c>
      <c r="L181" s="166" t="s">
        <v>1303</v>
      </c>
      <c r="M181" s="166">
        <v>5.45</v>
      </c>
      <c r="N181" s="168"/>
    </row>
    <row r="182">
      <c r="A182" s="162">
        <v>45622.892181574076</v>
      </c>
      <c r="B182" s="163">
        <v>305.0</v>
      </c>
      <c r="C182" s="163" t="s">
        <v>1413</v>
      </c>
      <c r="D182" s="163" t="s">
        <v>305</v>
      </c>
      <c r="E182" s="164" t="s">
        <v>1414</v>
      </c>
      <c r="F182" s="163" t="s">
        <v>1054</v>
      </c>
      <c r="G182" s="163" t="s">
        <v>398</v>
      </c>
      <c r="H182" s="163" t="s">
        <v>1149</v>
      </c>
      <c r="I182" s="163" t="s">
        <v>1404</v>
      </c>
      <c r="J182" s="163" t="s">
        <v>170</v>
      </c>
      <c r="K182" s="163">
        <v>8.7</v>
      </c>
    </row>
    <row r="183">
      <c r="A183" s="161">
        <v>45622.893607465274</v>
      </c>
      <c r="B183" s="166">
        <v>306.0</v>
      </c>
      <c r="C183" s="166" t="s">
        <v>511</v>
      </c>
      <c r="D183" s="166" t="s">
        <v>305</v>
      </c>
      <c r="E183" s="167" t="s">
        <v>1415</v>
      </c>
      <c r="F183" s="166" t="s">
        <v>1067</v>
      </c>
      <c r="G183" s="166" t="s">
        <v>295</v>
      </c>
      <c r="H183" s="166" t="s">
        <v>1149</v>
      </c>
      <c r="I183" s="166" t="s">
        <v>1404</v>
      </c>
      <c r="J183" s="166" t="s">
        <v>170</v>
      </c>
      <c r="K183" s="166">
        <v>8.3</v>
      </c>
      <c r="L183" s="166" t="s">
        <v>1303</v>
      </c>
      <c r="M183" s="167" t="s">
        <v>1416</v>
      </c>
      <c r="N183" s="168"/>
    </row>
    <row r="184">
      <c r="A184" s="162">
        <v>45622.8949874074</v>
      </c>
      <c r="B184" s="163">
        <v>307.0</v>
      </c>
      <c r="C184" s="163" t="s">
        <v>1417</v>
      </c>
      <c r="D184" s="163" t="s">
        <v>293</v>
      </c>
      <c r="E184" s="163" t="s">
        <v>1418</v>
      </c>
      <c r="F184" s="163" t="s">
        <v>1067</v>
      </c>
      <c r="G184" s="163" t="s">
        <v>879</v>
      </c>
      <c r="H184" s="163" t="s">
        <v>1149</v>
      </c>
      <c r="I184" s="163" t="s">
        <v>1404</v>
      </c>
      <c r="J184" s="163" t="s">
        <v>170</v>
      </c>
      <c r="K184" s="163">
        <v>7.7</v>
      </c>
    </row>
    <row r="185">
      <c r="A185" s="161">
        <v>45622.89643835648</v>
      </c>
      <c r="B185" s="166">
        <v>308.0</v>
      </c>
      <c r="C185" s="166" t="s">
        <v>504</v>
      </c>
      <c r="D185" s="166" t="s">
        <v>293</v>
      </c>
      <c r="E185" s="167" t="s">
        <v>505</v>
      </c>
      <c r="F185" s="166" t="s">
        <v>1067</v>
      </c>
      <c r="G185" s="166" t="s">
        <v>309</v>
      </c>
      <c r="H185" s="166" t="s">
        <v>1149</v>
      </c>
      <c r="I185" s="166" t="s">
        <v>1407</v>
      </c>
      <c r="J185" s="166" t="s">
        <v>170</v>
      </c>
      <c r="K185" s="166">
        <v>6.9</v>
      </c>
      <c r="L185" s="166" t="s">
        <v>1303</v>
      </c>
      <c r="M185" s="166">
        <v>6.6</v>
      </c>
      <c r="N185" s="168"/>
    </row>
    <row r="186">
      <c r="A186" s="162">
        <v>45622.89782648148</v>
      </c>
      <c r="B186" s="163">
        <v>309.0</v>
      </c>
      <c r="C186" s="163" t="s">
        <v>518</v>
      </c>
      <c r="D186" s="163" t="s">
        <v>305</v>
      </c>
      <c r="E186" s="164" t="s">
        <v>519</v>
      </c>
      <c r="F186" s="163" t="s">
        <v>1067</v>
      </c>
      <c r="G186" s="163" t="s">
        <v>340</v>
      </c>
      <c r="H186" s="163" t="s">
        <v>1149</v>
      </c>
      <c r="I186" s="163" t="s">
        <v>1407</v>
      </c>
      <c r="J186" s="163" t="s">
        <v>170</v>
      </c>
      <c r="K186" s="163">
        <v>7.5</v>
      </c>
      <c r="L186" s="163" t="s">
        <v>1303</v>
      </c>
      <c r="M186" s="163">
        <v>5.9</v>
      </c>
      <c r="N186" s="165"/>
    </row>
    <row r="187">
      <c r="A187" s="161">
        <v>45622.899102615746</v>
      </c>
      <c r="B187" s="166">
        <v>310.0</v>
      </c>
      <c r="C187" s="166" t="s">
        <v>1419</v>
      </c>
      <c r="D187" s="166" t="s">
        <v>293</v>
      </c>
      <c r="E187" s="167" t="s">
        <v>1420</v>
      </c>
      <c r="F187" s="166" t="s">
        <v>1054</v>
      </c>
      <c r="G187" s="166" t="s">
        <v>340</v>
      </c>
      <c r="H187" s="166" t="s">
        <v>1149</v>
      </c>
      <c r="I187" s="166" t="s">
        <v>1407</v>
      </c>
      <c r="J187" s="166" t="s">
        <v>170</v>
      </c>
      <c r="K187" s="166">
        <v>6.9</v>
      </c>
      <c r="L187" s="166" t="s">
        <v>1303</v>
      </c>
      <c r="M187" s="166">
        <v>6.8</v>
      </c>
      <c r="N187" s="168"/>
    </row>
    <row r="188">
      <c r="A188" s="162">
        <v>45622.900300706024</v>
      </c>
      <c r="B188" s="163">
        <v>311.0</v>
      </c>
      <c r="C188" s="163" t="s">
        <v>1421</v>
      </c>
      <c r="D188" s="163" t="s">
        <v>293</v>
      </c>
      <c r="E188" s="164" t="s">
        <v>1422</v>
      </c>
      <c r="F188" s="163" t="s">
        <v>1067</v>
      </c>
      <c r="G188" s="163" t="s">
        <v>398</v>
      </c>
      <c r="H188" s="163" t="s">
        <v>1149</v>
      </c>
      <c r="I188" s="163" t="s">
        <v>1407</v>
      </c>
      <c r="J188" s="163" t="s">
        <v>170</v>
      </c>
      <c r="K188" s="163">
        <v>7.6</v>
      </c>
    </row>
    <row r="189">
      <c r="A189" s="161">
        <v>45622.90167356482</v>
      </c>
      <c r="B189" s="166">
        <v>312.0</v>
      </c>
      <c r="C189" s="166" t="s">
        <v>1423</v>
      </c>
      <c r="D189" s="166" t="s">
        <v>305</v>
      </c>
      <c r="E189" s="167" t="s">
        <v>1424</v>
      </c>
      <c r="F189" s="166" t="s">
        <v>1054</v>
      </c>
      <c r="G189" s="166" t="s">
        <v>398</v>
      </c>
      <c r="H189" s="166" t="s">
        <v>1149</v>
      </c>
      <c r="I189" s="166" t="s">
        <v>1407</v>
      </c>
      <c r="J189" s="166" t="s">
        <v>170</v>
      </c>
      <c r="K189" s="166">
        <v>8.4</v>
      </c>
      <c r="L189" s="166" t="s">
        <v>1303</v>
      </c>
      <c r="M189" s="166">
        <v>470.0</v>
      </c>
      <c r="N189" s="168"/>
    </row>
    <row r="190">
      <c r="A190" s="162">
        <v>45622.94973025463</v>
      </c>
      <c r="B190" s="163">
        <v>8233.0</v>
      </c>
      <c r="C190" s="163" t="s">
        <v>1425</v>
      </c>
      <c r="D190" s="163" t="s">
        <v>293</v>
      </c>
      <c r="E190" s="164" t="s">
        <v>1426</v>
      </c>
      <c r="F190" s="163" t="s">
        <v>1067</v>
      </c>
      <c r="G190" s="163" t="s">
        <v>1078</v>
      </c>
      <c r="H190" s="163" t="s">
        <v>960</v>
      </c>
      <c r="I190" s="163" t="s">
        <v>1082</v>
      </c>
      <c r="J190" s="163" t="s">
        <v>55</v>
      </c>
      <c r="K190" s="163" t="s">
        <v>1427</v>
      </c>
      <c r="M190" s="163" t="s">
        <v>1427</v>
      </c>
      <c r="N190" s="165"/>
    </row>
    <row r="191">
      <c r="A191" s="161">
        <v>45623.47750846065</v>
      </c>
      <c r="B191" s="166">
        <v>456.0</v>
      </c>
      <c r="C191" s="166" t="s">
        <v>583</v>
      </c>
      <c r="D191" s="166" t="s">
        <v>293</v>
      </c>
      <c r="E191" s="167" t="s">
        <v>584</v>
      </c>
      <c r="F191" s="166" t="s">
        <v>1067</v>
      </c>
      <c r="G191" s="166" t="s">
        <v>309</v>
      </c>
      <c r="H191" s="166" t="s">
        <v>1428</v>
      </c>
      <c r="I191" s="166" t="s">
        <v>1429</v>
      </c>
      <c r="J191" s="166" t="s">
        <v>170</v>
      </c>
      <c r="K191" s="166">
        <v>7.0</v>
      </c>
      <c r="L191" s="166" t="s">
        <v>1303</v>
      </c>
      <c r="M191" s="166">
        <v>6.55</v>
      </c>
      <c r="N191" s="168"/>
    </row>
    <row r="192">
      <c r="A192" s="162">
        <v>45623.479155312496</v>
      </c>
      <c r="B192" s="163">
        <v>457.0</v>
      </c>
      <c r="C192" s="163" t="s">
        <v>589</v>
      </c>
      <c r="D192" s="163" t="s">
        <v>293</v>
      </c>
      <c r="E192" s="164" t="s">
        <v>590</v>
      </c>
      <c r="F192" s="163" t="s">
        <v>1067</v>
      </c>
      <c r="G192" s="163" t="s">
        <v>295</v>
      </c>
      <c r="H192" s="163" t="s">
        <v>1428</v>
      </c>
      <c r="I192" s="163" t="s">
        <v>1429</v>
      </c>
      <c r="J192" s="163" t="s">
        <v>1056</v>
      </c>
      <c r="K192" s="163" t="s">
        <v>1430</v>
      </c>
      <c r="L192" s="163" t="s">
        <v>1058</v>
      </c>
      <c r="M192" s="163">
        <v>38.0</v>
      </c>
      <c r="N192" s="165"/>
    </row>
    <row r="193">
      <c r="A193" s="161">
        <v>45623.48069966435</v>
      </c>
      <c r="B193" s="166">
        <v>453.0</v>
      </c>
      <c r="C193" s="166" t="s">
        <v>1431</v>
      </c>
      <c r="D193" s="166" t="s">
        <v>305</v>
      </c>
      <c r="E193" s="167" t="s">
        <v>1432</v>
      </c>
      <c r="F193" s="166" t="s">
        <v>1067</v>
      </c>
      <c r="G193" s="166" t="s">
        <v>295</v>
      </c>
      <c r="H193" s="166" t="s">
        <v>1428</v>
      </c>
      <c r="I193" s="166" t="s">
        <v>1429</v>
      </c>
      <c r="J193" s="166" t="s">
        <v>170</v>
      </c>
      <c r="K193" s="166">
        <v>8.3</v>
      </c>
    </row>
    <row r="194">
      <c r="A194" s="162">
        <v>45623.48222269676</v>
      </c>
      <c r="B194" s="163">
        <v>462.0</v>
      </c>
      <c r="C194" s="163" t="s">
        <v>1433</v>
      </c>
      <c r="D194" s="163" t="s">
        <v>293</v>
      </c>
      <c r="E194" s="164" t="s">
        <v>1434</v>
      </c>
      <c r="F194" s="163" t="s">
        <v>1054</v>
      </c>
      <c r="G194" s="163" t="s">
        <v>398</v>
      </c>
      <c r="H194" s="163" t="s">
        <v>1428</v>
      </c>
      <c r="I194" s="163" t="s">
        <v>1429</v>
      </c>
      <c r="J194" s="163" t="s">
        <v>170</v>
      </c>
      <c r="K194" s="163">
        <v>7.4</v>
      </c>
      <c r="L194" s="163" t="s">
        <v>1058</v>
      </c>
      <c r="M194" s="163">
        <v>41.5</v>
      </c>
      <c r="N194" s="165"/>
    </row>
    <row r="195">
      <c r="A195" s="161">
        <v>45623.483585243055</v>
      </c>
      <c r="B195" s="166">
        <v>464.0</v>
      </c>
      <c r="C195" s="166" t="s">
        <v>1435</v>
      </c>
      <c r="D195" s="166" t="s">
        <v>293</v>
      </c>
      <c r="E195" s="167" t="s">
        <v>1436</v>
      </c>
      <c r="F195" s="166" t="s">
        <v>1054</v>
      </c>
      <c r="G195" s="166" t="s">
        <v>295</v>
      </c>
      <c r="H195" s="166" t="s">
        <v>1428</v>
      </c>
      <c r="I195" s="166" t="s">
        <v>1437</v>
      </c>
      <c r="J195" s="166" t="s">
        <v>170</v>
      </c>
      <c r="K195" s="166">
        <v>7.3</v>
      </c>
    </row>
    <row r="196">
      <c r="A196" s="162">
        <v>45623.48496947916</v>
      </c>
      <c r="B196" s="163">
        <v>465.0</v>
      </c>
      <c r="C196" s="163" t="s">
        <v>1438</v>
      </c>
      <c r="D196" s="163" t="s">
        <v>293</v>
      </c>
      <c r="E196" s="164" t="s">
        <v>402</v>
      </c>
      <c r="F196" s="163" t="s">
        <v>1067</v>
      </c>
      <c r="G196" s="163" t="s">
        <v>398</v>
      </c>
      <c r="H196" s="163" t="s">
        <v>1428</v>
      </c>
      <c r="I196" s="163" t="s">
        <v>1429</v>
      </c>
      <c r="J196" s="163" t="s">
        <v>170</v>
      </c>
      <c r="K196" s="163">
        <v>7.5</v>
      </c>
    </row>
    <row r="197">
      <c r="A197" s="161">
        <v>45623.48771944444</v>
      </c>
      <c r="B197" s="166">
        <v>466.0</v>
      </c>
      <c r="C197" s="166" t="s">
        <v>1439</v>
      </c>
      <c r="D197" s="166" t="s">
        <v>305</v>
      </c>
      <c r="E197" s="167" t="s">
        <v>1440</v>
      </c>
      <c r="F197" s="166" t="s">
        <v>1054</v>
      </c>
      <c r="G197" s="166" t="s">
        <v>295</v>
      </c>
      <c r="H197" s="166" t="s">
        <v>1428</v>
      </c>
      <c r="I197" s="166" t="s">
        <v>1429</v>
      </c>
      <c r="J197" s="166" t="s">
        <v>170</v>
      </c>
      <c r="K197" s="166">
        <v>8.3</v>
      </c>
      <c r="L197" s="166" t="s">
        <v>1058</v>
      </c>
      <c r="M197" s="166">
        <v>45.0</v>
      </c>
      <c r="N197" s="168"/>
    </row>
    <row r="198">
      <c r="A198" s="162">
        <v>45623.49508013889</v>
      </c>
      <c r="B198" s="163">
        <v>375.0</v>
      </c>
      <c r="C198" s="163" t="s">
        <v>1441</v>
      </c>
      <c r="D198" s="163" t="s">
        <v>305</v>
      </c>
      <c r="E198" s="164" t="s">
        <v>1442</v>
      </c>
      <c r="F198" s="163" t="s">
        <v>1054</v>
      </c>
      <c r="G198" s="163" t="s">
        <v>879</v>
      </c>
      <c r="H198" s="163" t="s">
        <v>1055</v>
      </c>
      <c r="I198" s="163" t="s">
        <v>1443</v>
      </c>
      <c r="J198" s="163" t="s">
        <v>1056</v>
      </c>
      <c r="K198" s="163" t="s">
        <v>364</v>
      </c>
      <c r="L198" s="163" t="s">
        <v>1058</v>
      </c>
      <c r="M198" s="163">
        <v>52.0</v>
      </c>
      <c r="N198" s="165"/>
    </row>
    <row r="199">
      <c r="A199" s="161">
        <v>45623.49726628472</v>
      </c>
      <c r="B199" s="166">
        <v>374.0</v>
      </c>
      <c r="C199" s="166" t="s">
        <v>552</v>
      </c>
      <c r="D199" s="166" t="s">
        <v>305</v>
      </c>
      <c r="E199" s="167" t="s">
        <v>553</v>
      </c>
      <c r="F199" s="166" t="s">
        <v>1054</v>
      </c>
      <c r="G199" s="166" t="s">
        <v>295</v>
      </c>
      <c r="H199" s="166" t="s">
        <v>1055</v>
      </c>
      <c r="I199" s="166" t="s">
        <v>1443</v>
      </c>
      <c r="J199" s="166" t="s">
        <v>170</v>
      </c>
      <c r="K199" s="166">
        <v>8.2</v>
      </c>
      <c r="L199" s="166" t="s">
        <v>1058</v>
      </c>
      <c r="M199" s="166">
        <v>48.0</v>
      </c>
      <c r="N199" s="168"/>
    </row>
    <row r="200">
      <c r="A200" s="162">
        <v>45623.498196053246</v>
      </c>
      <c r="B200" s="163">
        <v>373.0</v>
      </c>
      <c r="C200" s="163" t="s">
        <v>549</v>
      </c>
      <c r="D200" s="163" t="s">
        <v>305</v>
      </c>
      <c r="E200" s="164" t="s">
        <v>550</v>
      </c>
      <c r="F200" s="163" t="s">
        <v>1054</v>
      </c>
      <c r="G200" s="163" t="s">
        <v>295</v>
      </c>
      <c r="H200" s="163" t="s">
        <v>1055</v>
      </c>
      <c r="I200" s="163" t="s">
        <v>1443</v>
      </c>
      <c r="J200" s="163" t="s">
        <v>170</v>
      </c>
      <c r="K200" s="163">
        <v>8.1</v>
      </c>
      <c r="L200" s="163" t="s">
        <v>1058</v>
      </c>
      <c r="M200" s="163">
        <v>45.0</v>
      </c>
      <c r="N200" s="165"/>
    </row>
    <row r="201">
      <c r="A201" s="161">
        <v>45623.49939861111</v>
      </c>
      <c r="B201" s="166">
        <v>372.0</v>
      </c>
      <c r="C201" s="166" t="s">
        <v>1444</v>
      </c>
      <c r="D201" s="166" t="s">
        <v>293</v>
      </c>
      <c r="E201" s="167" t="s">
        <v>1445</v>
      </c>
      <c r="F201" s="166" t="s">
        <v>1054</v>
      </c>
      <c r="G201" s="166" t="s">
        <v>398</v>
      </c>
      <c r="H201" s="166" t="s">
        <v>1055</v>
      </c>
      <c r="I201" s="166" t="s">
        <v>1443</v>
      </c>
      <c r="J201" s="166" t="s">
        <v>170</v>
      </c>
      <c r="K201" s="166">
        <v>7.5</v>
      </c>
      <c r="L201" s="166" t="s">
        <v>1058</v>
      </c>
      <c r="M201" s="166">
        <v>42.0</v>
      </c>
      <c r="N201" s="168"/>
    </row>
    <row r="202">
      <c r="A202" s="162">
        <v>45623.50040402778</v>
      </c>
      <c r="B202" s="163">
        <v>371.0</v>
      </c>
      <c r="C202" s="163" t="s">
        <v>547</v>
      </c>
      <c r="D202" s="163" t="s">
        <v>305</v>
      </c>
      <c r="E202" s="164" t="s">
        <v>548</v>
      </c>
      <c r="F202" s="163" t="s">
        <v>1054</v>
      </c>
      <c r="G202" s="163" t="s">
        <v>295</v>
      </c>
      <c r="H202" s="163" t="s">
        <v>1055</v>
      </c>
      <c r="I202" s="163" t="s">
        <v>1443</v>
      </c>
      <c r="J202" s="163" t="s">
        <v>170</v>
      </c>
      <c r="K202" s="163">
        <v>8.5</v>
      </c>
      <c r="L202" s="163" t="s">
        <v>1058</v>
      </c>
      <c r="M202" s="163">
        <v>45.0</v>
      </c>
      <c r="N202" s="165"/>
    </row>
    <row r="203">
      <c r="A203" s="161">
        <v>45623.5034202199</v>
      </c>
      <c r="B203" s="166">
        <v>370.0</v>
      </c>
      <c r="C203" s="166" t="s">
        <v>1446</v>
      </c>
      <c r="D203" s="166" t="s">
        <v>305</v>
      </c>
      <c r="E203" s="167" t="s">
        <v>545</v>
      </c>
      <c r="F203" s="166" t="s">
        <v>1054</v>
      </c>
      <c r="G203" s="166" t="s">
        <v>295</v>
      </c>
      <c r="H203" s="166" t="s">
        <v>1055</v>
      </c>
      <c r="I203" s="166" t="s">
        <v>1443</v>
      </c>
      <c r="J203" s="166" t="s">
        <v>1056</v>
      </c>
      <c r="K203" s="166" t="s">
        <v>1224</v>
      </c>
      <c r="L203" s="166" t="s">
        <v>1058</v>
      </c>
      <c r="M203" s="166">
        <v>43.0</v>
      </c>
      <c r="N203" s="168"/>
    </row>
    <row r="204">
      <c r="A204" s="162">
        <v>45623.504799525464</v>
      </c>
      <c r="B204" s="163">
        <v>369.0</v>
      </c>
      <c r="C204" s="163" t="s">
        <v>1447</v>
      </c>
      <c r="D204" s="163" t="s">
        <v>305</v>
      </c>
      <c r="E204" s="164" t="s">
        <v>1448</v>
      </c>
      <c r="F204" s="163" t="s">
        <v>1054</v>
      </c>
      <c r="G204" s="163" t="s">
        <v>295</v>
      </c>
      <c r="H204" s="163" t="s">
        <v>1055</v>
      </c>
      <c r="I204" s="163" t="s">
        <v>1443</v>
      </c>
      <c r="J204" s="163" t="s">
        <v>1056</v>
      </c>
      <c r="K204" s="163" t="s">
        <v>1449</v>
      </c>
      <c r="L204" s="163" t="s">
        <v>1065</v>
      </c>
      <c r="M204" s="163" t="s">
        <v>1450</v>
      </c>
      <c r="N204" s="165"/>
    </row>
    <row r="205">
      <c r="A205" s="161">
        <v>45623.505864085644</v>
      </c>
      <c r="B205" s="166">
        <v>368.0</v>
      </c>
      <c r="C205" s="166" t="s">
        <v>1451</v>
      </c>
      <c r="D205" s="166" t="s">
        <v>293</v>
      </c>
      <c r="E205" s="167" t="s">
        <v>1452</v>
      </c>
      <c r="F205" s="166" t="s">
        <v>1054</v>
      </c>
      <c r="G205" s="166" t="s">
        <v>879</v>
      </c>
      <c r="H205" s="166" t="s">
        <v>1055</v>
      </c>
      <c r="I205" s="166" t="s">
        <v>1443</v>
      </c>
      <c r="J205" s="166" t="s">
        <v>170</v>
      </c>
      <c r="K205" s="166">
        <v>7.8</v>
      </c>
      <c r="L205" s="166" t="s">
        <v>1058</v>
      </c>
      <c r="M205" s="166">
        <v>43.0</v>
      </c>
      <c r="N205" s="168"/>
    </row>
    <row r="206">
      <c r="A206" s="162">
        <v>45623.50684427083</v>
      </c>
      <c r="B206" s="163">
        <v>367.0</v>
      </c>
      <c r="C206" s="163" t="s">
        <v>540</v>
      </c>
      <c r="D206" s="163" t="s">
        <v>305</v>
      </c>
      <c r="E206" s="164" t="s">
        <v>541</v>
      </c>
      <c r="F206" s="163" t="s">
        <v>1067</v>
      </c>
      <c r="G206" s="163" t="s">
        <v>398</v>
      </c>
      <c r="H206" s="163" t="s">
        <v>1055</v>
      </c>
      <c r="I206" s="163" t="s">
        <v>1443</v>
      </c>
      <c r="J206" s="163" t="s">
        <v>170</v>
      </c>
      <c r="K206" s="163">
        <v>8.8</v>
      </c>
      <c r="L206" s="163" t="s">
        <v>1058</v>
      </c>
      <c r="M206" s="163">
        <v>46.0</v>
      </c>
      <c r="N206" s="165"/>
    </row>
    <row r="207">
      <c r="A207" s="161">
        <v>45623.50783357639</v>
      </c>
      <c r="B207" s="166">
        <v>366.0</v>
      </c>
      <c r="C207" s="166" t="s">
        <v>1453</v>
      </c>
      <c r="D207" s="166" t="s">
        <v>293</v>
      </c>
      <c r="E207" s="167" t="s">
        <v>1454</v>
      </c>
      <c r="F207" s="166" t="s">
        <v>1054</v>
      </c>
      <c r="G207" s="166" t="s">
        <v>1078</v>
      </c>
      <c r="H207" s="166" t="s">
        <v>1055</v>
      </c>
      <c r="I207" s="166" t="s">
        <v>1443</v>
      </c>
      <c r="J207" s="166" t="s">
        <v>170</v>
      </c>
      <c r="K207" s="166">
        <v>8.7</v>
      </c>
      <c r="L207" s="166" t="s">
        <v>1058</v>
      </c>
      <c r="M207" s="166">
        <v>49.0</v>
      </c>
      <c r="N207" s="168"/>
    </row>
    <row r="208">
      <c r="A208" s="162">
        <v>45623.50977480324</v>
      </c>
      <c r="B208" s="163">
        <v>359.0</v>
      </c>
      <c r="C208" s="163" t="s">
        <v>542</v>
      </c>
      <c r="D208" s="163" t="s">
        <v>293</v>
      </c>
      <c r="E208" s="164" t="s">
        <v>543</v>
      </c>
      <c r="F208" s="163" t="s">
        <v>1067</v>
      </c>
      <c r="G208" s="163" t="s">
        <v>309</v>
      </c>
      <c r="H208" s="163" t="s">
        <v>1055</v>
      </c>
      <c r="I208" s="163" t="s">
        <v>1443</v>
      </c>
      <c r="J208" s="163" t="s">
        <v>1056</v>
      </c>
      <c r="K208" s="163" t="s">
        <v>1455</v>
      </c>
      <c r="L208" s="163" t="s">
        <v>1058</v>
      </c>
      <c r="M208" s="163">
        <v>35.0</v>
      </c>
      <c r="N208" s="165"/>
    </row>
    <row r="209">
      <c r="A209" s="161">
        <v>45623.511462395836</v>
      </c>
      <c r="B209" s="166">
        <v>361.0</v>
      </c>
      <c r="C209" s="166" t="s">
        <v>1456</v>
      </c>
      <c r="D209" s="166" t="s">
        <v>305</v>
      </c>
      <c r="E209" s="167" t="s">
        <v>1457</v>
      </c>
      <c r="F209" s="166" t="s">
        <v>1054</v>
      </c>
      <c r="G209" s="166" t="s">
        <v>398</v>
      </c>
      <c r="H209" s="166" t="s">
        <v>1055</v>
      </c>
      <c r="I209" s="166" t="s">
        <v>1443</v>
      </c>
      <c r="J209" s="166" t="s">
        <v>1056</v>
      </c>
      <c r="K209" s="166" t="s">
        <v>1458</v>
      </c>
      <c r="L209" s="166" t="s">
        <v>1065</v>
      </c>
      <c r="M209" s="166" t="s">
        <v>1255</v>
      </c>
      <c r="N209" s="168"/>
    </row>
    <row r="210">
      <c r="A210" s="162">
        <v>45623.51244119213</v>
      </c>
      <c r="B210" s="163">
        <v>362.0</v>
      </c>
      <c r="C210" s="163" t="s">
        <v>538</v>
      </c>
      <c r="D210" s="163" t="s">
        <v>293</v>
      </c>
      <c r="E210" s="164" t="s">
        <v>539</v>
      </c>
      <c r="F210" s="163" t="s">
        <v>1067</v>
      </c>
      <c r="G210" s="163" t="s">
        <v>309</v>
      </c>
      <c r="H210" s="163" t="s">
        <v>1055</v>
      </c>
      <c r="I210" s="163" t="s">
        <v>1443</v>
      </c>
      <c r="J210" s="163" t="s">
        <v>170</v>
      </c>
      <c r="K210" s="164" t="s">
        <v>1459</v>
      </c>
      <c r="L210" s="163" t="s">
        <v>1058</v>
      </c>
      <c r="M210" s="163">
        <v>39.0</v>
      </c>
      <c r="N210" s="165"/>
    </row>
    <row r="211">
      <c r="A211" s="161">
        <v>45623.51327377315</v>
      </c>
      <c r="B211" s="166">
        <v>358.0</v>
      </c>
      <c r="C211" s="166" t="s">
        <v>533</v>
      </c>
      <c r="D211" s="166" t="s">
        <v>293</v>
      </c>
      <c r="E211" s="167" t="s">
        <v>534</v>
      </c>
      <c r="F211" s="166" t="s">
        <v>1067</v>
      </c>
      <c r="G211" s="166" t="s">
        <v>295</v>
      </c>
      <c r="H211" s="166" t="s">
        <v>1055</v>
      </c>
      <c r="I211" s="166" t="s">
        <v>1443</v>
      </c>
      <c r="J211" s="166" t="s">
        <v>170</v>
      </c>
      <c r="K211" s="166">
        <v>7.1</v>
      </c>
      <c r="L211" s="166" t="s">
        <v>1058</v>
      </c>
      <c r="M211" s="166">
        <v>40.0</v>
      </c>
      <c r="N211" s="168"/>
    </row>
    <row r="212">
      <c r="A212" s="162">
        <v>45623.58356759259</v>
      </c>
      <c r="B212" s="163">
        <v>318.0</v>
      </c>
      <c r="C212" s="163" t="s">
        <v>453</v>
      </c>
      <c r="D212" s="163" t="s">
        <v>293</v>
      </c>
      <c r="E212" s="164" t="s">
        <v>454</v>
      </c>
      <c r="F212" s="163" t="s">
        <v>1067</v>
      </c>
      <c r="G212" s="163" t="s">
        <v>340</v>
      </c>
      <c r="H212" s="163" t="s">
        <v>1055</v>
      </c>
      <c r="I212" s="163" t="s">
        <v>441</v>
      </c>
      <c r="J212" s="163" t="s">
        <v>170</v>
      </c>
      <c r="K212" s="163">
        <v>6.7</v>
      </c>
      <c r="L212" s="163" t="s">
        <v>1058</v>
      </c>
      <c r="M212" s="163">
        <v>38.1</v>
      </c>
      <c r="N212" s="165"/>
    </row>
    <row r="213">
      <c r="A213" s="161">
        <v>45623.584378796295</v>
      </c>
      <c r="B213" s="166">
        <v>214.0</v>
      </c>
      <c r="C213" s="166" t="s">
        <v>439</v>
      </c>
      <c r="D213" s="166" t="s">
        <v>293</v>
      </c>
      <c r="E213" s="167" t="s">
        <v>440</v>
      </c>
      <c r="F213" s="166" t="s">
        <v>1067</v>
      </c>
      <c r="G213" s="166" t="s">
        <v>309</v>
      </c>
      <c r="H213" s="166" t="s">
        <v>1055</v>
      </c>
      <c r="I213" s="166" t="s">
        <v>441</v>
      </c>
      <c r="J213" s="166" t="s">
        <v>170</v>
      </c>
      <c r="K213" s="166">
        <v>6.9</v>
      </c>
      <c r="L213" s="166" t="s">
        <v>1058</v>
      </c>
      <c r="M213" s="166">
        <v>38.5</v>
      </c>
      <c r="N213" s="168"/>
    </row>
    <row r="214">
      <c r="A214" s="162">
        <v>45623.58538873843</v>
      </c>
      <c r="B214" s="163">
        <v>3069.0</v>
      </c>
      <c r="C214" s="163" t="s">
        <v>991</v>
      </c>
      <c r="D214" s="163" t="s">
        <v>293</v>
      </c>
      <c r="E214" s="164" t="s">
        <v>992</v>
      </c>
      <c r="F214" s="163" t="s">
        <v>1067</v>
      </c>
      <c r="G214" s="163" t="s">
        <v>309</v>
      </c>
      <c r="H214" s="163" t="s">
        <v>960</v>
      </c>
      <c r="I214" s="163" t="s">
        <v>1460</v>
      </c>
      <c r="J214" s="163" t="s">
        <v>55</v>
      </c>
      <c r="K214" s="163" t="s">
        <v>1461</v>
      </c>
      <c r="L214" s="163" t="s">
        <v>1065</v>
      </c>
      <c r="M214" s="163" t="s">
        <v>1146</v>
      </c>
      <c r="N214" s="165"/>
    </row>
    <row r="215">
      <c r="A215" s="161">
        <v>45623.58727369213</v>
      </c>
      <c r="B215" s="166">
        <v>326.0</v>
      </c>
      <c r="C215" s="166" t="s">
        <v>1462</v>
      </c>
      <c r="D215" s="166" t="s">
        <v>293</v>
      </c>
      <c r="E215" s="167" t="s">
        <v>1463</v>
      </c>
      <c r="F215" s="166" t="s">
        <v>1054</v>
      </c>
      <c r="G215" s="166" t="s">
        <v>398</v>
      </c>
      <c r="H215" s="166" t="s">
        <v>1055</v>
      </c>
      <c r="I215" s="166" t="s">
        <v>1175</v>
      </c>
      <c r="J215" s="166" t="s">
        <v>1065</v>
      </c>
      <c r="K215" s="166" t="s">
        <v>1464</v>
      </c>
    </row>
    <row r="216">
      <c r="A216" s="162">
        <v>45623.58866145833</v>
      </c>
      <c r="B216" s="163">
        <v>540.0</v>
      </c>
      <c r="C216" s="163" t="s">
        <v>1465</v>
      </c>
      <c r="D216" s="163" t="s">
        <v>293</v>
      </c>
      <c r="E216" s="164" t="s">
        <v>1466</v>
      </c>
      <c r="F216" s="163" t="s">
        <v>1067</v>
      </c>
      <c r="G216" s="163" t="s">
        <v>650</v>
      </c>
      <c r="H216" s="163" t="s">
        <v>1068</v>
      </c>
      <c r="I216" s="163" t="s">
        <v>656</v>
      </c>
      <c r="J216" s="163" t="s">
        <v>55</v>
      </c>
      <c r="K216" s="163" t="s">
        <v>1467</v>
      </c>
    </row>
    <row r="217">
      <c r="A217" s="161">
        <v>45623.60706091435</v>
      </c>
      <c r="B217" s="166">
        <v>319.0</v>
      </c>
      <c r="C217" s="166" t="s">
        <v>1176</v>
      </c>
      <c r="D217" s="166" t="s">
        <v>293</v>
      </c>
      <c r="E217" s="167" t="s">
        <v>1177</v>
      </c>
      <c r="F217" s="166" t="s">
        <v>1054</v>
      </c>
      <c r="G217" s="166" t="s">
        <v>398</v>
      </c>
      <c r="H217" s="166" t="s">
        <v>1055</v>
      </c>
      <c r="I217" s="166" t="s">
        <v>1175</v>
      </c>
      <c r="J217" s="166" t="s">
        <v>170</v>
      </c>
      <c r="K217" s="166">
        <v>7.3</v>
      </c>
    </row>
    <row r="218">
      <c r="A218" s="162">
        <v>45623.627365775465</v>
      </c>
      <c r="B218" s="163">
        <v>580.0</v>
      </c>
      <c r="C218" s="163" t="s">
        <v>733</v>
      </c>
      <c r="D218" s="163" t="s">
        <v>293</v>
      </c>
      <c r="E218" s="164" t="s">
        <v>734</v>
      </c>
      <c r="F218" s="163" t="s">
        <v>1054</v>
      </c>
      <c r="G218" s="163" t="s">
        <v>295</v>
      </c>
      <c r="H218" s="163" t="s">
        <v>723</v>
      </c>
      <c r="I218" s="163" t="s">
        <v>1468</v>
      </c>
      <c r="J218" s="163" t="s">
        <v>1056</v>
      </c>
      <c r="K218" s="163" t="s">
        <v>1469</v>
      </c>
      <c r="L218" s="163" t="s">
        <v>1065</v>
      </c>
      <c r="M218" s="163" t="s">
        <v>1470</v>
      </c>
      <c r="N218" s="165"/>
    </row>
    <row r="219">
      <c r="A219" s="161">
        <v>45623.629486053236</v>
      </c>
      <c r="B219" s="166">
        <v>581.0</v>
      </c>
      <c r="C219" s="166" t="s">
        <v>725</v>
      </c>
      <c r="D219" s="166" t="s">
        <v>305</v>
      </c>
      <c r="E219" s="167" t="s">
        <v>726</v>
      </c>
      <c r="F219" s="166" t="s">
        <v>1067</v>
      </c>
      <c r="G219" s="166" t="s">
        <v>309</v>
      </c>
      <c r="H219" s="166" t="s">
        <v>723</v>
      </c>
      <c r="I219" s="166" t="s">
        <v>1471</v>
      </c>
      <c r="J219" s="166" t="s">
        <v>1056</v>
      </c>
      <c r="K219" s="166" t="s">
        <v>1472</v>
      </c>
      <c r="L219" s="166" t="s">
        <v>1065</v>
      </c>
      <c r="M219" s="166" t="s">
        <v>1473</v>
      </c>
      <c r="N219" s="168"/>
    </row>
    <row r="220">
      <c r="A220" s="162">
        <v>45623.63081849537</v>
      </c>
      <c r="B220" s="163">
        <v>582.0</v>
      </c>
      <c r="C220" s="163" t="s">
        <v>730</v>
      </c>
      <c r="D220" s="163" t="s">
        <v>305</v>
      </c>
      <c r="E220" s="164" t="s">
        <v>731</v>
      </c>
      <c r="F220" s="163" t="s">
        <v>1067</v>
      </c>
      <c r="G220" s="163" t="s">
        <v>295</v>
      </c>
      <c r="H220" s="163" t="s">
        <v>723</v>
      </c>
      <c r="I220" s="163" t="s">
        <v>1474</v>
      </c>
      <c r="J220" s="163" t="s">
        <v>1056</v>
      </c>
      <c r="K220" s="163" t="s">
        <v>1475</v>
      </c>
      <c r="L220" s="163" t="s">
        <v>1065</v>
      </c>
      <c r="M220" s="163" t="s">
        <v>1476</v>
      </c>
      <c r="N220" s="165"/>
    </row>
    <row r="221">
      <c r="A221" s="161">
        <v>45623.63236225695</v>
      </c>
      <c r="B221" s="166">
        <v>583.0</v>
      </c>
      <c r="C221" s="166" t="s">
        <v>1477</v>
      </c>
      <c r="D221" s="166" t="s">
        <v>305</v>
      </c>
      <c r="E221" s="167" t="s">
        <v>1478</v>
      </c>
      <c r="F221" s="166" t="s">
        <v>1067</v>
      </c>
      <c r="G221" s="166" t="s">
        <v>340</v>
      </c>
      <c r="H221" s="166" t="s">
        <v>723</v>
      </c>
      <c r="I221" s="166" t="s">
        <v>1479</v>
      </c>
      <c r="J221" s="166" t="s">
        <v>1056</v>
      </c>
      <c r="K221" s="166" t="s">
        <v>1475</v>
      </c>
      <c r="L221" s="166" t="s">
        <v>1058</v>
      </c>
      <c r="M221" s="166">
        <v>42.8</v>
      </c>
      <c r="N221" s="168"/>
    </row>
    <row r="222">
      <c r="A222" s="162">
        <v>45623.64850921296</v>
      </c>
      <c r="B222" s="163">
        <v>679.0</v>
      </c>
      <c r="C222" s="163" t="s">
        <v>816</v>
      </c>
      <c r="D222" s="163" t="s">
        <v>305</v>
      </c>
      <c r="E222" s="164" t="s">
        <v>817</v>
      </c>
      <c r="F222" s="163" t="s">
        <v>1067</v>
      </c>
      <c r="G222" s="163" t="s">
        <v>309</v>
      </c>
      <c r="H222" s="163" t="s">
        <v>818</v>
      </c>
      <c r="I222" s="163" t="s">
        <v>375</v>
      </c>
      <c r="J222" s="163" t="s">
        <v>1056</v>
      </c>
      <c r="K222" s="163" t="s">
        <v>1480</v>
      </c>
    </row>
    <row r="223">
      <c r="A223" s="161">
        <v>45623.707628379634</v>
      </c>
      <c r="B223" s="166">
        <v>51.0</v>
      </c>
      <c r="C223" s="166" t="s">
        <v>362</v>
      </c>
      <c r="D223" s="166" t="s">
        <v>293</v>
      </c>
      <c r="E223" s="167" t="s">
        <v>363</v>
      </c>
      <c r="F223" s="166" t="s">
        <v>1067</v>
      </c>
      <c r="G223" s="166" t="s">
        <v>295</v>
      </c>
      <c r="H223" s="166" t="s">
        <v>1055</v>
      </c>
      <c r="I223" s="166" t="s">
        <v>1481</v>
      </c>
      <c r="J223" s="166" t="s">
        <v>1065</v>
      </c>
      <c r="K223" s="166" t="s">
        <v>1482</v>
      </c>
    </row>
    <row r="224">
      <c r="A224" s="162">
        <v>45623.709430821764</v>
      </c>
      <c r="B224" s="163">
        <v>63.0</v>
      </c>
      <c r="C224" s="163" t="s">
        <v>1483</v>
      </c>
      <c r="D224" s="163" t="s">
        <v>305</v>
      </c>
      <c r="E224" s="164" t="s">
        <v>1484</v>
      </c>
      <c r="F224" s="163" t="s">
        <v>1067</v>
      </c>
      <c r="G224" s="163" t="s">
        <v>295</v>
      </c>
      <c r="H224" s="163" t="s">
        <v>1055</v>
      </c>
      <c r="I224" s="163" t="s">
        <v>1481</v>
      </c>
      <c r="J224" s="163" t="s">
        <v>170</v>
      </c>
      <c r="K224" s="163">
        <v>8.0</v>
      </c>
      <c r="L224" s="163" t="s">
        <v>1058</v>
      </c>
      <c r="M224" s="163">
        <v>41.0</v>
      </c>
      <c r="N224" s="165"/>
    </row>
    <row r="225">
      <c r="A225" s="161">
        <v>45623.71050701389</v>
      </c>
      <c r="B225" s="166">
        <v>54.0</v>
      </c>
      <c r="C225" s="166" t="s">
        <v>1485</v>
      </c>
      <c r="D225" s="166" t="s">
        <v>305</v>
      </c>
      <c r="E225" s="167" t="s">
        <v>1486</v>
      </c>
      <c r="F225" s="166" t="s">
        <v>1067</v>
      </c>
      <c r="G225" s="166" t="s">
        <v>295</v>
      </c>
      <c r="H225" s="166" t="s">
        <v>1055</v>
      </c>
      <c r="I225" s="166" t="s">
        <v>1481</v>
      </c>
      <c r="J225" s="166" t="s">
        <v>170</v>
      </c>
      <c r="K225" s="166">
        <v>7.8</v>
      </c>
      <c r="L225" s="166" t="s">
        <v>1058</v>
      </c>
      <c r="M225" s="166">
        <v>50.3</v>
      </c>
      <c r="N225" s="168"/>
    </row>
    <row r="226">
      <c r="A226" s="162">
        <v>45623.71151930555</v>
      </c>
      <c r="B226" s="163">
        <v>53.0</v>
      </c>
      <c r="C226" s="163" t="s">
        <v>1487</v>
      </c>
      <c r="D226" s="163" t="s">
        <v>293</v>
      </c>
      <c r="E226" s="164" t="s">
        <v>1488</v>
      </c>
      <c r="F226" s="163" t="s">
        <v>1067</v>
      </c>
      <c r="G226" s="163" t="s">
        <v>295</v>
      </c>
      <c r="H226" s="163" t="s">
        <v>1055</v>
      </c>
      <c r="I226" s="163" t="s">
        <v>1481</v>
      </c>
      <c r="J226" s="163" t="s">
        <v>1056</v>
      </c>
      <c r="K226" s="163" t="s">
        <v>1489</v>
      </c>
    </row>
    <row r="227">
      <c r="A227" s="161">
        <v>45623.71196728009</v>
      </c>
      <c r="B227" s="166">
        <v>55.0</v>
      </c>
      <c r="C227" s="166" t="s">
        <v>1490</v>
      </c>
      <c r="D227" s="166" t="s">
        <v>293</v>
      </c>
      <c r="E227" s="167" t="s">
        <v>1491</v>
      </c>
      <c r="F227" s="166" t="s">
        <v>1067</v>
      </c>
      <c r="G227" s="166" t="s">
        <v>295</v>
      </c>
      <c r="H227" s="166" t="s">
        <v>1055</v>
      </c>
      <c r="I227" s="166" t="s">
        <v>1481</v>
      </c>
      <c r="J227" s="166" t="s">
        <v>170</v>
      </c>
      <c r="K227" s="166">
        <v>7.2</v>
      </c>
    </row>
    <row r="228">
      <c r="A228" s="162">
        <v>45623.728672638885</v>
      </c>
      <c r="B228" s="163">
        <v>533.0</v>
      </c>
      <c r="C228" s="163" t="s">
        <v>688</v>
      </c>
      <c r="D228" s="163" t="s">
        <v>305</v>
      </c>
      <c r="E228" s="164" t="s">
        <v>689</v>
      </c>
      <c r="F228" s="163" t="s">
        <v>1054</v>
      </c>
      <c r="G228" s="163" t="s">
        <v>295</v>
      </c>
      <c r="H228" s="163" t="s">
        <v>1055</v>
      </c>
      <c r="I228" s="163" t="s">
        <v>682</v>
      </c>
      <c r="J228" s="163" t="s">
        <v>1058</v>
      </c>
      <c r="K228" s="163">
        <v>45.2</v>
      </c>
    </row>
    <row r="229">
      <c r="A229" s="161">
        <v>45623.76897263889</v>
      </c>
      <c r="B229" s="166">
        <v>584.0</v>
      </c>
      <c r="C229" s="166" t="s">
        <v>745</v>
      </c>
      <c r="D229" s="166" t="s">
        <v>305</v>
      </c>
      <c r="E229" s="167" t="s">
        <v>746</v>
      </c>
      <c r="F229" s="166" t="s">
        <v>1067</v>
      </c>
      <c r="G229" s="166" t="s">
        <v>295</v>
      </c>
      <c r="H229" s="166" t="s">
        <v>723</v>
      </c>
      <c r="I229" s="166" t="s">
        <v>1474</v>
      </c>
      <c r="J229" s="166" t="s">
        <v>170</v>
      </c>
      <c r="K229" s="166">
        <v>8.15</v>
      </c>
      <c r="L229" s="166" t="s">
        <v>1058</v>
      </c>
      <c r="M229" s="166">
        <v>43.2</v>
      </c>
      <c r="N229" s="168"/>
    </row>
    <row r="230">
      <c r="A230" s="162">
        <v>45623.77001241899</v>
      </c>
      <c r="B230" s="163">
        <v>585.0</v>
      </c>
      <c r="C230" s="163" t="s">
        <v>741</v>
      </c>
      <c r="D230" s="163" t="s">
        <v>293</v>
      </c>
      <c r="E230" s="164" t="s">
        <v>742</v>
      </c>
      <c r="F230" s="163" t="s">
        <v>1067</v>
      </c>
      <c r="G230" s="163" t="s">
        <v>309</v>
      </c>
      <c r="H230" s="163" t="s">
        <v>723</v>
      </c>
      <c r="I230" s="163" t="s">
        <v>1492</v>
      </c>
      <c r="J230" s="163" t="s">
        <v>1056</v>
      </c>
      <c r="K230" s="163" t="s">
        <v>1493</v>
      </c>
    </row>
    <row r="231">
      <c r="A231" s="161">
        <v>45623.770981215275</v>
      </c>
      <c r="B231" s="166">
        <v>586.0</v>
      </c>
      <c r="C231" s="166" t="s">
        <v>737</v>
      </c>
      <c r="D231" s="166" t="s">
        <v>293</v>
      </c>
      <c r="E231" s="167" t="s">
        <v>738</v>
      </c>
      <c r="F231" s="166" t="s">
        <v>1067</v>
      </c>
      <c r="G231" s="166" t="s">
        <v>295</v>
      </c>
      <c r="H231" s="166" t="s">
        <v>723</v>
      </c>
      <c r="I231" s="166" t="s">
        <v>1494</v>
      </c>
      <c r="J231" s="166" t="s">
        <v>1056</v>
      </c>
      <c r="K231" s="166" t="s">
        <v>1495</v>
      </c>
      <c r="L231" s="166" t="s">
        <v>1065</v>
      </c>
      <c r="M231" s="166" t="s">
        <v>1496</v>
      </c>
      <c r="N231" s="168"/>
    </row>
    <row r="232">
      <c r="A232" s="162">
        <v>45623.80612883102</v>
      </c>
      <c r="B232" s="163">
        <v>885.0</v>
      </c>
      <c r="C232" s="163" t="s">
        <v>1497</v>
      </c>
      <c r="D232" s="163" t="s">
        <v>293</v>
      </c>
      <c r="E232" s="164" t="s">
        <v>1498</v>
      </c>
      <c r="F232" s="163" t="s">
        <v>1067</v>
      </c>
      <c r="G232" s="163" t="s">
        <v>295</v>
      </c>
      <c r="H232" s="163" t="s">
        <v>1499</v>
      </c>
      <c r="I232" s="163" t="s">
        <v>1500</v>
      </c>
      <c r="J232" s="163" t="s">
        <v>55</v>
      </c>
      <c r="K232" s="163" t="s">
        <v>1501</v>
      </c>
      <c r="L232" s="163" t="s">
        <v>1065</v>
      </c>
      <c r="M232" s="163" t="s">
        <v>1502</v>
      </c>
      <c r="N232" s="165"/>
    </row>
    <row r="233">
      <c r="A233" s="161">
        <v>45623.80877461805</v>
      </c>
      <c r="B233" s="166">
        <v>884.0</v>
      </c>
      <c r="C233" s="166" t="s">
        <v>923</v>
      </c>
      <c r="D233" s="166" t="s">
        <v>293</v>
      </c>
      <c r="E233" s="167" t="s">
        <v>1503</v>
      </c>
      <c r="F233" s="166" t="s">
        <v>1054</v>
      </c>
      <c r="G233" s="166" t="s">
        <v>295</v>
      </c>
      <c r="H233" s="166" t="s">
        <v>1504</v>
      </c>
      <c r="I233" s="166" t="s">
        <v>1505</v>
      </c>
      <c r="J233" s="166" t="s">
        <v>1056</v>
      </c>
      <c r="K233" s="166" t="s">
        <v>1506</v>
      </c>
      <c r="L233" s="166" t="s">
        <v>1058</v>
      </c>
      <c r="M233" s="166">
        <v>0.51</v>
      </c>
      <c r="N233" s="168"/>
    </row>
    <row r="234">
      <c r="A234" s="162">
        <v>45623.81068577546</v>
      </c>
      <c r="B234" s="163">
        <v>883.0</v>
      </c>
      <c r="C234" s="163" t="s">
        <v>1507</v>
      </c>
      <c r="D234" s="163" t="s">
        <v>293</v>
      </c>
      <c r="E234" s="164" t="s">
        <v>1508</v>
      </c>
      <c r="F234" s="163" t="s">
        <v>1067</v>
      </c>
      <c r="G234" s="163" t="s">
        <v>309</v>
      </c>
      <c r="H234" s="163" t="s">
        <v>1504</v>
      </c>
      <c r="I234" s="163" t="s">
        <v>1500</v>
      </c>
      <c r="J234" s="163" t="s">
        <v>1056</v>
      </c>
      <c r="K234" s="163" t="s">
        <v>1509</v>
      </c>
      <c r="L234" s="163" t="s">
        <v>1058</v>
      </c>
      <c r="M234" s="163">
        <v>0.38</v>
      </c>
      <c r="N234" s="165"/>
    </row>
    <row r="235">
      <c r="A235" s="161">
        <v>45623.81269215277</v>
      </c>
      <c r="B235" s="166">
        <v>882.0</v>
      </c>
      <c r="C235" s="166" t="s">
        <v>925</v>
      </c>
      <c r="D235" s="166" t="s">
        <v>293</v>
      </c>
      <c r="E235" s="167" t="s">
        <v>1510</v>
      </c>
      <c r="F235" s="166" t="s">
        <v>1067</v>
      </c>
      <c r="G235" s="166" t="s">
        <v>295</v>
      </c>
      <c r="H235" s="166" t="s">
        <v>1504</v>
      </c>
      <c r="I235" s="166" t="s">
        <v>1500</v>
      </c>
      <c r="J235" s="166" t="s">
        <v>1058</v>
      </c>
      <c r="K235" s="166">
        <v>46.0</v>
      </c>
    </row>
    <row r="236">
      <c r="A236" s="162">
        <v>45623.82943034722</v>
      </c>
      <c r="B236" s="163">
        <v>62.0</v>
      </c>
      <c r="C236" s="163" t="s">
        <v>355</v>
      </c>
      <c r="D236" s="163" t="s">
        <v>305</v>
      </c>
      <c r="E236" s="164" t="s">
        <v>356</v>
      </c>
      <c r="F236" s="163" t="s">
        <v>1067</v>
      </c>
      <c r="G236" s="163" t="s">
        <v>879</v>
      </c>
      <c r="H236" s="163" t="s">
        <v>1055</v>
      </c>
      <c r="I236" s="163" t="s">
        <v>1511</v>
      </c>
      <c r="J236" s="163" t="s">
        <v>170</v>
      </c>
      <c r="K236" s="163">
        <v>9.4</v>
      </c>
    </row>
    <row r="237">
      <c r="A237" s="161">
        <v>45623.8617743287</v>
      </c>
      <c r="B237" s="166">
        <v>7748.0</v>
      </c>
      <c r="C237" s="166" t="s">
        <v>1512</v>
      </c>
      <c r="D237" s="166" t="s">
        <v>293</v>
      </c>
      <c r="E237" s="167" t="s">
        <v>1513</v>
      </c>
      <c r="F237" s="166" t="s">
        <v>1067</v>
      </c>
      <c r="G237" s="166" t="s">
        <v>1314</v>
      </c>
      <c r="H237" s="166" t="s">
        <v>960</v>
      </c>
      <c r="I237" s="166" t="s">
        <v>1514</v>
      </c>
      <c r="J237" s="166" t="s">
        <v>55</v>
      </c>
      <c r="K237" s="166" t="s">
        <v>957</v>
      </c>
      <c r="L237" s="166" t="s">
        <v>1065</v>
      </c>
      <c r="M237" s="166" t="s">
        <v>1515</v>
      </c>
      <c r="N237" s="168"/>
    </row>
    <row r="238">
      <c r="A238" s="162">
        <v>45623.9062509838</v>
      </c>
      <c r="B238" s="163">
        <v>1838.0</v>
      </c>
      <c r="C238" s="163" t="s">
        <v>973</v>
      </c>
      <c r="D238" s="163" t="s">
        <v>293</v>
      </c>
      <c r="E238" s="164" t="s">
        <v>974</v>
      </c>
      <c r="F238" s="163" t="s">
        <v>1067</v>
      </c>
      <c r="G238" s="163" t="s">
        <v>309</v>
      </c>
      <c r="H238" s="163" t="s">
        <v>634</v>
      </c>
      <c r="I238" s="163" t="s">
        <v>1074</v>
      </c>
      <c r="J238" s="163" t="s">
        <v>55</v>
      </c>
      <c r="K238" s="163" t="s">
        <v>1123</v>
      </c>
    </row>
    <row r="239">
      <c r="A239" s="171"/>
      <c r="B239" s="166">
        <v>390.0</v>
      </c>
      <c r="C239" s="166" t="s">
        <v>1516</v>
      </c>
      <c r="D239" s="166" t="s">
        <v>305</v>
      </c>
      <c r="E239" s="172">
        <v>40840.0</v>
      </c>
      <c r="F239" s="166" t="s">
        <v>1054</v>
      </c>
      <c r="G239" s="166" t="s">
        <v>398</v>
      </c>
      <c r="H239" s="166" t="s">
        <v>1517</v>
      </c>
      <c r="I239" s="166" t="s">
        <v>1175</v>
      </c>
      <c r="J239" s="166" t="s">
        <v>1518</v>
      </c>
      <c r="K239" s="166">
        <v>32.0</v>
      </c>
      <c r="L239" s="166">
        <v>300.0</v>
      </c>
      <c r="M239" s="166">
        <v>48.1</v>
      </c>
      <c r="N239" s="168"/>
      <c r="U239" s="151">
        <v>219.0</v>
      </c>
    </row>
    <row r="240">
      <c r="A240" s="157"/>
      <c r="B240" s="163">
        <v>512.0</v>
      </c>
      <c r="C240" s="163" t="s">
        <v>684</v>
      </c>
      <c r="D240" s="163" t="s">
        <v>293</v>
      </c>
      <c r="E240" s="173">
        <v>40265.0</v>
      </c>
      <c r="F240" s="163" t="s">
        <v>1054</v>
      </c>
      <c r="G240" s="163" t="s">
        <v>398</v>
      </c>
      <c r="H240" s="163" t="s">
        <v>1517</v>
      </c>
      <c r="I240" s="163" t="s">
        <v>682</v>
      </c>
      <c r="J240" s="163" t="s">
        <v>1058</v>
      </c>
      <c r="K240" s="163">
        <v>39.2</v>
      </c>
      <c r="U240" s="151">
        <v>220.0</v>
      </c>
    </row>
    <row r="241">
      <c r="A241" s="174"/>
      <c r="B241" s="175">
        <v>711.0</v>
      </c>
      <c r="C241" s="175" t="s">
        <v>514</v>
      </c>
      <c r="D241" s="175" t="s">
        <v>293</v>
      </c>
      <c r="E241" s="176">
        <v>25013.0</v>
      </c>
      <c r="F241" s="175" t="s">
        <v>1067</v>
      </c>
      <c r="G241" s="175" t="s">
        <v>398</v>
      </c>
      <c r="H241" s="175"/>
      <c r="I241" s="175"/>
      <c r="J241" s="175">
        <v>60.0</v>
      </c>
      <c r="K241" s="175">
        <v>8.0</v>
      </c>
      <c r="L241" s="175">
        <v>300.0</v>
      </c>
      <c r="M241" s="175">
        <v>41.0</v>
      </c>
      <c r="N241" s="177"/>
      <c r="O241" s="178"/>
      <c r="P241" s="179"/>
    </row>
  </sheetData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min="5" max="5" width="9.88"/>
    <col customWidth="1" min="6" max="6" width="22.13"/>
    <col customWidth="1" min="7" max="7" width="13.63"/>
    <col customWidth="1" min="8" max="8" width="23.63"/>
    <col customWidth="1" min="9" max="9" width="23.5"/>
    <col customWidth="1" hidden="1" min="10" max="10" width="11.0"/>
    <col customWidth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 t="s">
        <v>21</v>
      </c>
      <c r="B1" s="2" t="s">
        <v>26</v>
      </c>
      <c r="C1" s="3"/>
      <c r="D1" s="4"/>
      <c r="E1" s="5" t="s">
        <v>27</v>
      </c>
      <c r="K1" s="6"/>
      <c r="L1" s="7"/>
      <c r="M1" s="8"/>
      <c r="N1" s="9"/>
      <c r="O1" s="10"/>
    </row>
    <row r="2">
      <c r="A2" s="44">
        <v>0.5590277777777778</v>
      </c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28</v>
      </c>
      <c r="K3" s="6"/>
      <c r="L3" s="7"/>
      <c r="M3" s="8"/>
      <c r="N3" s="9"/>
      <c r="O3" s="10"/>
    </row>
    <row r="4" ht="26.25" customHeight="1">
      <c r="A4" s="40" t="s">
        <v>29</v>
      </c>
      <c r="B4" s="18" t="s">
        <v>6</v>
      </c>
      <c r="C4" s="19" t="s">
        <v>7</v>
      </c>
      <c r="D4" s="19" t="s">
        <v>8</v>
      </c>
      <c r="E4" s="41" t="s">
        <v>9</v>
      </c>
      <c r="F4" s="21" t="s">
        <v>24</v>
      </c>
      <c r="G4" s="22" t="s">
        <v>11</v>
      </c>
      <c r="H4" s="21" t="s">
        <v>12</v>
      </c>
      <c r="I4" s="21" t="s">
        <v>13</v>
      </c>
      <c r="J4" s="45" t="s">
        <v>14</v>
      </c>
      <c r="K4" s="42" t="s">
        <v>15</v>
      </c>
      <c r="L4" s="42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список'!$A$3:$S$996,VLOOKUP(E524,'Общий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152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список'!A7:M7,0)),"")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список'!A7</f>
        <v>5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список'!A7:N7,0)+1),"")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список'!A8:M8,0)),"")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список'!A8</f>
        <v>6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список'!A8:N8,0)+1),"")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список'!A10:M10,0)),"")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список'!A10</f>
        <v>8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список'!A10:N10,0)+1),"")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список'!A12:M12,0)),"")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список'!A12</f>
        <v>10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список'!A12:N12,0)+1),"")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список'!A13:M13,0)),"")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список'!A13</f>
        <v>11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список'!A13:N13,0)+1),"")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список'!A14:M14,0)),"")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список'!A14</f>
        <v>13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список'!A14:N14,0)+1),"")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список'!A15:M15,0)),"")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список'!A15</f>
        <v>30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список'!A15:N15,0)+1),"")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список'!A16:M16,0)),"")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список'!A16</f>
        <v>31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список'!A16:N16,0)+1),"")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список'!A17:M17,0)),"")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список'!A17</f>
        <v>33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список'!A17:N17,0)+1),"")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список'!A18:M18,0)),"")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список'!A18</f>
        <v>39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список'!A18:N18,0)+1),"")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список'!A20:M20,0)),"")</f>
        <v>200 м</v>
      </c>
      <c r="C18" s="27" t="str">
        <f>IF(B18="","", IFERROR(VLOOKUP(E18,'Общий список'!$A$3:$AG$996,3,FALSE),""))</f>
        <v>М</v>
      </c>
      <c r="D18" s="27" t="str">
        <f>IF(B18="","", IFERROR(VLOOKUP(E18,'Общий список'!$A$3:$AG$996,17,FALSE),""))</f>
        <v/>
      </c>
      <c r="E18" s="28">
        <f>'Общий список'!A20</f>
        <v>45</v>
      </c>
      <c r="F18" s="29" t="str">
        <f>IF(B18="","", IFERROR(VLOOKUP(E18,'Общий список'!$A$3:$AG$996,2,FALSE),""))</f>
        <v>Белкин Никита</v>
      </c>
      <c r="G18" s="27" t="str">
        <f>IF(B18="","", IFERROR(VLOOKUP(E18,'Общий список'!$A$3:$AG$996,4,FALSE),""))</f>
        <v>27.04.2008</v>
      </c>
      <c r="H18" s="27" t="str">
        <f>IF(B18="","", IFERROR(VLOOKUP(E18,'Общий список'!$A$3:$AG$996,6,FALSE),""))</f>
        <v>СШОР "ТЕМП" г. Березники</v>
      </c>
      <c r="I18" s="27" t="str">
        <f>IF(B18="","", IFERROR(VLOOKUP(E18,'Общий список'!$A$3:$AG$996,7,FALSE),""))</f>
        <v>Голев В.Н.,.Кениг А.М.</v>
      </c>
      <c r="J18" s="27">
        <f t="array" ref="J18">IFERROR(INDEX('Общий список'!$A$3:$O$996,VLOOKUP(E18,'Общий список'!$A$3:$S$996,19,FALSE),MATCH(B18,'Общий список'!A20:N20,0)+1),"")</f>
        <v>24</v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список'!A21:M21,0)),"")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список'!A21</f>
        <v>55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список'!A21:N21,0)+1),"")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список'!A22:M22,0)),"")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список'!A22</f>
        <v>59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список'!A22:N22,0)+1),"")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список'!A23:M23,0)),"")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список'!A23</f>
        <v>60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список'!A23:N23,0)+1),"")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список'!A24:M24,0)),"")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список'!A24</f>
        <v>73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список'!A24:N24,0)+1),"")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список'!A25:M25,0)),"")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список'!A25</f>
        <v>74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список'!A25:N25,0)+1),"")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список'!A26:M26,0)),"")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список'!A26</f>
        <v>233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список'!A26:N26,0)+1),"")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список'!A27:M27,0)),"")</f>
        <v>200 м</v>
      </c>
      <c r="C25" s="27" t="str">
        <f>IF(B25="","", IFERROR(VLOOKUP(E25,'Общий список'!$A$3:$AG$996,3,FALSE),""))</f>
        <v>М</v>
      </c>
      <c r="D25" s="27" t="str">
        <f>IF(B25="","", IFERROR(VLOOKUP(E25,'Общий список'!$A$3:$AG$996,17,FALSE),""))</f>
        <v/>
      </c>
      <c r="E25" s="28">
        <f>'Общий список'!A27</f>
        <v>103</v>
      </c>
      <c r="F25" s="29" t="str">
        <f>IF(B25="","", IFERROR(VLOOKUP(E25,'Общий список'!$A$3:$AG$996,2,FALSE),""))</f>
        <v>Попов Егор</v>
      </c>
      <c r="G25" s="27" t="str">
        <f>IF(B25="","", IFERROR(VLOOKUP(E25,'Общий список'!$A$3:$AG$996,4,FALSE),""))</f>
        <v>06.05.2008</v>
      </c>
      <c r="H25" s="27" t="str">
        <f>IF(B25="","", IFERROR(VLOOKUP(E25,'Общий список'!$A$3:$AG$996,6,FALSE),""))</f>
        <v>МАУ ДО СШОР Кировского р-на</v>
      </c>
      <c r="I25" s="27" t="str">
        <f>IF(B25="","", IFERROR(VLOOKUP(E25,'Общий список'!$A$3:$AG$996,7,FALSE),""))</f>
        <v>Пономарева Е.Ю., Пономарева О.Ю.</v>
      </c>
      <c r="J25" s="27">
        <f t="array" ref="J25">IFERROR(INDEX('Общий список'!$A$3:$O$996,VLOOKUP(E25,'Общий список'!$A$3:$S$996,19,FALSE),MATCH(B25,'Общий список'!A27:N27,0)+1),"")</f>
        <v>25.72</v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список'!A28:M28,0)),"")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список'!A28</f>
        <v>104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список'!A28:N28,0)+1),"")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список'!A29:M29,0)),"")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список'!A29</f>
        <v>108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список'!A29:N29,0)+1),"")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список'!A30:M30,0)),"")</f>
        <v>200 м</v>
      </c>
      <c r="C28" s="27" t="str">
        <f>IF(B28="","", IFERROR(VLOOKUP(E28,'Общий список'!$A$3:$AG$996,3,FALSE),""))</f>
        <v>М</v>
      </c>
      <c r="D28" s="27" t="str">
        <f>IF(B28="","", IFERROR(VLOOKUP(E28,'Общий список'!$A$3:$AG$996,17,FALSE),""))</f>
        <v/>
      </c>
      <c r="E28" s="28">
        <f>'Общий список'!A30</f>
        <v>110</v>
      </c>
      <c r="F28" s="29" t="str">
        <f>IF(B28="","", IFERROR(VLOOKUP(E28,'Общий список'!$A$3:$AG$996,2,FALSE),""))</f>
        <v>Черепанов Артем</v>
      </c>
      <c r="G28" s="27" t="str">
        <f>IF(B28="","", IFERROR(VLOOKUP(E28,'Общий список'!$A$3:$AG$996,4,FALSE),""))</f>
        <v>28.08.2008</v>
      </c>
      <c r="H28" s="27" t="str">
        <f>IF(B28="","", IFERROR(VLOOKUP(E28,'Общий список'!$A$3:$AG$996,6,FALSE),""))</f>
        <v>МАУ ДО СШОР Кировского р-на</v>
      </c>
      <c r="I28" s="27" t="str">
        <f>IF(B28="","", IFERROR(VLOOKUP(E28,'Общий список'!$A$3:$AG$996,7,FALSE),""))</f>
        <v>Пономарева О.Ю., Пономарева Е.Ю.</v>
      </c>
      <c r="J28" s="27">
        <f t="array" ref="J28">IFERROR(INDEX('Общий список'!$A$3:$O$996,VLOOKUP(E28,'Общий список'!$A$3:$S$996,19,FALSE),MATCH(B28,'Общий список'!A30:N30,0)+1),"")</f>
        <v>25.7</v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список'!A31:M31,0)),"")</f>
        <v>200 м</v>
      </c>
      <c r="C29" s="27" t="str">
        <f>IF(B29="","", IFERROR(VLOOKUP(E29,'Общий список'!$A$3:$AG$996,3,FALSE),""))</f>
        <v>М</v>
      </c>
      <c r="D29" s="27" t="str">
        <f>IF(B29="","", IFERROR(VLOOKUP(E29,'Общий список'!$A$3:$AG$996,17,FALSE),""))</f>
        <v/>
      </c>
      <c r="E29" s="28">
        <f>'Общий список'!A31</f>
        <v>114</v>
      </c>
      <c r="F29" s="29" t="str">
        <f>IF(B29="","", IFERROR(VLOOKUP(E29,'Общий список'!$A$3:$AG$996,2,FALSE),""))</f>
        <v>Нургалеев Аким</v>
      </c>
      <c r="G29" s="27" t="str">
        <f>IF(B29="","", IFERROR(VLOOKUP(E29,'Общий список'!$A$3:$AG$996,4,FALSE),""))</f>
        <v>04.02.2009</v>
      </c>
      <c r="H29" s="27" t="str">
        <f>IF(B29="","", IFERROR(VLOOKUP(E29,'Общий список'!$A$3:$AG$996,6,FALSE),""))</f>
        <v>МАУ ДО СШОР Кировского р-на</v>
      </c>
      <c r="I29" s="27" t="str">
        <f>IF(B29="","", IFERROR(VLOOKUP(E29,'Общий список'!$A$3:$AG$996,7,FALSE),""))</f>
        <v>Пономарева Е.Ю., Пономарева О.Ю.</v>
      </c>
      <c r="J29" s="27">
        <f t="array" ref="J29">IFERROR(INDEX('Общий список'!$A$3:$O$996,VLOOKUP(E29,'Общий список'!$A$3:$S$996,19,FALSE),MATCH(B29,'Общий список'!A31:N31,0)+1),"")</f>
        <v>23.6</v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список'!A32:M32,0)),"")</f>
        <v>200 м</v>
      </c>
      <c r="C30" s="27" t="str">
        <f>IF(B30="","", IFERROR(VLOOKUP(E30,'Общий список'!$A$3:$AG$996,3,FALSE),""))</f>
        <v>М</v>
      </c>
      <c r="D30" s="27" t="str">
        <f>IF(B30="","", IFERROR(VLOOKUP(E30,'Общий список'!$A$3:$AG$996,17,FALSE),""))</f>
        <v/>
      </c>
      <c r="E30" s="28">
        <f>'Общий список'!A32</f>
        <v>115</v>
      </c>
      <c r="F30" s="29" t="str">
        <f>IF(B30="","", IFERROR(VLOOKUP(E30,'Общий список'!$A$3:$AG$996,2,FALSE),""))</f>
        <v>Малафеев Кирилл</v>
      </c>
      <c r="G30" s="27" t="str">
        <f>IF(B30="","", IFERROR(VLOOKUP(E30,'Общий список'!$A$3:$AG$996,4,FALSE),""))</f>
        <v>06.03.2009</v>
      </c>
      <c r="H30" s="27" t="str">
        <f>IF(B30="","", IFERROR(VLOOKUP(E30,'Общий список'!$A$3:$AG$996,6,FALSE),""))</f>
        <v>МАУ ДО СШОР Кировского р-на</v>
      </c>
      <c r="I30" s="27" t="str">
        <f>IF(B30="","", IFERROR(VLOOKUP(E30,'Общий список'!$A$3:$AG$996,7,FALSE),""))</f>
        <v>Пономарева Е.Ю.</v>
      </c>
      <c r="J30" s="27">
        <f t="array" ref="J30">IFERROR(INDEX('Общий список'!$A$3:$O$996,VLOOKUP(E30,'Общий список'!$A$3:$S$996,19,FALSE),MATCH(B30,'Общий список'!A32:N32,0)+1),"")</f>
        <v>26</v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список'!A34:M34,0)),"")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список'!A34</f>
        <v>144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список'!A34:N34,0)+1),"")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список'!A35:M35,0)),"")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список'!A35</f>
        <v>150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список'!A35:N35,0)+1),"")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список'!A38:M38,0)),"")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список'!A38</f>
        <v>159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список'!A38:N38,0)+1),"")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список'!A39:M39,0)),"")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список'!A39</f>
        <v>164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список'!A39:N39,0)+1),"")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список'!A42:M42,0)),"")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список'!A42</f>
        <v>181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список'!A42:N42,0)+1),"")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список'!A44:M44,0)),"")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список'!A44</f>
        <v>188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список'!A44:N44,0)+1),"")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список'!A45:M45,0)),"")</f>
        <v>200 м</v>
      </c>
      <c r="C37" s="27" t="str">
        <f>IF(B37="","", IFERROR(VLOOKUP(E37,'Общий список'!$A$3:$AG$996,3,FALSE),""))</f>
        <v>М</v>
      </c>
      <c r="D37" s="27" t="str">
        <f>IF(B37="","", IFERROR(VLOOKUP(E37,'Общий список'!$A$3:$AG$996,17,FALSE),""))</f>
        <v/>
      </c>
      <c r="E37" s="28">
        <f>'Общий список'!A45</f>
        <v>189</v>
      </c>
      <c r="F37" s="29" t="str">
        <f>IF(B37="","", IFERROR(VLOOKUP(E37,'Общий список'!$A$3:$AG$996,2,FALSE),""))</f>
        <v>Шестаков Александр</v>
      </c>
      <c r="G37" s="27" t="str">
        <f>IF(B37="","", IFERROR(VLOOKUP(E37,'Общий список'!$A$3:$AG$996,4,FALSE),""))</f>
        <v>05.05.2006</v>
      </c>
      <c r="H37" s="27" t="str">
        <f>IF(B37="","", IFERROR(VLOOKUP(E37,'Общий список'!$A$3:$AG$996,6,FALSE),""))</f>
        <v>МАУ ДО СШОР Кировского р-на</v>
      </c>
      <c r="I37" s="27" t="str">
        <f>IF(B37="","", IFERROR(VLOOKUP(E37,'Общий список'!$A$3:$AG$996,7,FALSE),""))</f>
        <v>Пономарева О.Ю.</v>
      </c>
      <c r="J37" s="27">
        <f t="array" ref="J37">IFERROR(INDEX('Общий список'!$A$3:$O$996,VLOOKUP(E37,'Общий список'!$A$3:$S$996,19,FALSE),MATCH(B37,'Общий список'!A45:N45,0)+1),"")</f>
        <v>24.8</v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список'!A48:M48,0)),"")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список'!A48</f>
        <v>211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список'!A48:N48,0)+1),"")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список'!A50:M50,0)),"")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список'!A50</f>
        <v>216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список'!A50:N50,0)+1),"")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список'!A51:M51,0)),"")</f>
        <v>200 м</v>
      </c>
      <c r="C40" s="27" t="str">
        <f>IF(B40="","", IFERROR(VLOOKUP(E40,'Общий список'!$A$3:$AG$996,3,FALSE),""))</f>
        <v>М</v>
      </c>
      <c r="D40" s="27" t="str">
        <f>IF(B40="","", IFERROR(VLOOKUP(E40,'Общий список'!$A$3:$AG$996,17,FALSE),""))</f>
        <v/>
      </c>
      <c r="E40" s="28">
        <f>'Общий список'!A51</f>
        <v>223</v>
      </c>
      <c r="F40" s="29" t="str">
        <f>IF(B40="","", IFERROR(VLOOKUP(E40,'Общий список'!$A$3:$AG$996,2,FALSE),""))</f>
        <v>Клячин Максим</v>
      </c>
      <c r="G40" s="27" t="str">
        <f>IF(B40="","", IFERROR(VLOOKUP(E40,'Общий список'!$A$3:$AG$996,4,FALSE),""))</f>
        <v>04.04.2004</v>
      </c>
      <c r="H40" s="27" t="str">
        <f>IF(B40="","", IFERROR(VLOOKUP(E40,'Общий список'!$A$3:$AG$996,6,FALSE),""))</f>
        <v>г. Пермь "СШОР №1"</v>
      </c>
      <c r="I40" s="27" t="str">
        <f>IF(B40="","", IFERROR(VLOOKUP(E40,'Общий список'!$A$3:$AG$996,7,FALSE),""))</f>
        <v>Силкин А.Ф.</v>
      </c>
      <c r="J40" s="27">
        <f t="array" ref="J40">IFERROR(INDEX('Общий список'!$A$3:$O$996,VLOOKUP(E40,'Общий список'!$A$3:$S$996,19,FALSE),MATCH(B40,'Общий список'!A51:N51,0)+1),"")</f>
        <v>23.8</v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список'!A52:M52,0)),"")</f>
        <v>200 м</v>
      </c>
      <c r="C41" s="27" t="str">
        <f>IF(B41="","", IFERROR(VLOOKUP(E41,'Общий список'!$A$3:$AG$996,3,FALSE),""))</f>
        <v>М</v>
      </c>
      <c r="D41" s="27" t="str">
        <f>IF(B41="","", IFERROR(VLOOKUP(E41,'Общий список'!$A$3:$AG$996,17,FALSE),""))</f>
        <v/>
      </c>
      <c r="E41" s="28">
        <f>'Общий список'!A52</f>
        <v>229</v>
      </c>
      <c r="F41" s="29" t="str">
        <f>IF(B41="","", IFERROR(VLOOKUP(E41,'Общий список'!$A$3:$AG$996,2,FALSE),""))</f>
        <v>Панченко Глеб</v>
      </c>
      <c r="G41" s="27" t="str">
        <f>IF(B41="","", IFERROR(VLOOKUP(E41,'Общий список'!$A$3:$AG$996,4,FALSE),""))</f>
        <v>22.12.1998</v>
      </c>
      <c r="H41" s="27" t="str">
        <f>IF(B41="","", IFERROR(VLOOKUP(E41,'Общий список'!$A$3:$AG$996,6,FALSE),""))</f>
        <v>г. Пермь "СШОР №1"</v>
      </c>
      <c r="I41" s="27" t="str">
        <f>IF(B41="","", IFERROR(VLOOKUP(E41,'Общий список'!$A$3:$AG$996,7,FALSE),""))</f>
        <v>Силкин А.Ф.</v>
      </c>
      <c r="J41" s="27">
        <f t="array" ref="J41">IFERROR(INDEX('Общий список'!$A$3:$O$996,VLOOKUP(E41,'Общий список'!$A$3:$S$996,19,FALSE),MATCH(B41,'Общий список'!A52:N52,0)+1),"")</f>
        <v>23.9</v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список'!A54:M54,0)),"")</f>
        <v>200 м</v>
      </c>
      <c r="C42" s="27" t="str">
        <f>IF(B42="","", IFERROR(VLOOKUP(E42,'Общий список'!$A$3:$AG$996,3,FALSE),""))</f>
        <v>М</v>
      </c>
      <c r="D42" s="27" t="str">
        <f>IF(B42="","", IFERROR(VLOOKUP(E42,'Общий список'!$A$3:$AG$996,17,FALSE),""))</f>
        <v/>
      </c>
      <c r="E42" s="28">
        <f>'Общий список'!A54</f>
        <v>235</v>
      </c>
      <c r="F42" s="29" t="str">
        <f>IF(B42="","", IFERROR(VLOOKUP(E42,'Общий список'!$A$3:$AG$996,2,FALSE),""))</f>
        <v>Иванов Евгений</v>
      </c>
      <c r="G42" s="27">
        <f>IF(B42="","", IFERROR(VLOOKUP(E42,'Общий список'!$A$3:$AG$996,4,FALSE),""))</f>
        <v>36808</v>
      </c>
      <c r="H42" s="27" t="str">
        <f>IF(B42="","", IFERROR(VLOOKUP(E42,'Общий список'!$A$3:$AG$996,6,FALSE),""))</f>
        <v>г. Пермь "СШОР №1"</v>
      </c>
      <c r="I42" s="27" t="str">
        <f>IF(B42="","", IFERROR(VLOOKUP(E42,'Общий список'!$A$3:$AG$996,7,FALSE),""))</f>
        <v>Силкин А.Ф.</v>
      </c>
      <c r="J42" s="27">
        <f t="array" ref="J42">IFERROR(INDEX('Общий список'!$A$3:$O$996,VLOOKUP(E42,'Общий список'!$A$3:$S$996,19,FALSE),MATCH(B42,'Общий список'!A54:N54,0)+1),"")</f>
        <v>24</v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список'!A57:M57,0)),"")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список'!A57</f>
        <v>241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список'!A57:N57,0)+1),"")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список'!A58:M58,0)),"")</f>
        <v>200 м</v>
      </c>
      <c r="C44" s="27" t="str">
        <f>IF(B44="","", IFERROR(VLOOKUP(E44,'Общий список'!$A$3:$AG$996,3,FALSE),""))</f>
        <v>М</v>
      </c>
      <c r="D44" s="27" t="str">
        <f>IF(B44="","", IFERROR(VLOOKUP(E44,'Общий список'!$A$3:$AG$996,17,FALSE),""))</f>
        <v/>
      </c>
      <c r="E44" s="28">
        <f>'Общий список'!A58</f>
        <v>242</v>
      </c>
      <c r="F44" s="29" t="str">
        <f>IF(B44="","", IFERROR(VLOOKUP(E44,'Общий список'!$A$3:$AG$996,2,FALSE),""))</f>
        <v>Пирогов Арсений</v>
      </c>
      <c r="G44" s="27" t="str">
        <f>IF(B44="","", IFERROR(VLOOKUP(E44,'Общий список'!$A$3:$AG$996,4,FALSE),""))</f>
        <v>07.09.2006</v>
      </c>
      <c r="H44" s="27" t="str">
        <f>IF(B44="","", IFERROR(VLOOKUP(E44,'Общий список'!$A$3:$AG$996,6,FALSE),""))</f>
        <v>г. Пермь "СШОР №1"</v>
      </c>
      <c r="I44" s="27" t="str">
        <f>IF(B44="","", IFERROR(VLOOKUP(E44,'Общий список'!$A$3:$AG$996,7,FALSE),""))</f>
        <v>Силкин А.Ф.</v>
      </c>
      <c r="J44" s="27">
        <f t="array" ref="J44">IFERROR(INDEX('Общий список'!$A$3:$O$996,VLOOKUP(E44,'Общий список'!$A$3:$S$996,19,FALSE),MATCH(B44,'Общий список'!A58:N58,0)+1),"")</f>
        <v>23.5</v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список'!A60:M60,0)),"")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список'!A60</f>
        <v>250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список'!A60:N60,0)+1),"")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список'!A64:M64,0)),"")</f>
        <v>200 м</v>
      </c>
      <c r="C46" s="27" t="str">
        <f>IF(B46="","", IFERROR(VLOOKUP(E46,'Общий список'!$A$3:$AG$996,3,FALSE),""))</f>
        <v>М</v>
      </c>
      <c r="D46" s="27" t="str">
        <f>IF(B46="","", IFERROR(VLOOKUP(E46,'Общий список'!$A$3:$AG$996,17,FALSE),""))</f>
        <v/>
      </c>
      <c r="E46" s="28">
        <f>'Общий список'!A64</f>
        <v>274</v>
      </c>
      <c r="F46" s="29" t="str">
        <f>IF(B46="","", IFERROR(VLOOKUP(E46,'Общий список'!$A$3:$AG$996,2,FALSE),""))</f>
        <v>Карпов Вячеслав</v>
      </c>
      <c r="G46" s="27" t="str">
        <f>IF(B46="","", IFERROR(VLOOKUP(E46,'Общий список'!$A$3:$AG$996,4,FALSE),""))</f>
        <v>09.01.2005</v>
      </c>
      <c r="H46" s="27" t="str">
        <f>IF(B46="","", IFERROR(VLOOKUP(E46,'Общий список'!$A$3:$AG$996,6,FALSE),""))</f>
        <v>СШОР "Старт" г. Пермь</v>
      </c>
      <c r="I46" s="27" t="str">
        <f>IF(B46="","", IFERROR(VLOOKUP(E46,'Общий список'!$A$3:$AG$996,7,FALSE),""))</f>
        <v>Дойков В.А. Пономарева Е.Ю. Мальцева И.Б.</v>
      </c>
      <c r="J46" s="27">
        <f t="array" ref="J46">IFERROR(INDEX('Общий список'!$A$3:$O$996,VLOOKUP(E46,'Общий список'!$A$3:$S$996,19,FALSE),MATCH(B46,'Общий список'!A64:N64,0)+1),"")</f>
        <v>23</v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список'!A65:M65,0)),"")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список'!A65</f>
        <v>275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список'!A65:N65,0)+1),"")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список'!A66:M66,0)),"")</f>
        <v>200 м</v>
      </c>
      <c r="C48" s="27" t="str">
        <f>IF(B48="","", IFERROR(VLOOKUP(E48,'Общий список'!$A$3:$AG$996,3,FALSE),""))</f>
        <v>М</v>
      </c>
      <c r="D48" s="27" t="str">
        <f>IF(B48="","", IFERROR(VLOOKUP(E48,'Общий список'!$A$3:$AG$996,17,FALSE),""))</f>
        <v/>
      </c>
      <c r="E48" s="28">
        <f>'Общий список'!A66</f>
        <v>276</v>
      </c>
      <c r="F48" s="29" t="str">
        <f>IF(B48="","", IFERROR(VLOOKUP(E48,'Общий список'!$A$3:$AG$996,2,FALSE),""))</f>
        <v>Зайцев Егор</v>
      </c>
      <c r="G48" s="27" t="str">
        <f>IF(B48="","", IFERROR(VLOOKUP(E48,'Общий список'!$A$3:$AG$996,4,FALSE),""))</f>
        <v>02.05.2006</v>
      </c>
      <c r="H48" s="27" t="str">
        <f>IF(B48="","", IFERROR(VLOOKUP(E48,'Общий список'!$A$3:$AG$996,6,FALSE),""))</f>
        <v>СШОР "Старт" г. Пермь</v>
      </c>
      <c r="I48" s="27" t="str">
        <f>IF(B48="","", IFERROR(VLOOKUP(E48,'Общий список'!$A$3:$AG$996,7,FALSE),""))</f>
        <v>Дойков В.А., Мальцева И.Б.Гергерт К.Н.</v>
      </c>
      <c r="J48" s="27">
        <f t="array" ref="J48">IFERROR(INDEX('Общий список'!$A$3:$O$996,VLOOKUP(E48,'Общий список'!$A$3:$S$996,19,FALSE),MATCH(B48,'Общий список'!A66:N66,0)+1),"")</f>
        <v>24.5</v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список'!A68:M68,0)),"")</f>
        <v>200 м</v>
      </c>
      <c r="C49" s="27" t="str">
        <f>IF(B49="","", IFERROR(VLOOKUP(E49,'Общий список'!$A$3:$AG$996,3,FALSE),""))</f>
        <v>М</v>
      </c>
      <c r="D49" s="27" t="str">
        <f>IF(B49="","", IFERROR(VLOOKUP(E49,'Общий список'!$A$3:$AG$996,17,FALSE),""))</f>
        <v/>
      </c>
      <c r="E49" s="28">
        <f>'Общий список'!A68</f>
        <v>278</v>
      </c>
      <c r="F49" s="29" t="str">
        <f>IF(B49="","", IFERROR(VLOOKUP(E49,'Общий список'!$A$3:$AG$996,2,FALSE),""))</f>
        <v>Подьяпольский Сергей</v>
      </c>
      <c r="G49" s="27" t="str">
        <f>IF(B49="","", IFERROR(VLOOKUP(E49,'Общий список'!$A$3:$AG$996,4,FALSE),""))</f>
        <v>06.12.2007</v>
      </c>
      <c r="H49" s="27" t="str">
        <f>IF(B49="","", IFERROR(VLOOKUP(E49,'Общий список'!$A$3:$AG$996,6,FALSE),""))</f>
        <v>СШОР "Старт" г. Пермь</v>
      </c>
      <c r="I49" s="27" t="str">
        <f>IF(B49="","", IFERROR(VLOOKUP(E49,'Общий список'!$A$3:$AG$996,7,FALSE),""))</f>
        <v>Дойков В.А., Пономарева О.Ю.</v>
      </c>
      <c r="J49" s="27">
        <f t="array" ref="J49">IFERROR(INDEX('Общий список'!$A$3:$O$996,VLOOKUP(E49,'Общий список'!$A$3:$S$996,19,FALSE),MATCH(B49,'Общий список'!A68:N68,0)+1),"")</f>
        <v>24</v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список'!A69:M69,0)),"")</f>
        <v>200 м</v>
      </c>
      <c r="C50" s="27" t="str">
        <f>IF(B50="","", IFERROR(VLOOKUP(E50,'Общий список'!$A$3:$AG$996,3,FALSE),""))</f>
        <v>М</v>
      </c>
      <c r="D50" s="27" t="str">
        <f>IF(B50="","", IFERROR(VLOOKUP(E50,'Общий список'!$A$3:$AG$996,17,FALSE),""))</f>
        <v/>
      </c>
      <c r="E50" s="28">
        <f>'Общий список'!A69</f>
        <v>279</v>
      </c>
      <c r="F50" s="29" t="str">
        <f>IF(B50="","", IFERROR(VLOOKUP(E50,'Общий список'!$A$3:$AG$996,2,FALSE),""))</f>
        <v>Смолин Никита</v>
      </c>
      <c r="G50" s="27" t="str">
        <f>IF(B50="","", IFERROR(VLOOKUP(E50,'Общий список'!$A$3:$AG$996,4,FALSE),""))</f>
        <v>27.12.2006</v>
      </c>
      <c r="H50" s="27" t="str">
        <f>IF(B50="","", IFERROR(VLOOKUP(E50,'Общий список'!$A$3:$AG$996,6,FALSE),""))</f>
        <v>СШОР "Старт" г. Пермь</v>
      </c>
      <c r="I50" s="27" t="str">
        <f>IF(B50="","", IFERROR(VLOOKUP(E50,'Общий список'!$A$3:$AG$996,7,FALSE),""))</f>
        <v>Дойков В.А., Пономарева О.Ю. </v>
      </c>
      <c r="J50" s="27" t="str">
        <f t="array" ref="J50">IFERROR(INDEX('Общий список'!$A$3:$O$996,VLOOKUP(E50,'Общий список'!$A$3:$S$996,19,FALSE),MATCH(B50,'Общий список'!A69:N69,0)+1),"")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список'!A70:M70,0)),"")</f>
        <v>200 м</v>
      </c>
      <c r="C51" s="27" t="str">
        <f>IF(B51="","", IFERROR(VLOOKUP(E51,'Общий список'!$A$3:$AG$996,3,FALSE),""))</f>
        <v>М</v>
      </c>
      <c r="D51" s="27" t="str">
        <f>IF(B51="","", IFERROR(VLOOKUP(E51,'Общий список'!$A$3:$AG$996,17,FALSE),""))</f>
        <v/>
      </c>
      <c r="E51" s="28">
        <f>'Общий список'!A70</f>
        <v>282</v>
      </c>
      <c r="F51" s="29" t="str">
        <f>IF(B51="","", IFERROR(VLOOKUP(E51,'Общий список'!$A$3:$AG$996,2,FALSE),""))</f>
        <v>Байдин Дмитрий</v>
      </c>
      <c r="G51" s="27" t="str">
        <f>IF(B51="","", IFERROR(VLOOKUP(E51,'Общий список'!$A$3:$AG$996,4,FALSE),""))</f>
        <v>18.09.2003</v>
      </c>
      <c r="H51" s="27" t="str">
        <f>IF(B51="","", IFERROR(VLOOKUP(E51,'Общий список'!$A$3:$AG$996,6,FALSE),""))</f>
        <v>СШОР "Старт" г. Пермь</v>
      </c>
      <c r="I51" s="27" t="str">
        <f>IF(B51="","", IFERROR(VLOOKUP(E51,'Общий список'!$A$3:$AG$996,7,FALSE),""))</f>
        <v>Дойков В.А. Пермякова Т.Л. Мальцева И.Б.</v>
      </c>
      <c r="J51" s="27">
        <f t="array" ref="J51">IFERROR(INDEX('Общий список'!$A$3:$O$996,VLOOKUP(E51,'Общий список'!$A$3:$S$996,19,FALSE),MATCH(B51,'Общий список'!A70:N70,0)+1),"")</f>
        <v>22.5</v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список'!A71:M71,0)),"")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список'!A71</f>
        <v>283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список'!A71:N71,0)+1),"")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список'!A72:M72,0)),"")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список'!A72</f>
        <v>301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список'!A72:N72,0)+1),"")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список'!A73:M73,0)),"")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список'!A73</f>
        <v>302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список'!A73:N73,0)+1),"")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список'!A74:M74,0)),"")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список'!A74</f>
        <v>303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список'!A74:N74,0)+1),"")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список'!A75:M75,0)),"")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список'!A75</f>
        <v>304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список'!A75:N75,0)+1),"")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список'!A76:M76,0)),"")</f>
        <v>200 м</v>
      </c>
      <c r="C57" s="27" t="str">
        <f>IF(B57="","", IFERROR(VLOOKUP(E57,'Общий список'!$A$3:$AG$996,3,FALSE),""))</f>
        <v>М</v>
      </c>
      <c r="D57" s="27" t="str">
        <f>IF(B57="","", IFERROR(VLOOKUP(E57,'Общий список'!$A$3:$AG$996,17,FALSE),""))</f>
        <v/>
      </c>
      <c r="E57" s="28">
        <f>'Общий список'!A76</f>
        <v>305</v>
      </c>
      <c r="F57" s="29" t="str">
        <f>IF(B57="","", IFERROR(VLOOKUP(E57,'Общий список'!$A$3:$AG$996,2,FALSE),""))</f>
        <v>Мелехов Арсений</v>
      </c>
      <c r="G57" s="27" t="str">
        <f>IF(B57="","", IFERROR(VLOOKUP(E57,'Общий список'!$A$3:$AG$996,4,FALSE),""))</f>
        <v>25.04.2009</v>
      </c>
      <c r="H57" s="27" t="str">
        <f>IF(B57="","", IFERROR(VLOOKUP(E57,'Общий список'!$A$3:$AG$996,6,FALSE),""))</f>
        <v>ФГКОУ"ПСВУ"</v>
      </c>
      <c r="I57" s="27" t="str">
        <f>IF(B57="","", IFERROR(VLOOKUP(E57,'Общий список'!$A$3:$AG$996,7,FALSE),""))</f>
        <v>Кирсанова У.А.</v>
      </c>
      <c r="J57" s="27">
        <f t="array" ref="J57">IFERROR(INDEX('Общий список'!$A$3:$O$996,VLOOKUP(E57,'Общий список'!$A$3:$S$996,19,FALSE),MATCH(B57,'Общий список'!A76:N76,0)+1),"")</f>
        <v>25.71</v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список'!A77:M77,0)),"")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список'!A77</f>
        <v>306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список'!A77:N77,0)+1),"")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список'!A78:M78,0)),"")</f>
        <v>200 м</v>
      </c>
      <c r="C59" s="27" t="str">
        <f>IF(B59="","", IFERROR(VLOOKUP(E59,'Общий список'!$A$3:$AG$996,3,FALSE),""))</f>
        <v>М</v>
      </c>
      <c r="D59" s="27" t="str">
        <f>IF(B59="","", IFERROR(VLOOKUP(E59,'Общий список'!$A$3:$AG$996,17,FALSE),""))</f>
        <v/>
      </c>
      <c r="E59" s="28">
        <f>'Общий список'!A78</f>
        <v>307</v>
      </c>
      <c r="F59" s="29" t="str">
        <f>IF(B59="","", IFERROR(VLOOKUP(E59,'Общий список'!$A$3:$AG$996,2,FALSE),""))</f>
        <v>Оборин Павел</v>
      </c>
      <c r="G59" s="27" t="str">
        <f>IF(B59="","", IFERROR(VLOOKUP(E59,'Общий список'!$A$3:$AG$996,4,FALSE),""))</f>
        <v>24.06.68</v>
      </c>
      <c r="H59" s="27" t="str">
        <f>IF(B59="","", IFERROR(VLOOKUP(E59,'Общий список'!$A$3:$AG$996,6,FALSE),""))</f>
        <v>TrainerToro Runclub </v>
      </c>
      <c r="I59" s="27" t="str">
        <f>IF(B59="","", IFERROR(VLOOKUP(E59,'Общий список'!$A$3:$AG$996,7,FALSE),""))</f>
        <v>Торовик А.В.</v>
      </c>
      <c r="J59" s="27">
        <f t="array" ref="J59">IFERROR(INDEX('Общий список'!$A$3:$O$996,VLOOKUP(E59,'Общий список'!$A$3:$S$996,19,FALSE),MATCH(B59,'Общий список'!A78:N78,0)+1),"")</f>
        <v>26</v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список'!A79:M79,0)),"")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список'!A79</f>
        <v>309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список'!A79:N79,0)+1),"")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список'!A80:M80,0)),"")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список'!A80</f>
        <v>310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список'!A80:N80,0)+1),"")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список'!A81:M81,0)),"")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список'!A81</f>
        <v>341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список'!A81:N81,0)+1),"")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список'!A82:M82,0)),"")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список'!A82</f>
        <v>344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список'!A82:N82,0)+1),"")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список'!A83:M83,0)),"")</f>
        <v>200 м</v>
      </c>
      <c r="C64" s="27" t="str">
        <f>IF(B64="","", IFERROR(VLOOKUP(E64,'Общий список'!$A$3:$AG$996,3,FALSE),""))</f>
        <v>М</v>
      </c>
      <c r="D64" s="27" t="str">
        <f>IF(B64="","", IFERROR(VLOOKUP(E64,'Общий список'!$A$3:$AG$996,17,FALSE),""))</f>
        <v/>
      </c>
      <c r="E64" s="28">
        <f>'Общий список'!A83</f>
        <v>358</v>
      </c>
      <c r="F64" s="29" t="str">
        <f>IF(B64="","", IFERROR(VLOOKUP(E64,'Общий список'!$A$3:$AG$996,2,FALSE),""))</f>
        <v>Лобанов Андрей</v>
      </c>
      <c r="G64" s="27" t="str">
        <f>IF(B64="","", IFERROR(VLOOKUP(E64,'Общий список'!$A$3:$AG$996,4,FALSE),""))</f>
        <v>24.03.2001</v>
      </c>
      <c r="H64" s="27" t="str">
        <f>IF(B64="","", IFERROR(VLOOKUP(E64,'Общий список'!$A$3:$AG$996,6,FALSE),""))</f>
        <v>г. Пермь "СШОР №1"</v>
      </c>
      <c r="I64" s="27" t="str">
        <f>IF(B64="","", IFERROR(VLOOKUP(E64,'Общий список'!$A$3:$AG$996,7,FALSE),""))</f>
        <v>Савкина Е.И </v>
      </c>
      <c r="J64" s="27">
        <f t="array" ref="J64">IFERROR(INDEX('Общий список'!$A$3:$O$996,VLOOKUP(E64,'Общий список'!$A$3:$S$996,19,FALSE),MATCH(B64,'Общий список'!A83:N83,0)+1),"")</f>
        <v>24</v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список'!A84:M84,0)),"")</f>
        <v>200 м</v>
      </c>
      <c r="C65" s="27" t="str">
        <f>IF(B65="","", IFERROR(VLOOKUP(E65,'Общий список'!$A$3:$AG$996,3,FALSE),""))</f>
        <v>М</v>
      </c>
      <c r="D65" s="27" t="str">
        <f>IF(B65="","", IFERROR(VLOOKUP(E65,'Общий список'!$A$3:$AG$996,17,FALSE),""))</f>
        <v/>
      </c>
      <c r="E65" s="28">
        <f>'Общий список'!A84</f>
        <v>359</v>
      </c>
      <c r="F65" s="29" t="str">
        <f>IF(B65="","", IFERROR(VLOOKUP(E65,'Общий список'!$A$3:$AG$996,2,FALSE),""))</f>
        <v>Трубин Арсений</v>
      </c>
      <c r="G65" s="27" t="str">
        <f>IF(B65="","", IFERROR(VLOOKUP(E65,'Общий список'!$A$3:$AG$996,4,FALSE),""))</f>
        <v>22.07.2005</v>
      </c>
      <c r="H65" s="27" t="str">
        <f>IF(B65="","", IFERROR(VLOOKUP(E65,'Общий список'!$A$3:$AG$996,6,FALSE),""))</f>
        <v>г. Пермь "СШОР №1"</v>
      </c>
      <c r="I65" s="27" t="str">
        <f>IF(B65="","", IFERROR(VLOOKUP(E65,'Общий список'!$A$3:$AG$996,7,FALSE),""))</f>
        <v>Савкина Е.И </v>
      </c>
      <c r="J65" s="27">
        <f t="array" ref="J65">IFERROR(INDEX('Общий список'!$A$3:$O$996,VLOOKUP(E65,'Общий список'!$A$3:$S$996,19,FALSE),MATCH(B65,'Общий список'!A84:N84,0)+1),"")</f>
        <v>23.5</v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список'!A85:M85,0)),"")</f>
        <v>200 м</v>
      </c>
      <c r="C66" s="27" t="str">
        <f>IF(B66="","", IFERROR(VLOOKUP(E66,'Общий список'!$A$3:$AG$996,3,FALSE),""))</f>
        <v>М</v>
      </c>
      <c r="D66" s="27" t="str">
        <f>IF(B66="","", IFERROR(VLOOKUP(E66,'Общий список'!$A$3:$AG$996,17,FALSE),""))</f>
        <v/>
      </c>
      <c r="E66" s="28">
        <f>'Общий список'!A85</f>
        <v>362</v>
      </c>
      <c r="F66" s="29" t="str">
        <f>IF(B66="","", IFERROR(VLOOKUP(E66,'Общий список'!$A$3:$AG$996,2,FALSE),""))</f>
        <v>Подгайный Захар</v>
      </c>
      <c r="G66" s="27" t="str">
        <f>IF(B66="","", IFERROR(VLOOKUP(E66,'Общий список'!$A$3:$AG$996,4,FALSE),""))</f>
        <v>24.03.2006</v>
      </c>
      <c r="H66" s="27" t="str">
        <f>IF(B66="","", IFERROR(VLOOKUP(E66,'Общий список'!$A$3:$AG$996,6,FALSE),""))</f>
        <v>г. Пермь "СШОР №1"</v>
      </c>
      <c r="I66" s="27" t="str">
        <f>IF(B66="","", IFERROR(VLOOKUP(E66,'Общий список'!$A$3:$AG$996,7,FALSE),""))</f>
        <v>Савкина Е.И </v>
      </c>
      <c r="J66" s="27">
        <f t="array" ref="J66">IFERROR(INDEX('Общий список'!$A$3:$O$996,VLOOKUP(E66,'Общий список'!$A$3:$S$996,19,FALSE),MATCH(B66,'Общий список'!A85:N85,0)+1),"")</f>
        <v>23.3</v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список'!A87:M87,0)),"")</f>
        <v>200 м</v>
      </c>
      <c r="C67" s="27" t="str">
        <f>IF(B67="","", IFERROR(VLOOKUP(E67,'Общий список'!$A$3:$AG$996,3,FALSE),""))</f>
        <v>М</v>
      </c>
      <c r="D67" s="27" t="str">
        <f>IF(B67="","", IFERROR(VLOOKUP(E67,'Общий список'!$A$3:$AG$996,17,FALSE),""))</f>
        <v/>
      </c>
      <c r="E67" s="28">
        <f>'Общий список'!A87</f>
        <v>369</v>
      </c>
      <c r="F67" s="29" t="str">
        <f>IF(B67="","", IFERROR(VLOOKUP(E67,'Общий список'!$A$3:$AG$996,2,FALSE),""))</f>
        <v>Воронцов Савелий</v>
      </c>
      <c r="G67" s="27" t="str">
        <f>IF(B67="","", IFERROR(VLOOKUP(E67,'Общий список'!$A$3:$AG$996,4,FALSE),""))</f>
        <v>06.11.2007</v>
      </c>
      <c r="H67" s="27" t="str">
        <f>IF(B67="","", IFERROR(VLOOKUP(E67,'Общий список'!$A$3:$AG$996,6,FALSE),""))</f>
        <v>г. Пермь "СШОР №1"</v>
      </c>
      <c r="I67" s="27" t="str">
        <f>IF(B67="","", IFERROR(VLOOKUP(E67,'Общий список'!$A$3:$AG$996,7,FALSE),""))</f>
        <v>Савкина Е.И </v>
      </c>
      <c r="J67" s="27">
        <f t="array" ref="J67">IFERROR(INDEX('Общий список'!$A$3:$O$996,VLOOKUP(E67,'Общий список'!$A$3:$S$996,19,FALSE),MATCH(B67,'Общий список'!A87:N87,0)+1),"")</f>
        <v>22.5</v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список'!A88:M88,0)),"")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список'!A88</f>
        <v>370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список'!A88:N88,0)+1),"")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customHeight="1">
      <c r="A69" s="25">
        <v>1.0</v>
      </c>
      <c r="B69" s="26" t="str">
        <f t="array" ref="B69">IFERROR(INDEX('Общий список'!$A$3:$S$996,VLOOKUP(E69,'Общий список'!$A$3:$S$996,19,FALSE),MATCH($B$1,'Общий список'!A53:M53,0)),"")</f>
        <v>200 м</v>
      </c>
      <c r="C69" s="27" t="str">
        <f>IF(B69="","", IFERROR(VLOOKUP(E69,'Общий список'!$A$3:$AG$996,3,FALSE),""))</f>
        <v>Ж</v>
      </c>
      <c r="D69" s="27" t="str">
        <f>IF(B69="","", IFERROR(VLOOKUP(E69,'Общий список'!$A$3:$AG$996,17,FALSE),""))</f>
        <v/>
      </c>
      <c r="E69" s="28">
        <f>'Общий список'!A53</f>
        <v>234</v>
      </c>
      <c r="F69" s="29" t="str">
        <f>IF(B69="","", IFERROR(VLOOKUP(E69,'Общий список'!$A$3:$AG$996,2,FALSE),""))</f>
        <v>Хохрякова Ксения </v>
      </c>
      <c r="G69" s="27" t="str">
        <f>IF(B69="","", IFERROR(VLOOKUP(E69,'Общий список'!$A$3:$AG$996,4,FALSE),""))</f>
        <v>16.06.1993</v>
      </c>
      <c r="H69" s="29" t="str">
        <f>IF(B69="","", IFERROR(VLOOKUP(E69,'Общий список'!$A$3:$AG$996,6,FALSE),""))</f>
        <v>г. Пермь "СШОР №1"</v>
      </c>
      <c r="I69" s="46" t="str">
        <f>IF(B69="","", IFERROR(VLOOKUP(E69,'Общий список'!$A$3:$AG$996,7,FALSE),""))</f>
        <v>Силкин А.ф.</v>
      </c>
      <c r="J69" s="27">
        <f t="array" ref="J69">IFERROR(INDEX('Общий список'!$A$3:$O$996,VLOOKUP(E69,'Общий список'!$A$3:$S$996,19,FALSE),MATCH(B69,'Общий список'!A53:N53,0)+1),"")</f>
        <v>26</v>
      </c>
      <c r="K69" s="30">
        <v>26.43</v>
      </c>
      <c r="L69" s="30">
        <v>25.96</v>
      </c>
      <c r="M69" s="31">
        <f t="shared" si="1"/>
        <v>25.96</v>
      </c>
      <c r="N69" s="28"/>
      <c r="O69" s="32"/>
      <c r="R69" s="33"/>
      <c r="S69" s="33"/>
      <c r="T69" s="33"/>
    </row>
    <row r="70" ht="15.0" customHeight="1">
      <c r="A70" s="25">
        <v>2.0</v>
      </c>
      <c r="B70" s="26" t="str">
        <f t="array" ref="B70">IFERROR(INDEX('Общий список'!$A$3:$S$996,VLOOKUP(E70,'Общий список'!$A$3:$S$996,19,FALSE),MATCH($B$1,'Общий список'!A92:M92,0)),"")</f>
        <v>200 м</v>
      </c>
      <c r="C70" s="27" t="str">
        <f>IF(B70="","", IFERROR(VLOOKUP(E70,'Общий список'!$A$3:$AG$996,3,FALSE),""))</f>
        <v>Ж</v>
      </c>
      <c r="D70" s="27" t="str">
        <f>IF(B70="","", IFERROR(VLOOKUP(E70,'Общий список'!$A$3:$AG$996,17,FALSE),""))</f>
        <v/>
      </c>
      <c r="E70" s="28">
        <f>'Общий список'!A92</f>
        <v>376</v>
      </c>
      <c r="F70" s="29" t="str">
        <f>IF(B70="","", IFERROR(VLOOKUP(E70,'Общий список'!$A$3:$AG$996,2,FALSE),""))</f>
        <v>Абатурова Елизавета</v>
      </c>
      <c r="G70" s="27" t="str">
        <f>IF(B70="","", IFERROR(VLOOKUP(E70,'Общий список'!$A$3:$AG$996,4,FALSE),""))</f>
        <v>03.03.2006</v>
      </c>
      <c r="H70" s="29" t="str">
        <f>IF(B70="","", IFERROR(VLOOKUP(E70,'Общий список'!$A$3:$AG$996,6,FALSE),""))</f>
        <v>ГБУ ДО ПК "СШОР "Старт", г. Пермь</v>
      </c>
      <c r="I70" s="46" t="str">
        <f>IF(B70="","", IFERROR(VLOOKUP(E70,'Общий список'!$A$3:$AG$996,7,FALSE),""))</f>
        <v>Пермякова Н.В</v>
      </c>
      <c r="J70" s="27">
        <f t="array" ref="J70">IFERROR(INDEX('Общий список'!$A$3:$O$996,VLOOKUP(E70,'Общий список'!$A$3:$S$996,19,FALSE),MATCH(B70,'Общий список'!A92:N92,0)+1),"")</f>
        <v>26.5</v>
      </c>
      <c r="K70" s="30">
        <v>26.5</v>
      </c>
      <c r="L70" s="30">
        <v>26.0</v>
      </c>
      <c r="M70" s="31">
        <f t="shared" si="1"/>
        <v>26</v>
      </c>
      <c r="N70" s="28"/>
      <c r="O70" s="32"/>
      <c r="R70" s="33"/>
      <c r="S70" s="33"/>
      <c r="T70" s="33"/>
    </row>
    <row r="71" ht="14.25" customHeight="1">
      <c r="A71" s="25">
        <v>3.0</v>
      </c>
      <c r="B71" s="26" t="str">
        <f t="array" ref="B71">IFERROR(INDEX('Общий список'!$A$3:$S$996,VLOOKUP(E71,'Общий список'!$A$3:$S$996,19,FALSE),MATCH($B$1,'Общий список'!A47:M47,0)),"")</f>
        <v>200 м</v>
      </c>
      <c r="C71" s="27" t="str">
        <f>IF(B71="","", IFERROR(VLOOKUP(E71,'Общий список'!$A$3:$AG$996,3,FALSE),""))</f>
        <v>Ж</v>
      </c>
      <c r="D71" s="27" t="str">
        <f>IF(B71="","", IFERROR(VLOOKUP(E71,'Общий список'!$A$3:$AG$996,17,FALSE),""))</f>
        <v/>
      </c>
      <c r="E71" s="28">
        <f>'Общий список'!A47</f>
        <v>200</v>
      </c>
      <c r="F71" s="29" t="str">
        <f>IF(B71="","", IFERROR(VLOOKUP(E71,'Общий список'!$A$3:$AG$996,2,FALSE),""))</f>
        <v>Кашина Ульяна</v>
      </c>
      <c r="G71" s="27" t="str">
        <f>IF(B71="","", IFERROR(VLOOKUP(E71,'Общий список'!$A$3:$AG$996,4,FALSE),""))</f>
        <v>11.93.2008</v>
      </c>
      <c r="H71" s="34" t="str">
        <f>IF(B71="","", IFERROR(VLOOKUP(E71,'Общий список'!$A$3:$AG$996,6,FALSE),""))</f>
        <v>МАУ ДО СШОР Кировского р-на</v>
      </c>
      <c r="I71" s="47" t="str">
        <f>IF(B71="","", IFERROR(VLOOKUP(E71,'Общий список'!$A$3:$AG$996,7,FALSE),""))</f>
        <v>Пермякова Т.Л.. Пономарева О.Ю.</v>
      </c>
      <c r="J71" s="27">
        <f t="array" ref="J71">IFERROR(INDEX('Общий список'!$A$3:$O$996,VLOOKUP(E71,'Общий список'!$A$3:$S$996,19,FALSE),MATCH(B71,'Общий список'!A47:N47,0)+1),"")</f>
        <v>27.5</v>
      </c>
      <c r="K71" s="30">
        <v>26.7</v>
      </c>
      <c r="L71" s="30">
        <v>26.37</v>
      </c>
      <c r="M71" s="31">
        <f t="shared" si="1"/>
        <v>26.37</v>
      </c>
      <c r="N71" s="28"/>
      <c r="O71" s="32"/>
      <c r="R71" s="33"/>
      <c r="S71" s="33"/>
      <c r="T71" s="33"/>
    </row>
    <row r="72" ht="15.0" customHeight="1">
      <c r="A72" s="25">
        <v>4.0</v>
      </c>
      <c r="B72" s="26" t="str">
        <f t="array" ref="B72">IFERROR(INDEX('Общий список'!$A$3:$S$996,VLOOKUP(E72,'Общий список'!$A$3:$S$996,19,FALSE),MATCH($B$1,'Общий список'!A62:M62,0)),"")</f>
        <v>200 м</v>
      </c>
      <c r="C72" s="27" t="str">
        <f>IF(B72="","", IFERROR(VLOOKUP(E72,'Общий список'!$A$3:$AG$996,3,FALSE),""))</f>
        <v>Ж</v>
      </c>
      <c r="D72" s="27" t="str">
        <f>IF(B72="","", IFERROR(VLOOKUP(E72,'Общий список'!$A$3:$AG$996,17,FALSE),""))</f>
        <v/>
      </c>
      <c r="E72" s="28">
        <f>'Общий список'!A62</f>
        <v>272</v>
      </c>
      <c r="F72" s="29" t="str">
        <f>IF(B72="","", IFERROR(VLOOKUP(E72,'Общий список'!$A$3:$AG$996,2,FALSE),""))</f>
        <v>Полежаева Юлиана</v>
      </c>
      <c r="G72" s="27" t="str">
        <f>IF(B72="","", IFERROR(VLOOKUP(E72,'Общий список'!$A$3:$AG$996,4,FALSE),""))</f>
        <v>22.10.2006</v>
      </c>
      <c r="H72" s="29" t="str">
        <f>IF(B72="","", IFERROR(VLOOKUP(E72,'Общий список'!$A$3:$AG$996,6,FALSE),""))</f>
        <v>СШОР "Старт" г. Пермь</v>
      </c>
      <c r="I72" s="46" t="str">
        <f>IF(B72="","", IFERROR(VLOOKUP(E72,'Общий список'!$A$3:$AG$996,7,FALSE),""))</f>
        <v>Дойков В.А.  Пермякова Т.Л.  Пономарева О.Ю.</v>
      </c>
      <c r="J72" s="27">
        <f t="array" ref="J72">IFERROR(INDEX('Общий список'!$A$3:$O$996,VLOOKUP(E72,'Общий список'!$A$3:$S$996,19,FALSE),MATCH(B72,'Общий список'!A62:N62,0)+1),"")</f>
        <v>28.3</v>
      </c>
      <c r="K72" s="30">
        <v>26.8</v>
      </c>
      <c r="L72" s="30">
        <v>26.88</v>
      </c>
      <c r="M72" s="31">
        <f t="shared" si="1"/>
        <v>26.88</v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список'!A93:M93,0)),"")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список'!A93</f>
        <v>378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список'!A93:N93,0)+1),"")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25"/>
      <c r="B74" s="26" t="str">
        <f t="array" ref="B74">IFERROR(INDEX('Общий список'!$A$3:$S$996,VLOOKUP(E74,'Общий список'!$A$3:$S$996,19,FALSE),MATCH($B$1,'Общий список'!A94:M94,0)),"")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список'!A94</f>
        <v>384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список'!A94:N94,0)+1),"")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25"/>
      <c r="B75" s="26" t="str">
        <f t="array" ref="B75">IFERROR(INDEX('Общий список'!$A$3:$S$996,VLOOKUP(E75,'Общий список'!$A$3:$S$996,19,FALSE),MATCH($B$1,'Общий список'!A95:M95,0)),"")</f>
        <v>200 м</v>
      </c>
      <c r="C75" s="27" t="str">
        <f>IF(B75="","", IFERROR(VLOOKUP(E75,'Общий список'!$A$3:$AG$996,3,FALSE),""))</f>
        <v>М</v>
      </c>
      <c r="D75" s="27" t="str">
        <f>IF(B75="","", IFERROR(VLOOKUP(E75,'Общий список'!$A$3:$AG$996,17,FALSE),""))</f>
        <v/>
      </c>
      <c r="E75" s="28">
        <f>'Общий список'!A95</f>
        <v>388</v>
      </c>
      <c r="F75" s="29" t="str">
        <f>IF(B75="","", IFERROR(VLOOKUP(E75,'Общий список'!$A$3:$AG$996,2,FALSE),""))</f>
        <v>Кариев Тимур</v>
      </c>
      <c r="G75" s="27" t="str">
        <f>IF(B75="","", IFERROR(VLOOKUP(E75,'Общий список'!$A$3:$AG$996,4,FALSE),""))</f>
        <v>17.12.2004</v>
      </c>
      <c r="H75" s="27" t="str">
        <f>IF(B75="","", IFERROR(VLOOKUP(E75,'Общий список'!$A$3:$AG$996,6,FALSE),""))</f>
        <v>ГБУДО ПК " СШОР "Старт", г. Пермь</v>
      </c>
      <c r="I75" s="27" t="str">
        <f>IF(B75="","", IFERROR(VLOOKUP(E75,'Общий список'!$A$3:$AG$996,7,FALSE),""))</f>
        <v>Пермякова Н.В</v>
      </c>
      <c r="J75" s="27">
        <f t="array" ref="J75">IFERROR(INDEX('Общий список'!$A$3:$O$996,VLOOKUP(E75,'Общий список'!$A$3:$S$996,19,FALSE),MATCH(B75,'Общий список'!A95:N95,0)+1),"")</f>
        <v>23.5</v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список'!A96:M96,0)),"")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список'!A96</f>
        <v>389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список'!A96:N96,0)+1),"")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список'!A97:M97,0)),"")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список'!A97</f>
        <v>395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список'!A97:N97,0)+1),"")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customHeight="1">
      <c r="A78" s="25">
        <v>5.0</v>
      </c>
      <c r="B78" s="26" t="str">
        <f t="array" ref="B78">IFERROR(INDEX('Общий список'!$A$3:$S$996,VLOOKUP(E78,'Общий список'!$A$3:$S$996,19,FALSE),MATCH($B$1,'Общий список'!A61:M61,0)),"")</f>
        <v>200 м</v>
      </c>
      <c r="C78" s="27" t="str">
        <f>IF(B78="","", IFERROR(VLOOKUP(E78,'Общий список'!$A$3:$AG$996,3,FALSE),""))</f>
        <v>Ж</v>
      </c>
      <c r="D78" s="27" t="str">
        <f>IF(B78="","", IFERROR(VLOOKUP(E78,'Общий список'!$A$3:$AG$996,17,FALSE),""))</f>
        <v/>
      </c>
      <c r="E78" s="28">
        <f>'Общий список'!A61</f>
        <v>271</v>
      </c>
      <c r="F78" s="29" t="str">
        <f>IF(B78="","", IFERROR(VLOOKUP(E78,'Общий список'!$A$3:$AG$996,2,FALSE),""))</f>
        <v>Максимова Валерия</v>
      </c>
      <c r="G78" s="27" t="str">
        <f>IF(B78="","", IFERROR(VLOOKUP(E78,'Общий список'!$A$3:$AG$996,4,FALSE),""))</f>
        <v>01.10.2008</v>
      </c>
      <c r="H78" s="29" t="str">
        <f>IF(B78="","", IFERROR(VLOOKUP(E78,'Общий список'!$A$3:$AG$996,6,FALSE),""))</f>
        <v>СШОР "Старт" г. Пермь</v>
      </c>
      <c r="I78" s="48" t="str">
        <f>IF(B78="","", IFERROR(VLOOKUP(E78,'Общий список'!$A$3:$AG$996,7,FALSE),""))</f>
        <v>Дойков В.А. , Пермякова Т.Л.</v>
      </c>
      <c r="J78" s="27">
        <f t="array" ref="J78">IFERROR(INDEX('Общий список'!$A$3:$O$996,VLOOKUP(E78,'Общий список'!$A$3:$S$996,19,FALSE),MATCH(B78,'Общий список'!A61:N61,0)+1),"")</f>
        <v>27.5</v>
      </c>
      <c r="K78" s="30">
        <v>26.85</v>
      </c>
      <c r="L78" s="30"/>
      <c r="M78" s="31">
        <f t="shared" si="1"/>
        <v>26.85</v>
      </c>
      <c r="N78" s="28"/>
      <c r="O78" s="32"/>
      <c r="R78" s="33"/>
      <c r="S78" s="33"/>
      <c r="T78" s="33"/>
    </row>
    <row r="79" ht="15.0" customHeight="1">
      <c r="A79" s="25">
        <v>6.0</v>
      </c>
      <c r="B79" s="26" t="str">
        <f t="array" ref="B79">IFERROR(INDEX('Общий список'!$A$3:$S$996,VLOOKUP(E79,'Общий список'!$A$3:$S$996,19,FALSE),MATCH($B$1,'Общий список'!A107:M107,0)),"")</f>
        <v>200 м</v>
      </c>
      <c r="C79" s="27" t="str">
        <f>IF(B79="","", IFERROR(VLOOKUP(E79,'Общий список'!$A$3:$AG$996,3,FALSE),""))</f>
        <v>Ж</v>
      </c>
      <c r="D79" s="27" t="str">
        <f>IF(B79="","", IFERROR(VLOOKUP(E79,'Общий список'!$A$3:$AG$996,17,FALSE),""))</f>
        <v/>
      </c>
      <c r="E79" s="28">
        <f>'Общий список'!A107</f>
        <v>474</v>
      </c>
      <c r="F79" s="29" t="str">
        <f>IF(B79="","", IFERROR(VLOOKUP(E79,'Общий список'!$A$3:$AG$996,2,FALSE),""))</f>
        <v>Постоногова Анастасия </v>
      </c>
      <c r="G79" s="27" t="str">
        <f>IF(B79="","", IFERROR(VLOOKUP(E79,'Общий список'!$A$3:$AG$996,4,FALSE),""))</f>
        <v>21.10.2006</v>
      </c>
      <c r="H79" s="29" t="str">
        <f>IF(B79="","", IFERROR(VLOOKUP(E79,'Общий список'!$A$3:$AG$996,6,FALSE),""))</f>
        <v>г. Пермь СШ "Спартак"</v>
      </c>
      <c r="I79" s="46" t="str">
        <f>IF(B79="","", IFERROR(VLOOKUP(E79,'Общий список'!$A$3:$AG$996,7,FALSE),""))</f>
        <v>Бабкина К.Н.</v>
      </c>
      <c r="J79" s="27">
        <f t="array" ref="J79">IFERROR(INDEX('Общий список'!$A$3:$O$996,VLOOKUP(E79,'Общий список'!$A$3:$S$996,19,FALSE),MATCH(B79,'Общий список'!A107:N107,0)+1),"")</f>
        <v>27.1</v>
      </c>
      <c r="K79" s="30">
        <v>26.95</v>
      </c>
      <c r="L79" s="30"/>
      <c r="M79" s="31">
        <f t="shared" si="1"/>
        <v>26.95</v>
      </c>
      <c r="N79" s="28"/>
      <c r="O79" s="32"/>
      <c r="R79" s="33"/>
      <c r="S79" s="33"/>
      <c r="T79" s="33"/>
    </row>
    <row r="80" ht="15.0" customHeight="1">
      <c r="A80" s="25">
        <v>7.0</v>
      </c>
      <c r="B80" s="26" t="str">
        <f t="array" ref="B80">IFERROR(INDEX('Общий список'!$A$3:$S$996,VLOOKUP(E80,'Общий список'!$A$3:$S$996,19,FALSE),MATCH($B$1,'Общий список'!A112:M112,0)),"")</f>
        <v>200 м</v>
      </c>
      <c r="C80" s="27" t="str">
        <f>IF(B80="","", IFERROR(VLOOKUP(E80,'Общий список'!$A$3:$AG$996,3,FALSE),""))</f>
        <v>Ж</v>
      </c>
      <c r="D80" s="27" t="str">
        <f>IF(B80="","", IFERROR(VLOOKUP(E80,'Общий список'!$A$3:$AG$996,17,FALSE),""))</f>
        <v/>
      </c>
      <c r="E80" s="28">
        <f>'Общий список'!A112</f>
        <v>480</v>
      </c>
      <c r="F80" s="29" t="str">
        <f>IF(B80="","", IFERROR(VLOOKUP(E80,'Общий список'!$A$3:$AG$996,2,FALSE),""))</f>
        <v>Мазунина Евгения </v>
      </c>
      <c r="G80" s="27" t="str">
        <f>IF(B80="","", IFERROR(VLOOKUP(E80,'Общий список'!$A$3:$AG$996,4,FALSE),""))</f>
        <v>15.05.1999</v>
      </c>
      <c r="H80" s="29" t="str">
        <f>IF(B80="","", IFERROR(VLOOKUP(E80,'Общий список'!$A$3:$AG$996,6,FALSE),""))</f>
        <v>г. Пермь СШ "Спартак"</v>
      </c>
      <c r="I80" s="46" t="str">
        <f>IF(B80="","", IFERROR(VLOOKUP(E80,'Общий список'!$A$3:$AG$996,7,FALSE),""))</f>
        <v>Бабкина К.Н.</v>
      </c>
      <c r="J80" s="27">
        <f t="array" ref="J80">IFERROR(INDEX('Общий список'!$A$3:$O$996,VLOOKUP(E80,'Общий список'!$A$3:$S$996,19,FALSE),MATCH(B80,'Общий список'!A112:N112,0)+1),"")</f>
        <v>26.5</v>
      </c>
      <c r="K80" s="30">
        <v>26.98</v>
      </c>
      <c r="L80" s="30"/>
      <c r="M80" s="31">
        <f t="shared" si="1"/>
        <v>26.98</v>
      </c>
      <c r="N80" s="28"/>
      <c r="O80" s="32"/>
      <c r="R80" s="33"/>
      <c r="S80" s="33"/>
      <c r="T80" s="33"/>
    </row>
    <row r="81" ht="15.0" customHeight="1">
      <c r="A81" s="25">
        <v>8.0</v>
      </c>
      <c r="B81" s="26" t="str">
        <f t="array" ref="B81">IFERROR(INDEX('Общий список'!$A$3:$S$996,VLOOKUP(E81,'Общий список'!$A$3:$S$996,19,FALSE),MATCH($B$1,'Общий список'!A98:M98,0)),"")</f>
        <v>200 м</v>
      </c>
      <c r="C81" s="27" t="str">
        <f>IF(B81="","", IFERROR(VLOOKUP(E81,'Общий список'!$A$3:$AG$996,3,FALSE),""))</f>
        <v>Ж</v>
      </c>
      <c r="D81" s="27" t="str">
        <f>IF(B81="","", IFERROR(VLOOKUP(E81,'Общий список'!$A$3:$AG$996,17,FALSE),""))</f>
        <v/>
      </c>
      <c r="E81" s="28">
        <f>'Общий список'!A98</f>
        <v>397</v>
      </c>
      <c r="F81" s="29" t="str">
        <f>IF(B81="","", IFERROR(VLOOKUP(E81,'Общий список'!$A$3:$AG$996,2,FALSE),""))</f>
        <v>Старцева Дарья</v>
      </c>
      <c r="G81" s="27" t="str">
        <f>IF(B81="","", IFERROR(VLOOKUP(E81,'Общий список'!$A$3:$AG$996,4,FALSE),""))</f>
        <v>04.11.2009</v>
      </c>
      <c r="H81" s="29" t="str">
        <f>IF(B81="","", IFERROR(VLOOKUP(E81,'Общий список'!$A$3:$AG$996,6,FALSE),""))</f>
        <v>МАУ ДО СШ "Вихрь"</v>
      </c>
      <c r="I81" s="46" t="str">
        <f>IF(B81="","", IFERROR(VLOOKUP(E81,'Общий список'!$A$3:$AG$996,7,FALSE),""))</f>
        <v>Пермякова Н.В</v>
      </c>
      <c r="J81" s="27">
        <f t="array" ref="J81">IFERROR(INDEX('Общий список'!$A$3:$O$996,VLOOKUP(E81,'Общий список'!$A$3:$S$996,19,FALSE),MATCH(B81,'Общий список'!A98:N98,0)+1),"")</f>
        <v>27.17</v>
      </c>
      <c r="K81" s="30">
        <v>26.99</v>
      </c>
      <c r="L81" s="30"/>
      <c r="M81" s="31">
        <f t="shared" si="1"/>
        <v>26.99</v>
      </c>
      <c r="N81" s="28"/>
      <c r="O81" s="32"/>
      <c r="R81" s="33"/>
      <c r="S81" s="33"/>
      <c r="T81" s="33"/>
    </row>
    <row r="82" ht="15.0" customHeight="1">
      <c r="A82" s="25">
        <v>9.0</v>
      </c>
      <c r="B82" s="26" t="str">
        <f t="array" ref="B82">IFERROR(INDEX('Общий список'!$A$3:$S$996,VLOOKUP(E82,'Общий список'!$A$3:$S$996,19,FALSE),MATCH($B$1,'Общий список'!A63:M63,0)),"")</f>
        <v>200 м</v>
      </c>
      <c r="C82" s="27" t="str">
        <f>IF(B82="","", IFERROR(VLOOKUP(E82,'Общий список'!$A$3:$AG$996,3,FALSE),""))</f>
        <v>Ж</v>
      </c>
      <c r="D82" s="27" t="str">
        <f>IF(B82="","", IFERROR(VLOOKUP(E82,'Общий список'!$A$3:$AG$996,17,FALSE),""))</f>
        <v/>
      </c>
      <c r="E82" s="28">
        <f>'Общий список'!A63</f>
        <v>273</v>
      </c>
      <c r="F82" s="29" t="str">
        <f>IF(B82="","", IFERROR(VLOOKUP(E82,'Общий список'!$A$3:$AG$996,2,FALSE),""))</f>
        <v>Максимова Полина</v>
      </c>
      <c r="G82" s="27" t="str">
        <f>IF(B82="","", IFERROR(VLOOKUP(E82,'Общий список'!$A$3:$AG$996,4,FALSE),""))</f>
        <v>23.09.2009</v>
      </c>
      <c r="H82" s="29" t="str">
        <f>IF(B82="","", IFERROR(VLOOKUP(E82,'Общий список'!$A$3:$AG$996,6,FALSE),""))</f>
        <v>СШОР "Старт" г. Пермь</v>
      </c>
      <c r="I82" s="46" t="str">
        <f>IF(B82="","", IFERROR(VLOOKUP(E82,'Общий список'!$A$3:$AG$996,7,FALSE),""))</f>
        <v>Дойков В.А.</v>
      </c>
      <c r="J82" s="27">
        <f t="array" ref="J82">IFERROR(INDEX('Общий список'!$A$3:$O$996,VLOOKUP(E82,'Общий список'!$A$3:$S$996,19,FALSE),MATCH(B82,'Общий список'!A63:N63,0)+1),"")</f>
        <v>27.8</v>
      </c>
      <c r="K82" s="30">
        <v>27.05</v>
      </c>
      <c r="L82" s="30"/>
      <c r="M82" s="31">
        <f t="shared" si="1"/>
        <v>27.05</v>
      </c>
      <c r="N82" s="28"/>
      <c r="O82" s="32"/>
      <c r="R82" s="33"/>
      <c r="S82" s="33"/>
      <c r="T82" s="33"/>
    </row>
    <row r="83" ht="15.0" customHeight="1">
      <c r="A83" s="25">
        <v>10.0</v>
      </c>
      <c r="B83" s="26" t="str">
        <f t="array" ref="B83">IFERROR(INDEX('Общий список'!$A$3:$S$996,VLOOKUP(E83,'Общий список'!$A$3:$S$996,19,FALSE),MATCH($B$1,'Общий список'!A56:M56,0)),"")</f>
        <v>200 м</v>
      </c>
      <c r="C83" s="27" t="str">
        <f>IF(B83="","", IFERROR(VLOOKUP(E83,'Общий список'!$A$3:$AG$996,3,FALSE),""))</f>
        <v>Ж</v>
      </c>
      <c r="D83" s="27" t="str">
        <f>IF(B83="","", IFERROR(VLOOKUP(E83,'Общий список'!$A$3:$AG$996,17,FALSE),""))</f>
        <v/>
      </c>
      <c r="E83" s="28">
        <f>'Общий список'!A56</f>
        <v>239</v>
      </c>
      <c r="F83" s="29" t="str">
        <f>IF(B83="","", IFERROR(VLOOKUP(E83,'Общий список'!$A$3:$AG$996,2,FALSE),""))</f>
        <v>Латышева Виктория</v>
      </c>
      <c r="G83" s="27" t="str">
        <f>IF(B83="","", IFERROR(VLOOKUP(E83,'Общий список'!$A$3:$AG$996,4,FALSE),""))</f>
        <v>07.11.2007</v>
      </c>
      <c r="H83" s="29" t="str">
        <f>IF(B83="","", IFERROR(VLOOKUP(E83,'Общий список'!$A$3:$AG$996,6,FALSE),""))</f>
        <v>г. Пермь "СШОР №1"</v>
      </c>
      <c r="I83" s="46" t="str">
        <f>IF(B83="","", IFERROR(VLOOKUP(E83,'Общий список'!$A$3:$AG$996,7,FALSE),""))</f>
        <v>Силкин А.Ф.</v>
      </c>
      <c r="J83" s="27">
        <f t="array" ref="J83">IFERROR(INDEX('Общий список'!$A$3:$O$996,VLOOKUP(E83,'Общий список'!$A$3:$S$996,19,FALSE),MATCH(B83,'Общий список'!A56:N56,0)+1),"")</f>
        <v>26.9</v>
      </c>
      <c r="K83" s="30">
        <v>27.05</v>
      </c>
      <c r="L83" s="30"/>
      <c r="M83" s="31">
        <f t="shared" si="1"/>
        <v>27.05</v>
      </c>
      <c r="N83" s="28"/>
      <c r="O83" s="32"/>
      <c r="R83" s="33"/>
      <c r="S83" s="33"/>
      <c r="T83" s="33"/>
    </row>
    <row r="84" ht="15.0" customHeight="1">
      <c r="A84" s="25">
        <v>11.0</v>
      </c>
      <c r="B84" s="26" t="str">
        <f t="array" ref="B84">IFERROR(INDEX('Общий список'!$A$3:$S$996,VLOOKUP(E84,'Общий список'!$A$3:$S$996,19,FALSE),MATCH($B$1,'Общий список'!A19:M19,0)),"")</f>
        <v>200 м</v>
      </c>
      <c r="C84" s="27" t="str">
        <f>IF(B84="","", IFERROR(VLOOKUP(E84,'Общий список'!$A$3:$AG$996,3,FALSE),""))</f>
        <v>Ж</v>
      </c>
      <c r="D84" s="27" t="str">
        <f>IF(B84="","", IFERROR(VLOOKUP(E84,'Общий список'!$A$3:$AG$996,17,FALSE),""))</f>
        <v/>
      </c>
      <c r="E84" s="28">
        <f>'Общий список'!A19</f>
        <v>40</v>
      </c>
      <c r="F84" s="29" t="str">
        <f>IF(B84="","", IFERROR(VLOOKUP(E84,'Общий список'!$A$3:$AG$996,2,FALSE),""))</f>
        <v>Хисамбеева Полина</v>
      </c>
      <c r="G84" s="27" t="str">
        <f>IF(B84="","", IFERROR(VLOOKUP(E84,'Общий список'!$A$3:$AG$996,4,FALSE),""))</f>
        <v>28.12.2008</v>
      </c>
      <c r="H84" s="29" t="str">
        <f>IF(B84="","", IFERROR(VLOOKUP(E84,'Общий список'!$A$3:$AG$996,6,FALSE),""))</f>
        <v>СШОР "ТЕМП" г. Березники</v>
      </c>
      <c r="I84" s="46" t="str">
        <f>IF(B84="","", IFERROR(VLOOKUP(E84,'Общий список'!$A$3:$AG$996,7,FALSE),""))</f>
        <v>Голев В.Н.,.Кениг А.М.</v>
      </c>
      <c r="J84" s="27">
        <f t="array" ref="J84">IFERROR(INDEX('Общий список'!$A$3:$O$996,VLOOKUP(E84,'Общий список'!$A$3:$S$996,19,FALSE),MATCH(B84,'Общий список'!A19:N19,0)+1),"")</f>
        <v>26.5</v>
      </c>
      <c r="K84" s="30">
        <v>27.21</v>
      </c>
      <c r="L84" s="30"/>
      <c r="M84" s="31">
        <f t="shared" si="1"/>
        <v>27.21</v>
      </c>
      <c r="N84" s="28"/>
      <c r="O84" s="32"/>
      <c r="R84" s="33"/>
      <c r="S84" s="33"/>
      <c r="T84" s="33"/>
    </row>
    <row r="85" ht="15.0" customHeight="1">
      <c r="A85" s="25">
        <v>12.0</v>
      </c>
      <c r="B85" s="26" t="str">
        <f t="array" ref="B85">IFERROR(INDEX('Общий список'!$A$3:$S$996,VLOOKUP(E85,'Общий список'!$A$3:$S$996,19,FALSE),MATCH($B$1,'Общий список'!A234:M234,0)),"")</f>
        <v>200 м</v>
      </c>
      <c r="C85" s="27" t="str">
        <f>IF(B85="","", IFERROR(VLOOKUP(E85,'Общий список'!$A$3:$AG$996,3,FALSE),""))</f>
        <v>Ж</v>
      </c>
      <c r="D85" s="27" t="str">
        <f>IF(B85="","", IFERROR(VLOOKUP(E85,'Общий список'!$A$3:$AG$996,17,FALSE),""))</f>
        <v/>
      </c>
      <c r="E85" s="28" t="str">
        <f>'Общий список'!A234</f>
        <v>309а</v>
      </c>
      <c r="F85" s="29" t="str">
        <f>IF(B85="","", IFERROR(VLOOKUP(E85,'Общий список'!$A$3:$AG$996,2,FALSE),""))</f>
        <v>Соловьева Анастасия </v>
      </c>
      <c r="G85" s="27" t="str">
        <f>IF(B85="","", IFERROR(VLOOKUP(E85,'Общий список'!$A$3:$AG$996,4,FALSE),""))</f>
        <v>24.12.2004</v>
      </c>
      <c r="H85" s="29" t="str">
        <f>IF(B85="","", IFERROR(VLOOKUP(E85,'Общий список'!$A$3:$AG$996,6,FALSE),""))</f>
        <v>СШОР "Старт" г. Пермь</v>
      </c>
      <c r="I85" s="48" t="str">
        <f>IF(B85="","", IFERROR(VLOOKUP(E85,'Общий список'!$A$3:$AG$996,7,FALSE),""))</f>
        <v>Дойков В.А., Пономарева О.Ю. </v>
      </c>
      <c r="J85" s="27" t="str">
        <f t="array" ref="J85">IFERROR(INDEX('Общий список'!$A$3:$O$996,VLOOKUP(E85,'Общий список'!$A$3:$S$996,19,FALSE),MATCH(B85,'Общий список'!A234:N234,0)+1),"")</f>
        <v/>
      </c>
      <c r="K85" s="30">
        <v>27.28</v>
      </c>
      <c r="L85" s="30"/>
      <c r="M85" s="31">
        <f t="shared" si="1"/>
        <v>27.28</v>
      </c>
      <c r="N85" s="28"/>
      <c r="O85" s="32"/>
      <c r="R85" s="33"/>
      <c r="S85" s="33"/>
      <c r="T85" s="33"/>
    </row>
    <row r="86" ht="15.0" customHeight="1">
      <c r="A86" s="25">
        <v>13.0</v>
      </c>
      <c r="B86" s="26" t="str">
        <f t="array" ref="B86">IFERROR(INDEX('Общий список'!$A$3:$S$996,VLOOKUP(E86,'Общий список'!$A$3:$S$996,19,FALSE),MATCH($B$1,'Общий список'!A59:M59,0)),"")</f>
        <v>200 м</v>
      </c>
      <c r="C86" s="27" t="str">
        <f>IF(B86="","", IFERROR(VLOOKUP(E86,'Общий список'!$A$3:$AG$996,3,FALSE),""))</f>
        <v>Ж</v>
      </c>
      <c r="D86" s="27" t="str">
        <f>IF(B86="","", IFERROR(VLOOKUP(E86,'Общий список'!$A$3:$AG$996,17,FALSE),""))</f>
        <v/>
      </c>
      <c r="E86" s="28">
        <f>'Общий список'!A59</f>
        <v>243</v>
      </c>
      <c r="F86" s="29" t="str">
        <f>IF(B86="","", IFERROR(VLOOKUP(E86,'Общий список'!$A$3:$AG$996,2,FALSE),""))</f>
        <v>Климовских Софья</v>
      </c>
      <c r="G86" s="27" t="str">
        <f>IF(B86="","", IFERROR(VLOOKUP(E86,'Общий список'!$A$3:$AG$996,4,FALSE),""))</f>
        <v>18.11.2008</v>
      </c>
      <c r="H86" s="29" t="str">
        <f>IF(B86="","", IFERROR(VLOOKUP(E86,'Общий список'!$A$3:$AG$996,6,FALSE),""))</f>
        <v>г. Пермь "СШОР №1"</v>
      </c>
      <c r="I86" s="46" t="str">
        <f>IF(B86="","", IFERROR(VLOOKUP(E86,'Общий список'!$A$3:$AG$996,7,FALSE),""))</f>
        <v>Силкин А.Ф.</v>
      </c>
      <c r="J86" s="27">
        <f t="array" ref="J86">IFERROR(INDEX('Общий список'!$A$3:$O$996,VLOOKUP(E86,'Общий список'!$A$3:$S$996,19,FALSE),MATCH(B86,'Общий список'!A59:N59,0)+1),"")</f>
        <v>27.6</v>
      </c>
      <c r="K86" s="30">
        <v>27.29</v>
      </c>
      <c r="L86" s="30"/>
      <c r="M86" s="31">
        <f t="shared" si="1"/>
        <v>27.29</v>
      </c>
      <c r="N86" s="28"/>
      <c r="O86" s="32"/>
      <c r="R86" s="33"/>
      <c r="S86" s="33"/>
      <c r="T86" s="33"/>
    </row>
    <row r="87" ht="15.0" customHeight="1">
      <c r="A87" s="25">
        <v>14.0</v>
      </c>
      <c r="B87" s="26" t="str">
        <f t="array" ref="B87">IFERROR(INDEX('Общий список'!$A$3:$S$996,VLOOKUP(E87,'Общий список'!$A$3:$S$996,19,FALSE),MATCH($B$1,'Общий список'!A143:M143,0)),"")</f>
        <v>200 м</v>
      </c>
      <c r="C87" s="27" t="str">
        <f>IF(B87="","", IFERROR(VLOOKUP(E87,'Общий список'!$A$3:$AG$996,3,FALSE),""))</f>
        <v>Ж</v>
      </c>
      <c r="D87" s="27" t="str">
        <f>IF(B87="","", IFERROR(VLOOKUP(E87,'Общий список'!$A$3:$AG$996,17,FALSE),""))</f>
        <v/>
      </c>
      <c r="E87" s="28">
        <f>'Общий список'!A143</f>
        <v>582</v>
      </c>
      <c r="F87" s="29" t="str">
        <f>IF(B87="","", IFERROR(VLOOKUP(E87,'Общий список'!$A$3:$AG$996,2,FALSE),""))</f>
        <v>Тупицина Наталья</v>
      </c>
      <c r="G87" s="27" t="str">
        <f>IF(B87="","", IFERROR(VLOOKUP(E87,'Общий список'!$A$3:$AG$996,4,FALSE),""))</f>
        <v>10.04.2004</v>
      </c>
      <c r="H87" s="29" t="str">
        <f>IF(B87="","", IFERROR(VLOOKUP(E87,'Общий список'!$A$3:$AG$996,6,FALSE),""))</f>
        <v>КОРПК</v>
      </c>
      <c r="I87" s="46" t="str">
        <f>IF(B87="","", IFERROR(VLOOKUP(E87,'Общий список'!$A$3:$AG$996,7,FALSE),""))</f>
        <v>Попов А.С.,Четин Л.Е</v>
      </c>
      <c r="J87" s="27">
        <f t="array" ref="J87">IFERROR(INDEX('Общий список'!$A$3:$O$996,VLOOKUP(E87,'Общий список'!$A$3:$S$996,19,FALSE),MATCH(B87,'Общий список'!A143:N143,0)+1),"")</f>
        <v>26.5</v>
      </c>
      <c r="K87" s="30">
        <v>27.3</v>
      </c>
      <c r="L87" s="30"/>
      <c r="M87" s="31">
        <f t="shared" si="1"/>
        <v>27.3</v>
      </c>
      <c r="N87" s="28"/>
      <c r="O87" s="32"/>
      <c r="R87" s="33"/>
      <c r="S87" s="33"/>
      <c r="T87" s="33"/>
    </row>
    <row r="88" ht="15.0" customHeight="1">
      <c r="A88" s="25">
        <v>15.0</v>
      </c>
      <c r="B88" s="26" t="str">
        <f t="array" ref="B88">IFERROR(INDEX('Общий список'!$A$3:$S$996,VLOOKUP(E88,'Общий список'!$A$3:$S$996,19,FALSE),MATCH($B$1,'Общий список'!A111:M111,0)),"")</f>
        <v>200 м</v>
      </c>
      <c r="C88" s="27" t="str">
        <f>IF(B88="","", IFERROR(VLOOKUP(E88,'Общий список'!$A$3:$AG$996,3,FALSE),""))</f>
        <v>Ж</v>
      </c>
      <c r="D88" s="27" t="str">
        <f>IF(B88="","", IFERROR(VLOOKUP(E88,'Общий список'!$A$3:$AG$996,17,FALSE),""))</f>
        <v/>
      </c>
      <c r="E88" s="28">
        <f>'Общий список'!A111</f>
        <v>479</v>
      </c>
      <c r="F88" s="29" t="str">
        <f>IF(B88="","", IFERROR(VLOOKUP(E88,'Общий список'!$A$3:$AG$996,2,FALSE),""))</f>
        <v>Снигирева Ольга</v>
      </c>
      <c r="G88" s="27" t="str">
        <f>IF(B88="","", IFERROR(VLOOKUP(E88,'Общий список'!$A$3:$AG$996,4,FALSE),""))</f>
        <v>13.12.1995</v>
      </c>
      <c r="H88" s="29" t="str">
        <f>IF(B88="","", IFERROR(VLOOKUP(E88,'Общий список'!$A$3:$AG$996,6,FALSE),""))</f>
        <v>г. Пермь "СШОР №1"</v>
      </c>
      <c r="I88" s="46" t="str">
        <f>IF(B88="","", IFERROR(VLOOKUP(E88,'Общий список'!$A$3:$AG$996,7,FALSE),""))</f>
        <v>Бабкина К.Н.</v>
      </c>
      <c r="J88" s="27">
        <f t="array" ref="J88">IFERROR(INDEX('Общий список'!$A$3:$O$996,VLOOKUP(E88,'Общий список'!$A$3:$S$996,19,FALSE),MATCH(B88,'Общий список'!A111:N111,0)+1),"")</f>
        <v>26.7</v>
      </c>
      <c r="K88" s="30">
        <v>27.35</v>
      </c>
      <c r="L88" s="30"/>
      <c r="M88" s="31">
        <f t="shared" si="1"/>
        <v>27.35</v>
      </c>
      <c r="N88" s="28"/>
      <c r="O88" s="32"/>
      <c r="R88" s="33"/>
      <c r="S88" s="33"/>
      <c r="T88" s="33"/>
    </row>
    <row r="89" ht="15.0" customHeight="1">
      <c r="A89" s="25">
        <v>16.0</v>
      </c>
      <c r="B89" s="26" t="str">
        <f t="array" ref="B89">IFERROR(INDEX('Общий список'!$A$3:$S$996,VLOOKUP(E89,'Общий список'!$A$3:$S$996,19,FALSE),MATCH($B$1,'Общий список'!A67:M67,0)),"")</f>
        <v>200 м</v>
      </c>
      <c r="C89" s="27" t="str">
        <f>IF(B89="","", IFERROR(VLOOKUP(E89,'Общий список'!$A$3:$AG$996,3,FALSE),""))</f>
        <v>Ж</v>
      </c>
      <c r="D89" s="27" t="str">
        <f>IF(B89="","", IFERROR(VLOOKUP(E89,'Общий список'!$A$3:$AG$996,17,FALSE),""))</f>
        <v/>
      </c>
      <c r="E89" s="28">
        <f>'Общий список'!A67</f>
        <v>277</v>
      </c>
      <c r="F89" s="29" t="str">
        <f>IF(B89="","", IFERROR(VLOOKUP(E89,'Общий список'!$A$3:$AG$996,2,FALSE),""))</f>
        <v>Субботина Ольга</v>
      </c>
      <c r="G89" s="27" t="str">
        <f>IF(B89="","", IFERROR(VLOOKUP(E89,'Общий список'!$A$3:$AG$996,4,FALSE),""))</f>
        <v>11.08.1994</v>
      </c>
      <c r="H89" s="29" t="str">
        <f>IF(B89="","", IFERROR(VLOOKUP(E89,'Общий список'!$A$3:$AG$996,6,FALSE),""))</f>
        <v>СШОР "Старт" г. Пермь</v>
      </c>
      <c r="I89" s="46" t="str">
        <f>IF(B89="","", IFERROR(VLOOKUP(E89,'Общий список'!$A$3:$AG$996,7,FALSE),""))</f>
        <v>Дойков В.А.</v>
      </c>
      <c r="J89" s="27">
        <f t="array" ref="J89">IFERROR(INDEX('Общий список'!$A$3:$O$996,VLOOKUP(E89,'Общий список'!$A$3:$S$996,19,FALSE),MATCH(B89,'Общий список'!A67:N67,0)+1),"")</f>
        <v>27.8</v>
      </c>
      <c r="K89" s="30">
        <v>27.4</v>
      </c>
      <c r="L89" s="30"/>
      <c r="M89" s="31">
        <f t="shared" si="1"/>
        <v>27.4</v>
      </c>
      <c r="N89" s="28"/>
      <c r="O89" s="32"/>
      <c r="R89" s="33"/>
      <c r="S89" s="33"/>
      <c r="T89" s="33"/>
    </row>
    <row r="90" ht="15.0" customHeight="1">
      <c r="A90" s="25">
        <v>17.0</v>
      </c>
      <c r="B90" s="26" t="str">
        <f t="array" ref="B90">IFERROR(INDEX('Общий список'!$A$3:$S$996,VLOOKUP(E90,'Общий список'!$A$3:$S$996,19,FALSE),MATCH($B$1,'Общий список'!A40:M40,0)),"")</f>
        <v>200 м</v>
      </c>
      <c r="C90" s="27" t="str">
        <f>IF(B90="","", IFERROR(VLOOKUP(E90,'Общий список'!$A$3:$AG$996,3,FALSE),""))</f>
        <v>Ж</v>
      </c>
      <c r="D90" s="27" t="str">
        <f>IF(B90="","", IFERROR(VLOOKUP(E90,'Общий список'!$A$3:$AG$996,17,FALSE),""))</f>
        <v/>
      </c>
      <c r="E90" s="28">
        <f>'Общий список'!A40</f>
        <v>172</v>
      </c>
      <c r="F90" s="29" t="str">
        <f>IF(B90="","", IFERROR(VLOOKUP(E90,'Общий список'!$A$3:$AG$996,2,FALSE),""))</f>
        <v>Попова Полина</v>
      </c>
      <c r="G90" s="27">
        <f>IF(B90="","", IFERROR(VLOOKUP(E90,'Общий список'!$A$3:$AG$996,4,FALSE),""))</f>
        <v>172</v>
      </c>
      <c r="H90" s="34" t="str">
        <f>IF(B90="","", IFERROR(VLOOKUP(E90,'Общий список'!$A$3:$AG$996,6,FALSE),""))</f>
        <v>МАУ ДО СШОР Кировского р-на</v>
      </c>
      <c r="I90" s="46" t="str">
        <f>IF(B90="","", IFERROR(VLOOKUP(E90,'Общий список'!$A$3:$AG$996,7,FALSE),""))</f>
        <v>Пономарева О.Ю.</v>
      </c>
      <c r="J90" s="27">
        <f t="array" ref="J90">IFERROR(INDEX('Общий список'!$A$3:$O$996,VLOOKUP(E90,'Общий список'!$A$3:$S$996,19,FALSE),MATCH(B90,'Общий список'!A40:N40,0)+1),"")</f>
        <v>28.3</v>
      </c>
      <c r="K90" s="30">
        <v>27.59</v>
      </c>
      <c r="L90" s="30"/>
      <c r="M90" s="31">
        <f t="shared" si="1"/>
        <v>27.59</v>
      </c>
      <c r="N90" s="28"/>
      <c r="O90" s="32"/>
      <c r="R90" s="33"/>
      <c r="S90" s="33"/>
      <c r="T90" s="33"/>
    </row>
    <row r="91" ht="15.0" customHeight="1">
      <c r="A91" s="25">
        <v>18.0</v>
      </c>
      <c r="B91" s="26" t="str">
        <f t="array" ref="B91">IFERROR(INDEX('Общий список'!$A$3:$S$996,VLOOKUP(E91,'Общий список'!$A$3:$S$996,19,FALSE),MATCH($B$1,'Общий список'!A90:M90,0)),"")</f>
        <v>200 м</v>
      </c>
      <c r="C91" s="27" t="str">
        <f>IF(B91="","", IFERROR(VLOOKUP(E91,'Общий список'!$A$3:$AG$996,3,FALSE),""))</f>
        <v>Ж</v>
      </c>
      <c r="D91" s="27" t="str">
        <f>IF(B91="","", IFERROR(VLOOKUP(E91,'Общий список'!$A$3:$AG$996,17,FALSE),""))</f>
        <v/>
      </c>
      <c r="E91" s="28">
        <f>'Общий список'!A90</f>
        <v>373</v>
      </c>
      <c r="F91" s="29" t="str">
        <f>IF(B91="","", IFERROR(VLOOKUP(E91,'Общий список'!$A$3:$AG$996,2,FALSE),""))</f>
        <v>Александрова Ирина</v>
      </c>
      <c r="G91" s="27" t="str">
        <f>IF(B91="","", IFERROR(VLOOKUP(E91,'Общий список'!$A$3:$AG$996,4,FALSE),""))</f>
        <v>17.08.2008</v>
      </c>
      <c r="H91" s="29" t="str">
        <f>IF(B91="","", IFERROR(VLOOKUP(E91,'Общий список'!$A$3:$AG$996,6,FALSE),""))</f>
        <v>г. Пермь "СШОР №1"</v>
      </c>
      <c r="I91" s="46" t="str">
        <f>IF(B91="","", IFERROR(VLOOKUP(E91,'Общий список'!$A$3:$AG$996,7,FALSE),""))</f>
        <v>Савкина Е.И </v>
      </c>
      <c r="J91" s="27">
        <f t="array" ref="J91">IFERROR(INDEX('Общий список'!$A$3:$O$996,VLOOKUP(E91,'Общий список'!$A$3:$S$996,19,FALSE),MATCH(B91,'Общий список'!A90:N90,0)+1),"")</f>
        <v>28</v>
      </c>
      <c r="K91" s="30">
        <v>27.7</v>
      </c>
      <c r="L91" s="30"/>
      <c r="M91" s="31">
        <f t="shared" si="1"/>
        <v>27.7</v>
      </c>
      <c r="N91" s="28"/>
      <c r="O91" s="32"/>
      <c r="R91" s="33"/>
      <c r="S91" s="33"/>
      <c r="T91" s="33"/>
    </row>
    <row r="92" ht="15.0" customHeight="1">
      <c r="A92" s="25">
        <v>19.0</v>
      </c>
      <c r="B92" s="26" t="str">
        <f t="array" ref="B92">IFERROR(INDEX('Общий список'!$A$3:$S$996,VLOOKUP(E92,'Общий список'!$A$3:$S$996,19,FALSE),MATCH($B$1,'Общий список'!A120:M120,0)),"")</f>
        <v>200 м</v>
      </c>
      <c r="C92" s="27" t="str">
        <f>IF(B92="","", IFERROR(VLOOKUP(E92,'Общий список'!$A$3:$AG$996,3,FALSE),""))</f>
        <v>Ж</v>
      </c>
      <c r="D92" s="27" t="str">
        <f>IF(B92="","", IFERROR(VLOOKUP(E92,'Общий список'!$A$3:$AG$996,17,FALSE),""))</f>
        <v/>
      </c>
      <c r="E92" s="28">
        <f>'Общий список'!A120</f>
        <v>499</v>
      </c>
      <c r="F92" s="29" t="str">
        <f>IF(B92="","", IFERROR(VLOOKUP(E92,'Общий список'!$A$3:$AG$996,2,FALSE),""))</f>
        <v>Смышляева Вера</v>
      </c>
      <c r="G92" s="27" t="str">
        <f>IF(B92="","", IFERROR(VLOOKUP(E92,'Общий список'!$A$3:$AG$996,4,FALSE),""))</f>
        <v>07.11.1998</v>
      </c>
      <c r="H92" s="29" t="str">
        <f>IF(B92="","", IFERROR(VLOOKUP(E92,'Общий список'!$A$3:$AG$996,6,FALSE),""))</f>
        <v>г. Пермь СШ "Спартак"</v>
      </c>
      <c r="I92" s="46" t="str">
        <f>IF(B92="","", IFERROR(VLOOKUP(E92,'Общий список'!$A$3:$AG$996,7,FALSE),""))</f>
        <v>Бабкина К.Н.</v>
      </c>
      <c r="J92" s="27">
        <f t="array" ref="J92">IFERROR(INDEX('Общий список'!$A$3:$O$996,VLOOKUP(E92,'Общий список'!$A$3:$S$996,19,FALSE),MATCH(B92,'Общий список'!A120:N120,0)+1),"")</f>
        <v>27.8</v>
      </c>
      <c r="K92" s="30">
        <v>27.72</v>
      </c>
      <c r="L92" s="30"/>
      <c r="M92" s="31">
        <f t="shared" si="1"/>
        <v>27.72</v>
      </c>
      <c r="N92" s="28"/>
      <c r="O92" s="32"/>
      <c r="R92" s="33"/>
      <c r="S92" s="33"/>
      <c r="T92" s="33"/>
    </row>
    <row r="93" ht="30.75" customHeight="1">
      <c r="A93" s="25">
        <v>20.0</v>
      </c>
      <c r="B93" s="26" t="str">
        <f t="array" ref="B93">IFERROR(INDEX('Общий список'!$A$3:$S$996,VLOOKUP(E93,'Общий список'!$A$3:$S$996,19,FALSE),MATCH($B$1,'Общий список'!A198:M198,0)),"")</f>
        <v>200 м</v>
      </c>
      <c r="C93" s="27" t="str">
        <f>IF(B93="","", IFERROR(VLOOKUP(E93,'Общий список'!$A$3:$AG$996,3,FALSE),""))</f>
        <v>Ж</v>
      </c>
      <c r="D93" s="27" t="str">
        <f>IF(B93="","", IFERROR(VLOOKUP(E93,'Общий список'!$A$3:$AG$996,17,FALSE),""))</f>
        <v/>
      </c>
      <c r="E93" s="28">
        <f>'Общий список'!A198</f>
        <v>813</v>
      </c>
      <c r="F93" s="29" t="str">
        <f>IF(B93="","", IFERROR(VLOOKUP(E93,'Общий список'!$A$3:$AG$996,2,FALSE),""))</f>
        <v>Логачева Екатерина </v>
      </c>
      <c r="G93" s="27" t="str">
        <f>IF(B93="","", IFERROR(VLOOKUP(E93,'Общий список'!$A$3:$AG$996,4,FALSE),""))</f>
        <v>14.10.2007</v>
      </c>
      <c r="H93" s="29" t="str">
        <f>IF(B93="","", IFERROR(VLOOKUP(E93,'Общий список'!$A$3:$AG$996,6,FALSE),""))</f>
        <v>ДЮСШ г.Кудымкар </v>
      </c>
      <c r="I93" s="46" t="str">
        <f>IF(B93="","", IFERROR(VLOOKUP(E93,'Общий список'!$A$3:$AG$996,7,FALSE),""))</f>
        <v>Четин.Л.Е</v>
      </c>
      <c r="J93" s="27">
        <f t="array" ref="J93">IFERROR(INDEX('Общий список'!$A$3:$O$996,VLOOKUP(E93,'Общий список'!$A$3:$S$996,19,FALSE),MATCH(B93,'Общий список'!A198:N198,0)+1),"")</f>
        <v>27.5</v>
      </c>
      <c r="K93" s="30">
        <v>27.86</v>
      </c>
      <c r="L93" s="30"/>
      <c r="M93" s="31">
        <f t="shared" si="1"/>
        <v>27.86</v>
      </c>
      <c r="N93" s="28"/>
      <c r="O93" s="32"/>
      <c r="R93" s="33"/>
      <c r="S93" s="33"/>
      <c r="T93" s="33"/>
    </row>
    <row r="94" ht="15.0" customHeight="1">
      <c r="A94" s="25">
        <v>21.0</v>
      </c>
      <c r="B94" s="26" t="str">
        <f t="array" ref="B94">IFERROR(INDEX('Общий список'!$A$3:$S$996,VLOOKUP(E94,'Общий список'!$A$3:$S$996,19,FALSE),MATCH($B$1,'Общий список'!A113:M113,0)),"")</f>
        <v>200 м</v>
      </c>
      <c r="C94" s="27" t="str">
        <f>IF(B94="","", IFERROR(VLOOKUP(E94,'Общий список'!$A$3:$AG$996,3,FALSE),""))</f>
        <v>Ж</v>
      </c>
      <c r="D94" s="27" t="str">
        <f>IF(B94="","", IFERROR(VLOOKUP(E94,'Общий список'!$A$3:$AG$996,17,FALSE),""))</f>
        <v/>
      </c>
      <c r="E94" s="28">
        <f>'Общий список'!A113</f>
        <v>483</v>
      </c>
      <c r="F94" s="29" t="str">
        <f>IF(B94="","", IFERROR(VLOOKUP(E94,'Общий список'!$A$3:$AG$996,2,FALSE),""))</f>
        <v>Сычева Евгения</v>
      </c>
      <c r="G94" s="27" t="str">
        <f>IF(B94="","", IFERROR(VLOOKUP(E94,'Общий список'!$A$3:$AG$996,4,FALSE),""))</f>
        <v>26.03.2005</v>
      </c>
      <c r="H94" s="29" t="str">
        <f>IF(B94="","", IFERROR(VLOOKUP(E94,'Общий список'!$A$3:$AG$996,6,FALSE),""))</f>
        <v>г. Пермь СШ "Спартак"</v>
      </c>
      <c r="I94" s="46" t="str">
        <f>IF(B94="","", IFERROR(VLOOKUP(E94,'Общий список'!$A$3:$AG$996,7,FALSE),""))</f>
        <v>Бабкина К.Н., Куляшов А.В.</v>
      </c>
      <c r="J94" s="27">
        <f t="array" ref="J94">IFERROR(INDEX('Общий список'!$A$3:$O$996,VLOOKUP(E94,'Общий список'!$A$3:$S$996,19,FALSE),MATCH(B94,'Общий список'!A113:N113,0)+1),"")</f>
        <v>27.3</v>
      </c>
      <c r="K94" s="30">
        <v>28.0</v>
      </c>
      <c r="L94" s="30"/>
      <c r="M94" s="31">
        <f t="shared" si="1"/>
        <v>28</v>
      </c>
      <c r="N94" s="28"/>
      <c r="O94" s="32"/>
      <c r="R94" s="33"/>
      <c r="S94" s="33"/>
      <c r="T94" s="33"/>
    </row>
    <row r="95" ht="15.0" customHeight="1">
      <c r="A95" s="25">
        <v>22.0</v>
      </c>
      <c r="B95" s="26" t="str">
        <f t="array" ref="B95">IFERROR(INDEX('Общий список'!$A$3:$S$996,VLOOKUP(E95,'Общий список'!$A$3:$S$996,19,FALSE),MATCH($B$1,'Общий список'!A119:M119,0)),"")</f>
        <v>200 м</v>
      </c>
      <c r="C95" s="27" t="str">
        <f>IF(B95="","", IFERROR(VLOOKUP(E95,'Общий список'!$A$3:$AG$996,3,FALSE),""))</f>
        <v>Ж</v>
      </c>
      <c r="D95" s="27" t="str">
        <f>IF(B95="","", IFERROR(VLOOKUP(E95,'Общий список'!$A$3:$AG$996,17,FALSE),""))</f>
        <v/>
      </c>
      <c r="E95" s="28">
        <f>'Общий список'!A119</f>
        <v>493</v>
      </c>
      <c r="F95" s="29" t="str">
        <f>IF(B95="","", IFERROR(VLOOKUP(E95,'Общий список'!$A$3:$AG$996,2,FALSE),""))</f>
        <v>Гурьянова Ангелина </v>
      </c>
      <c r="G95" s="27" t="str">
        <f>IF(B95="","", IFERROR(VLOOKUP(E95,'Общий список'!$A$3:$AG$996,4,FALSE),""))</f>
        <v>10.04.2005</v>
      </c>
      <c r="H95" s="29" t="str">
        <f>IF(B95="","", IFERROR(VLOOKUP(E95,'Общий список'!$A$3:$AG$996,6,FALSE),""))</f>
        <v>г. Пермь СШ "Спартак"</v>
      </c>
      <c r="I95" s="46" t="str">
        <f>IF(B95="","", IFERROR(VLOOKUP(E95,'Общий список'!$A$3:$AG$996,7,FALSE),""))</f>
        <v>Бабкина К.Н., Лунегов В.П.</v>
      </c>
      <c r="J95" s="27">
        <f t="array" ref="J95">IFERROR(INDEX('Общий список'!$A$3:$O$996,VLOOKUP(E95,'Общий список'!$A$3:$S$996,19,FALSE),MATCH(B95,'Общий список'!A119:N119,0)+1),"")</f>
        <v>26.8</v>
      </c>
      <c r="K95" s="30">
        <v>28.15</v>
      </c>
      <c r="L95" s="30"/>
      <c r="M95" s="31">
        <f t="shared" si="1"/>
        <v>28.15</v>
      </c>
      <c r="N95" s="28"/>
      <c r="O95" s="32"/>
      <c r="R95" s="33"/>
      <c r="S95" s="33"/>
      <c r="T95" s="33"/>
    </row>
    <row r="96" ht="15.0" customHeight="1">
      <c r="A96" s="25">
        <v>23.0</v>
      </c>
      <c r="B96" s="26" t="str">
        <f t="array" ref="B96">IFERROR(INDEX('Общий список'!$A$3:$S$996,VLOOKUP(E96,'Общий список'!$A$3:$S$996,19,FALSE),MATCH($B$1,'Общий список'!A11:M11,0)),"")</f>
        <v>200 м</v>
      </c>
      <c r="C96" s="27" t="str">
        <f>IF(B96="","", IFERROR(VLOOKUP(E96,'Общий список'!$A$3:$AG$996,3,FALSE),""))</f>
        <v>Ж</v>
      </c>
      <c r="D96" s="27" t="str">
        <f>IF(B96="","", IFERROR(VLOOKUP(E96,'Общий список'!$A$3:$AG$996,17,FALSE),""))</f>
        <v/>
      </c>
      <c r="E96" s="28">
        <f>'Общий список'!A11</f>
        <v>9</v>
      </c>
      <c r="F96" s="29" t="str">
        <f>IF(B96="","", IFERROR(VLOOKUP(E96,'Общий список'!$A$3:$AG$996,2,FALSE),""))</f>
        <v>Пташникас Владлена</v>
      </c>
      <c r="G96" s="27" t="str">
        <f>IF(B96="","", IFERROR(VLOOKUP(E96,'Общий список'!$A$3:$AG$996,4,FALSE),""))</f>
        <v>19.07.2009</v>
      </c>
      <c r="H96" s="29" t="str">
        <f>IF(B96="","", IFERROR(VLOOKUP(E96,'Общий список'!$A$3:$AG$996,6,FALSE),""))</f>
        <v>СШОР "ТЕМП" г. Березники</v>
      </c>
      <c r="I96" s="46" t="str">
        <f>IF(B96="","", IFERROR(VLOOKUP(E96,'Общий список'!$A$3:$AG$996,7,FALSE),""))</f>
        <v>Чжао Л.А.,Косинов А. Н. </v>
      </c>
      <c r="J96" s="27">
        <f t="array" ref="J96">IFERROR(INDEX('Общий список'!$A$3:$O$996,VLOOKUP(E96,'Общий список'!$A$3:$S$996,19,FALSE),MATCH(B96,'Общий список'!A11:N11,0)+1),"")</f>
        <v>27.2</v>
      </c>
      <c r="K96" s="30">
        <v>28.22</v>
      </c>
      <c r="L96" s="30"/>
      <c r="M96" s="31">
        <f t="shared" si="1"/>
        <v>28.22</v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список'!A99:M99,0)),"")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список'!A99</f>
        <v>399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список'!A99:N99,0)+1),"")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список'!A100:M100,0)),"")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список'!A100</f>
        <v>443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список'!A100:N100,0)+1),"")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список'!A101:M101,0)),"")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список'!A101</f>
        <v>456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список'!A101:N101,0)+1),"")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список'!A102:M102,0)),"")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список'!A102</f>
        <v>460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список'!A102:N102,0)+1),"")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список'!A103:M103,0)),"")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список'!A103</f>
        <v>465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список'!A103:N103,0)+1),"")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список'!A105:M105,0)),"")</f>
        <v>200 м</v>
      </c>
      <c r="C102" s="27" t="str">
        <f>IF(B102="","", IFERROR(VLOOKUP(E102,'Общий список'!$A$3:$AG$996,3,FALSE),""))</f>
        <v>М</v>
      </c>
      <c r="D102" s="27" t="str">
        <f>IF(B102="","", IFERROR(VLOOKUP(E102,'Общий список'!$A$3:$AG$996,17,FALSE),""))</f>
        <v/>
      </c>
      <c r="E102" s="28">
        <f>'Общий список'!A105</f>
        <v>471</v>
      </c>
      <c r="F102" s="29" t="str">
        <f>IF(B102="","", IFERROR(VLOOKUP(E102,'Общий список'!$A$3:$AG$996,2,FALSE),""))</f>
        <v>Ченцов Владислав</v>
      </c>
      <c r="G102" s="27" t="str">
        <f>IF(B102="","", IFERROR(VLOOKUP(E102,'Общий список'!$A$3:$AG$996,4,FALSE),""))</f>
        <v>12.03.2010</v>
      </c>
      <c r="H102" s="27" t="str">
        <f>IF(B102="","", IFERROR(VLOOKUP(E102,'Общий список'!$A$3:$AG$996,6,FALSE),""))</f>
        <v>г. Пермь "СШОР №1"</v>
      </c>
      <c r="I102" s="27" t="str">
        <f>IF(B102="","", IFERROR(VLOOKUP(E102,'Общий список'!$A$3:$AG$996,7,FALSE),""))</f>
        <v>Бабкина К.Н.</v>
      </c>
      <c r="J102" s="27">
        <f t="array" ref="J102">IFERROR(INDEX('Общий список'!$A$3:$O$996,VLOOKUP(E102,'Общий список'!$A$3:$S$996,19,FALSE),MATCH(B102,'Общий список'!A105:N105,0)+1),"")</f>
        <v>26.2</v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список'!A106:M106,0)),"")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список'!A106</f>
        <v>472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список'!A106:N106,0)+1),"")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список'!A108:M108,0)),"")</f>
        <v>200 м</v>
      </c>
      <c r="C104" s="27" t="str">
        <f>IF(B104="","", IFERROR(VLOOKUP(E104,'Общий список'!$A$3:$AG$996,3,FALSE),""))</f>
        <v>М</v>
      </c>
      <c r="D104" s="27" t="str">
        <f>IF(B104="","", IFERROR(VLOOKUP(E104,'Общий список'!$A$3:$AG$996,17,FALSE),""))</f>
        <v/>
      </c>
      <c r="E104" s="28">
        <f>'Общий список'!A108</f>
        <v>475</v>
      </c>
      <c r="F104" s="29" t="str">
        <f>IF(B104="","", IFERROR(VLOOKUP(E104,'Общий список'!$A$3:$AG$996,2,FALSE),""))</f>
        <v>Сыпачев Артём </v>
      </c>
      <c r="G104" s="27" t="str">
        <f>IF(B104="","", IFERROR(VLOOKUP(E104,'Общий список'!$A$3:$AG$996,4,FALSE),""))</f>
        <v>29.12.2006</v>
      </c>
      <c r="H104" s="27" t="str">
        <f>IF(B104="","", IFERROR(VLOOKUP(E104,'Общий список'!$A$3:$AG$996,6,FALSE),""))</f>
        <v>г. Пермь СШ "Спартак"</v>
      </c>
      <c r="I104" s="27" t="str">
        <f>IF(B104="","", IFERROR(VLOOKUP(E104,'Общий список'!$A$3:$AG$996,7,FALSE),""))</f>
        <v>Бабкина К.Н.</v>
      </c>
      <c r="J104" s="27">
        <f t="array" ref="J104">IFERROR(INDEX('Общий список'!$A$3:$O$996,VLOOKUP(E104,'Общий список'!$A$3:$S$996,19,FALSE),MATCH(B104,'Общий список'!A108:N108,0)+1),"")</f>
        <v>23.1</v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список'!A109:M109,0)),"")</f>
        <v>200 м</v>
      </c>
      <c r="C105" s="27" t="str">
        <f>IF(B105="","", IFERROR(VLOOKUP(E105,'Общий список'!$A$3:$AG$996,3,FALSE),""))</f>
        <v>М</v>
      </c>
      <c r="D105" s="27" t="str">
        <f>IF(B105="","", IFERROR(VLOOKUP(E105,'Общий список'!$A$3:$AG$996,17,FALSE),""))</f>
        <v/>
      </c>
      <c r="E105" s="28">
        <f>'Общий список'!A109</f>
        <v>477</v>
      </c>
      <c r="F105" s="29" t="str">
        <f>IF(B105="","", IFERROR(VLOOKUP(E105,'Общий список'!$A$3:$AG$996,2,FALSE),""))</f>
        <v>Маценко Артём </v>
      </c>
      <c r="G105" s="27" t="str">
        <f>IF(B105="","", IFERROR(VLOOKUP(E105,'Общий список'!$A$3:$AG$996,4,FALSE),""))</f>
        <v>03.11.2010</v>
      </c>
      <c r="H105" s="27" t="str">
        <f>IF(B105="","", IFERROR(VLOOKUP(E105,'Общий список'!$A$3:$AG$996,6,FALSE),""))</f>
        <v>г. Пермь "СШОР №1"</v>
      </c>
      <c r="I105" s="27" t="str">
        <f>IF(B105="","", IFERROR(VLOOKUP(E105,'Общий список'!$A$3:$AG$996,7,FALSE),""))</f>
        <v>Бабкина К.Н.</v>
      </c>
      <c r="J105" s="27" t="str">
        <f t="array" ref="J105">IFERROR(INDEX('Общий список'!$A$3:$O$996,VLOOKUP(E105,'Общий список'!$A$3:$S$996,19,FALSE),MATCH(B105,'Общий список'!A109:N109,0)+1),"")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список'!A110:M110,0)),"")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список'!A110</f>
        <v>478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список'!A110:N110,0)+1),"")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customHeight="1">
      <c r="A107" s="25">
        <v>24.0</v>
      </c>
      <c r="B107" s="26" t="str">
        <f t="array" ref="B107">IFERROR(INDEX('Общий список'!$A$3:$S$996,VLOOKUP(E107,'Общий список'!$A$3:$S$996,19,FALSE),MATCH($B$1,'Общий список'!A149:M149,0)),"")</f>
        <v>200 м</v>
      </c>
      <c r="C107" s="27" t="str">
        <f>IF(B107="","", IFERROR(VLOOKUP(E107,'Общий список'!$A$3:$AG$996,3,FALSE),""))</f>
        <v>Ж</v>
      </c>
      <c r="D107" s="27" t="str">
        <f>IF(B107="","", IFERROR(VLOOKUP(E107,'Общий список'!$A$3:$AG$996,17,FALSE),""))</f>
        <v/>
      </c>
      <c r="E107" s="28">
        <f>'Общий список'!A149</f>
        <v>588</v>
      </c>
      <c r="F107" s="29" t="str">
        <f>IF(B107="","", IFERROR(VLOOKUP(E107,'Общий список'!$A$3:$AG$996,2,FALSE),""))</f>
        <v>Мун Екатерина</v>
      </c>
      <c r="G107" s="27" t="str">
        <f>IF(B107="","", IFERROR(VLOOKUP(E107,'Общий список'!$A$3:$AG$996,4,FALSE),""))</f>
        <v>05.06.2007</v>
      </c>
      <c r="H107" s="29" t="str">
        <f>IF(B107="","", IFERROR(VLOOKUP(E107,'Общий список'!$A$3:$AG$996,6,FALSE),""))</f>
        <v>КОРПК</v>
      </c>
      <c r="I107" s="46" t="str">
        <f>IF(B107="","", IFERROR(VLOOKUP(E107,'Общий список'!$A$3:$AG$996,7,FALSE),""))</f>
        <v>Попов А.С., Сыстеров А.Н.</v>
      </c>
      <c r="J107" s="27">
        <f t="array" ref="J107">IFERROR(INDEX('Общий список'!$A$3:$O$996,VLOOKUP(E107,'Общий список'!$A$3:$S$996,19,FALSE),MATCH(B107,'Общий список'!A149:N149,0)+1),"")</f>
        <v>27.3</v>
      </c>
      <c r="K107" s="30">
        <v>28.24</v>
      </c>
      <c r="L107" s="30"/>
      <c r="M107" s="31">
        <f t="shared" si="1"/>
        <v>28.24</v>
      </c>
      <c r="N107" s="28"/>
      <c r="O107" s="32"/>
      <c r="R107" s="33"/>
      <c r="S107" s="33"/>
      <c r="T107" s="33"/>
    </row>
    <row r="108" ht="15.0" customHeight="1">
      <c r="A108" s="25">
        <v>25.0</v>
      </c>
      <c r="B108" s="26" t="str">
        <f t="array" ref="B108">IFERROR(INDEX('Общий список'!$A$3:$S$996,VLOOKUP(E108,'Общий список'!$A$3:$S$996,19,FALSE),MATCH($B$1,'Общий список'!A36:M36,0)),"")</f>
        <v>200 м</v>
      </c>
      <c r="C108" s="27" t="str">
        <f>IF(B108="","", IFERROR(VLOOKUP(E108,'Общий список'!$A$3:$AG$996,3,FALSE),""))</f>
        <v>Ж</v>
      </c>
      <c r="D108" s="27" t="str">
        <f>IF(B108="","", IFERROR(VLOOKUP(E108,'Общий список'!$A$3:$AG$996,17,FALSE),""))</f>
        <v/>
      </c>
      <c r="E108" s="28">
        <f>'Общий список'!A36</f>
        <v>155</v>
      </c>
      <c r="F108" s="29" t="str">
        <f>IF(B108="","", IFERROR(VLOOKUP(E108,'Общий список'!$A$3:$AG$996,2,FALSE),""))</f>
        <v>Политова Виктория</v>
      </c>
      <c r="G108" s="27" t="str">
        <f>IF(B108="","", IFERROR(VLOOKUP(E108,'Общий список'!$A$3:$AG$996,4,FALSE),""))</f>
        <v>10.08.2007</v>
      </c>
      <c r="H108" s="34" t="str">
        <f>IF(B108="","", IFERROR(VLOOKUP(E108,'Общий список'!$A$3:$AG$996,6,FALSE),""))</f>
        <v>МАУ ДО СШОР Кировского р-на</v>
      </c>
      <c r="I108" s="46" t="str">
        <f>IF(B108="","", IFERROR(VLOOKUP(E108,'Общий список'!$A$3:$AG$996,7,FALSE),""))</f>
        <v>Батулина Т.Н.</v>
      </c>
      <c r="J108" s="27">
        <f t="array" ref="J108">IFERROR(INDEX('Общий список'!$A$3:$O$996,VLOOKUP(E108,'Общий список'!$A$3:$S$996,19,FALSE),MATCH(B108,'Общий список'!A36:N36,0)+1),"")</f>
        <v>29.25</v>
      </c>
      <c r="K108" s="30">
        <v>28.25</v>
      </c>
      <c r="L108" s="30"/>
      <c r="M108" s="31">
        <f t="shared" si="1"/>
        <v>28.25</v>
      </c>
      <c r="N108" s="28"/>
      <c r="O108" s="32"/>
      <c r="R108" s="33"/>
      <c r="S108" s="33"/>
      <c r="T108" s="33"/>
    </row>
    <row r="109" ht="15.0" customHeight="1">
      <c r="A109" s="25">
        <v>26.0</v>
      </c>
      <c r="B109" s="26" t="str">
        <f t="array" ref="B109">IFERROR(INDEX('Общий список'!$A$3:$S$996,VLOOKUP(E109,'Общий список'!$A$3:$S$996,19,FALSE),MATCH($B$1,'Общий список'!A55:M55,0)),"")</f>
        <v>200 м</v>
      </c>
      <c r="C109" s="27" t="str">
        <f>IF(B109="","", IFERROR(VLOOKUP(E109,'Общий список'!$A$3:$AG$996,3,FALSE),""))</f>
        <v>Ж</v>
      </c>
      <c r="D109" s="27" t="str">
        <f>IF(B109="","", IFERROR(VLOOKUP(E109,'Общий список'!$A$3:$AG$996,17,FALSE),""))</f>
        <v/>
      </c>
      <c r="E109" s="28">
        <f>'Общий список'!A55</f>
        <v>237</v>
      </c>
      <c r="F109" s="29" t="str">
        <f>IF(B109="","", IFERROR(VLOOKUP(E109,'Общий список'!$A$3:$AG$996,2,FALSE),""))</f>
        <v>Новоселова Анна</v>
      </c>
      <c r="G109" s="27" t="str">
        <f>IF(B109="","", IFERROR(VLOOKUP(E109,'Общий список'!$A$3:$AG$996,4,FALSE),""))</f>
        <v>26.05.2005</v>
      </c>
      <c r="H109" s="29" t="str">
        <f>IF(B109="","", IFERROR(VLOOKUP(E109,'Общий список'!$A$3:$AG$996,6,FALSE),""))</f>
        <v>г. Пермь "СШОР №1"</v>
      </c>
      <c r="I109" s="46" t="str">
        <f>IF(B109="","", IFERROR(VLOOKUP(E109,'Общий список'!$A$3:$AG$996,7,FALSE),""))</f>
        <v>Силкин А.Ф.</v>
      </c>
      <c r="J109" s="27">
        <f t="array" ref="J109">IFERROR(INDEX('Общий список'!$A$3:$O$996,VLOOKUP(E109,'Общий список'!$A$3:$S$996,19,FALSE),MATCH(B109,'Общий список'!A55:N55,0)+1),"")</f>
        <v>27.5</v>
      </c>
      <c r="K109" s="30">
        <v>28.25</v>
      </c>
      <c r="L109" s="30"/>
      <c r="M109" s="31">
        <f t="shared" si="1"/>
        <v>28.25</v>
      </c>
      <c r="N109" s="28"/>
      <c r="O109" s="32"/>
      <c r="R109" s="33"/>
      <c r="S109" s="33"/>
      <c r="T109" s="33"/>
    </row>
    <row r="110" ht="15.0" customHeight="1">
      <c r="A110" s="25">
        <v>27.0</v>
      </c>
      <c r="B110" s="26" t="str">
        <f t="array" ref="B110">IFERROR(INDEX('Общий список'!$A$3:$S$996,VLOOKUP(E110,'Общий список'!$A$3:$S$996,19,FALSE),MATCH($B$1,'Общий список'!A165:M165,0)),"")</f>
        <v>200 м</v>
      </c>
      <c r="C110" s="27" t="str">
        <f>IF(B110="","", IFERROR(VLOOKUP(E110,'Общий список'!$A$3:$AG$996,3,FALSE),""))</f>
        <v>Ж</v>
      </c>
      <c r="D110" s="27" t="str">
        <f>IF(B110="","", IFERROR(VLOOKUP(E110,'Общий список'!$A$3:$AG$996,17,FALSE),""))</f>
        <v/>
      </c>
      <c r="E110" s="28">
        <f>'Общий список'!A165</f>
        <v>657</v>
      </c>
      <c r="F110" s="29" t="str">
        <f>IF(B110="","", IFERROR(VLOOKUP(E110,'Общий список'!$A$3:$AG$996,2,FALSE),""))</f>
        <v>Акиншина Елизавета </v>
      </c>
      <c r="G110" s="27" t="str">
        <f>IF(B110="","", IFERROR(VLOOKUP(E110,'Общий список'!$A$3:$AG$996,4,FALSE),""))</f>
        <v>13.02.2011</v>
      </c>
      <c r="H110" s="29" t="str">
        <f>IF(B110="","", IFERROR(VLOOKUP(E110,'Общий список'!$A$3:$AG$996,6,FALSE),""))</f>
        <v>МАУ ДО СШОР "Олимпиец"</v>
      </c>
      <c r="I110" s="46" t="str">
        <f>IF(B110="","", IFERROR(VLOOKUP(E110,'Общий список'!$A$3:$AG$996,7,FALSE),""))</f>
        <v>Разжигаева О.Н.</v>
      </c>
      <c r="J110" s="27">
        <f t="array" ref="J110">IFERROR(INDEX('Общий список'!$A$3:$O$996,VLOOKUP(E110,'Общий список'!$A$3:$S$996,19,FALSE),MATCH(B110,'Общий список'!A165:N165,0)+1),"")</f>
        <v>28.5</v>
      </c>
      <c r="K110" s="30">
        <v>28.76</v>
      </c>
      <c r="L110" s="30"/>
      <c r="M110" s="31">
        <f t="shared" si="1"/>
        <v>28.76</v>
      </c>
      <c r="N110" s="28"/>
      <c r="O110" s="32"/>
      <c r="R110" s="33"/>
      <c r="S110" s="33"/>
      <c r="T110" s="33"/>
    </row>
    <row r="111" ht="15.0" customHeight="1">
      <c r="A111" s="25">
        <v>28.0</v>
      </c>
      <c r="B111" s="26" t="str">
        <f t="array" ref="B111">IFERROR(INDEX('Общий список'!$A$3:$S$996,VLOOKUP(E111,'Общий список'!$A$3:$S$996,19,FALSE),MATCH($B$1,'Общий список'!A41:M41,0)),"")</f>
        <v>200 м</v>
      </c>
      <c r="C111" s="27" t="str">
        <f>IF(B111="","", IFERROR(VLOOKUP(E111,'Общий список'!$A$3:$AG$996,3,FALSE),""))</f>
        <v>Ж</v>
      </c>
      <c r="D111" s="27" t="str">
        <f>IF(B111="","", IFERROR(VLOOKUP(E111,'Общий список'!$A$3:$AG$996,17,FALSE),""))</f>
        <v/>
      </c>
      <c r="E111" s="28">
        <f>'Общий список'!A41</f>
        <v>176</v>
      </c>
      <c r="F111" s="29" t="str">
        <f>IF(B111="","", IFERROR(VLOOKUP(E111,'Общий список'!$A$3:$AG$996,2,FALSE),""))</f>
        <v>Овчинникова Дарья</v>
      </c>
      <c r="G111" s="27" t="str">
        <f>IF(B111="","", IFERROR(VLOOKUP(E111,'Общий список'!$A$3:$AG$996,4,FALSE),""))</f>
        <v>23.07.2009</v>
      </c>
      <c r="H111" s="34" t="str">
        <f>IF(B111="","", IFERROR(VLOOKUP(E111,'Общий список'!$A$3:$AG$996,6,FALSE),""))</f>
        <v>МАУ ДО СШОР Кировского р-на</v>
      </c>
      <c r="I111" s="47" t="str">
        <f>IF(B111="","", IFERROR(VLOOKUP(E111,'Общий список'!$A$3:$AG$996,7,FALSE),""))</f>
        <v>Пономарева Е.Ю., Пономарева О.Ю.</v>
      </c>
      <c r="J111" s="27">
        <f t="array" ref="J111">IFERROR(INDEX('Общий список'!$A$3:$O$996,VLOOKUP(E111,'Общий список'!$A$3:$S$996,19,FALSE),MATCH(B111,'Общий список'!A41:N41,0)+1),"")</f>
        <v>28.2</v>
      </c>
      <c r="K111" s="30">
        <v>28.76</v>
      </c>
      <c r="L111" s="30"/>
      <c r="M111" s="31">
        <f t="shared" si="1"/>
        <v>28.76</v>
      </c>
      <c r="N111" s="28"/>
      <c r="O111" s="32"/>
      <c r="R111" s="33"/>
      <c r="S111" s="33"/>
      <c r="T111" s="33"/>
    </row>
    <row r="112" ht="15.0" hidden="1" customHeight="1">
      <c r="A112" s="25"/>
      <c r="B112" s="26" t="str">
        <f t="array" ref="B112">IFERROR(INDEX('Общий список'!$A$3:$S$996,VLOOKUP(E112,'Общий список'!$A$3:$S$996,19,FALSE),MATCH($B$1,'Общий список'!A114:M114,0)),"")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список'!A114</f>
        <v>484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список'!A114:N114,0)+1),"")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25"/>
      <c r="B113" s="26" t="str">
        <f t="array" ref="B113">IFERROR(INDEX('Общий список'!$A$3:$S$996,VLOOKUP(E113,'Общий список'!$A$3:$S$996,19,FALSE),MATCH($B$1,'Общий список'!A115:M115,0)),"")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список'!A115</f>
        <v>488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список'!A115:N115,0)+1),"")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список'!A116:M116,0)),"")</f>
        <v>200 м</v>
      </c>
      <c r="C114" s="27" t="str">
        <f>IF(B114="","", IFERROR(VLOOKUP(E114,'Общий список'!$A$3:$AG$996,3,FALSE),""))</f>
        <v>М</v>
      </c>
      <c r="D114" s="27" t="str">
        <f>IF(B114="","", IFERROR(VLOOKUP(E114,'Общий список'!$A$3:$AG$996,17,FALSE),""))</f>
        <v/>
      </c>
      <c r="E114" s="28">
        <f>'Общий список'!A116</f>
        <v>490</v>
      </c>
      <c r="F114" s="29" t="str">
        <f>IF(B114="","", IFERROR(VLOOKUP(E114,'Общий список'!$A$3:$AG$996,2,FALSE),""))</f>
        <v>Латанов Федор</v>
      </c>
      <c r="G114" s="27" t="str">
        <f>IF(B114="","", IFERROR(VLOOKUP(E114,'Общий список'!$A$3:$AG$996,4,FALSE),""))</f>
        <v>16.11.2010</v>
      </c>
      <c r="H114" s="27" t="str">
        <f>IF(B114="","", IFERROR(VLOOKUP(E114,'Общий список'!$A$3:$AG$996,6,FALSE),""))</f>
        <v>г. Пермь "СШОР №1"</v>
      </c>
      <c r="I114" s="27" t="str">
        <f>IF(B114="","", IFERROR(VLOOKUP(E114,'Общий список'!$A$3:$AG$996,7,FALSE),""))</f>
        <v>Бабкина К.Н.</v>
      </c>
      <c r="J114" s="27">
        <f t="array" ref="J114">IFERROR(INDEX('Общий список'!$A$3:$O$996,VLOOKUP(E114,'Общий список'!$A$3:$S$996,19,FALSE),MATCH(B114,'Общий список'!A116:N116,0)+1),"")</f>
        <v>24.8</v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список'!A117:M117,0)),"")</f>
        <v>200 м</v>
      </c>
      <c r="C115" s="27" t="str">
        <f>IF(B115="","", IFERROR(VLOOKUP(E115,'Общий список'!$A$3:$AG$996,3,FALSE),""))</f>
        <v>М</v>
      </c>
      <c r="D115" s="27" t="str">
        <f>IF(B115="","", IFERROR(VLOOKUP(E115,'Общий список'!$A$3:$AG$996,17,FALSE),""))</f>
        <v/>
      </c>
      <c r="E115" s="28">
        <f>'Общий список'!A117</f>
        <v>491</v>
      </c>
      <c r="F115" s="29" t="str">
        <f>IF(B115="","", IFERROR(VLOOKUP(E115,'Общий список'!$A$3:$AG$996,2,FALSE),""))</f>
        <v>Субботин Никита </v>
      </c>
      <c r="G115" s="27" t="str">
        <f>IF(B115="","", IFERROR(VLOOKUP(E115,'Общий список'!$A$3:$AG$996,4,FALSE),""))</f>
        <v>27.03.2008</v>
      </c>
      <c r="H115" s="27" t="str">
        <f>IF(B115="","", IFERROR(VLOOKUP(E115,'Общий список'!$A$3:$AG$996,6,FALSE),""))</f>
        <v>г. Пермь СШ "Спартак"</v>
      </c>
      <c r="I115" s="27" t="str">
        <f>IF(B115="","", IFERROR(VLOOKUP(E115,'Общий список'!$A$3:$AG$996,7,FALSE),""))</f>
        <v>Бабкина К.Н.</v>
      </c>
      <c r="J115" s="27">
        <f t="array" ref="J115">IFERROR(INDEX('Общий список'!$A$3:$O$996,VLOOKUP(E115,'Общий список'!$A$3:$S$996,19,FALSE),MATCH(B115,'Общий список'!A117:N117,0)+1),"")</f>
        <v>23.5</v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список'!A118:M118,0)),"")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список'!A118</f>
        <v>492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список'!A118:N118,0)+1),"")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customHeight="1">
      <c r="A117" s="25">
        <v>29.0</v>
      </c>
      <c r="B117" s="26" t="str">
        <f t="array" ref="B117">IFERROR(INDEX('Общий список'!$A$3:$S$996,VLOOKUP(E117,'Общий список'!$A$3:$S$996,19,FALSE),MATCH($B$1,'Общий список'!A166:M166,0)),"")</f>
        <v>200 м</v>
      </c>
      <c r="C117" s="27" t="str">
        <f>IF(B117="","", IFERROR(VLOOKUP(E117,'Общий список'!$A$3:$AG$996,3,FALSE),""))</f>
        <v>Ж</v>
      </c>
      <c r="D117" s="27" t="str">
        <f>IF(B117="","", IFERROR(VLOOKUP(E117,'Общий список'!$A$3:$AG$996,17,FALSE),""))</f>
        <v/>
      </c>
      <c r="E117" s="28">
        <f>'Общий список'!A166</f>
        <v>658</v>
      </c>
      <c r="F117" s="29" t="str">
        <f>IF(B117="","", IFERROR(VLOOKUP(E117,'Общий список'!$A$3:$AG$996,2,FALSE),""))</f>
        <v>Мальцева Кира</v>
      </c>
      <c r="G117" s="27" t="str">
        <f>IF(B117="","", IFERROR(VLOOKUP(E117,'Общий список'!$A$3:$AG$996,4,FALSE),""))</f>
        <v>23.11.2006</v>
      </c>
      <c r="H117" s="29" t="str">
        <f>IF(B117="","", IFERROR(VLOOKUP(E117,'Общий список'!$A$3:$AG$996,6,FALSE),""))</f>
        <v>МАУ ДО СШОР "Олимпиец"</v>
      </c>
      <c r="I117" s="46" t="str">
        <f>IF(B117="","", IFERROR(VLOOKUP(E117,'Общий список'!$A$3:$AG$996,7,FALSE),""))</f>
        <v>Разжигаева О.Н.</v>
      </c>
      <c r="J117" s="27">
        <f t="array" ref="J117">IFERROR(INDEX('Общий список'!$A$3:$O$996,VLOOKUP(E117,'Общий список'!$A$3:$S$996,19,FALSE),MATCH(B117,'Общий список'!A166:N166,0)+1),"")</f>
        <v>29</v>
      </c>
      <c r="K117" s="30">
        <v>29.31</v>
      </c>
      <c r="L117" s="30"/>
      <c r="M117" s="31">
        <f t="shared" si="1"/>
        <v>29.31</v>
      </c>
      <c r="N117" s="28"/>
      <c r="O117" s="32"/>
      <c r="R117" s="33"/>
      <c r="S117" s="33"/>
      <c r="T117" s="33"/>
    </row>
    <row r="118">
      <c r="A118" s="25">
        <v>30.0</v>
      </c>
      <c r="B118" s="26" t="str">
        <f t="array" ref="B118">IFERROR(INDEX('Общий список'!$A$3:$S$996,VLOOKUP(E118,'Общий список'!$A$3:$S$996,19,FALSE),MATCH($B$1,'Общий список'!A89:M89,0)),"")</f>
        <v>200 м</v>
      </c>
      <c r="C118" s="27" t="str">
        <f>IF(B118="","", IFERROR(VLOOKUP(E118,'Общий список'!$A$3:$AG$996,3,FALSE),""))</f>
        <v>Ж</v>
      </c>
      <c r="D118" s="27" t="str">
        <f>IF(B118="","", IFERROR(VLOOKUP(E118,'Общий список'!$A$3:$AG$996,17,FALSE),""))</f>
        <v/>
      </c>
      <c r="E118" s="28">
        <f>'Общий список'!A89</f>
        <v>371</v>
      </c>
      <c r="F118" s="29" t="str">
        <f>IF(B118="","", IFERROR(VLOOKUP(E118,'Общий список'!$A$3:$AG$996,2,FALSE),""))</f>
        <v>Курагина Кира</v>
      </c>
      <c r="G118" s="27" t="str">
        <f>IF(B118="","", IFERROR(VLOOKUP(E118,'Общий список'!$A$3:$AG$996,4,FALSE),""))</f>
        <v>16.02.2008</v>
      </c>
      <c r="H118" s="29" t="str">
        <f>IF(B118="","", IFERROR(VLOOKUP(E118,'Общий список'!$A$3:$AG$996,6,FALSE),""))</f>
        <v>г. Пермь "СШОР №1"</v>
      </c>
      <c r="I118" s="46" t="str">
        <f>IF(B118="","", IFERROR(VLOOKUP(E118,'Общий список'!$A$3:$AG$996,7,FALSE),""))</f>
        <v>Савкина Е.И </v>
      </c>
      <c r="J118" s="27">
        <f t="array" ref="J118">IFERROR(INDEX('Общий список'!$A$3:$O$996,VLOOKUP(E118,'Общий список'!$A$3:$S$996,19,FALSE),MATCH(B118,'Общий список'!A89:N89,0)+1),"")</f>
        <v>28.5</v>
      </c>
      <c r="K118" s="30">
        <v>29.35</v>
      </c>
      <c r="L118" s="30"/>
      <c r="M118" s="31">
        <f t="shared" si="1"/>
        <v>29.35</v>
      </c>
      <c r="N118" s="28"/>
      <c r="O118" s="32"/>
      <c r="R118" s="33"/>
      <c r="S118" s="33"/>
      <c r="T118" s="33"/>
    </row>
    <row r="119" ht="15.0" customHeight="1">
      <c r="A119" s="25">
        <v>31.0</v>
      </c>
      <c r="B119" s="26" t="str">
        <f t="array" ref="B119">IFERROR(INDEX('Общий список'!$A$3:$S$996,VLOOKUP(E119,'Общий список'!$A$3:$S$996,19,FALSE),MATCH($B$1,'Общий список'!A156:M156,0)),"")</f>
        <v>200 м</v>
      </c>
      <c r="C119" s="27" t="str">
        <f>IF(B119="","", IFERROR(VLOOKUP(E119,'Общий список'!$A$3:$AG$996,3,FALSE),""))</f>
        <v>Ж</v>
      </c>
      <c r="D119" s="27" t="str">
        <f>IF(B119="","", IFERROR(VLOOKUP(E119,'Общий список'!$A$3:$AG$996,17,FALSE),""))</f>
        <v/>
      </c>
      <c r="E119" s="28">
        <f>'Общий список'!A156</f>
        <v>599</v>
      </c>
      <c r="F119" s="29" t="str">
        <f>IF(B119="","", IFERROR(VLOOKUP(E119,'Общий список'!$A$3:$AG$996,2,FALSE),""))</f>
        <v>Мехтиева Кристина</v>
      </c>
      <c r="G119" s="27" t="str">
        <f>IF(B119="","", IFERROR(VLOOKUP(E119,'Общий список'!$A$3:$AG$996,4,FALSE),""))</f>
        <v>15.12.2000</v>
      </c>
      <c r="H119" s="29" t="str">
        <f>IF(B119="","", IFERROR(VLOOKUP(E119,'Общий список'!$A$3:$AG$996,6,FALSE),""))</f>
        <v>г. Пермь "СШОР №1"</v>
      </c>
      <c r="I119" s="46" t="str">
        <f>IF(B119="","", IFERROR(VLOOKUP(E119,'Общий список'!$A$3:$AG$996,7,FALSE),""))</f>
        <v>Ковалев М.Н.</v>
      </c>
      <c r="J119" s="27">
        <f t="array" ref="J119">IFERROR(INDEX('Общий список'!$A$3:$O$996,VLOOKUP(E119,'Общий список'!$A$3:$S$996,19,FALSE),MATCH(B119,'Общий список'!A156:N156,0)+1),"")</f>
        <v>28.2</v>
      </c>
      <c r="K119" s="30">
        <v>29.37</v>
      </c>
      <c r="L119" s="30"/>
      <c r="M119" s="31">
        <f t="shared" si="1"/>
        <v>29.37</v>
      </c>
      <c r="N119" s="28"/>
      <c r="O119" s="32"/>
      <c r="R119" s="33"/>
      <c r="S119" s="33"/>
      <c r="T119" s="33"/>
    </row>
    <row r="120">
      <c r="A120" s="25">
        <v>32.0</v>
      </c>
      <c r="B120" s="26" t="str">
        <f t="array" ref="B120">IFERROR(INDEX('Общий список'!$A$3:$S$996,VLOOKUP(E120,'Общий список'!$A$3:$S$996,19,FALSE),MATCH($B$1,'Общий список'!A154:M154,0)),"")</f>
        <v>200 м</v>
      </c>
      <c r="C120" s="27" t="str">
        <f>IF(B120="","", IFERROR(VLOOKUP(E120,'Общий список'!$A$3:$AG$996,3,FALSE),""))</f>
        <v>Ж</v>
      </c>
      <c r="D120" s="27" t="str">
        <f>IF(B120="","", IFERROR(VLOOKUP(E120,'Общий список'!$A$3:$AG$996,17,FALSE),""))</f>
        <v/>
      </c>
      <c r="E120" s="28">
        <f>'Общий список'!A154</f>
        <v>597</v>
      </c>
      <c r="F120" s="29" t="str">
        <f>IF(B120="","", IFERROR(VLOOKUP(E120,'Общий список'!$A$3:$AG$996,2,FALSE),""))</f>
        <v>Бажина Полина</v>
      </c>
      <c r="G120" s="27" t="str">
        <f>IF(B120="","", IFERROR(VLOOKUP(E120,'Общий список'!$A$3:$AG$996,4,FALSE),""))</f>
        <v>07.12.2006</v>
      </c>
      <c r="H120" s="29" t="str">
        <f>IF(B120="","", IFERROR(VLOOKUP(E120,'Общий список'!$A$3:$AG$996,6,FALSE),""))</f>
        <v>г. Пермь "СШОР №1"</v>
      </c>
      <c r="I120" s="46" t="str">
        <f>IF(B120="","", IFERROR(VLOOKUP(E120,'Общий список'!$A$3:$AG$996,7,FALSE),""))</f>
        <v>Ковалев М.Н.</v>
      </c>
      <c r="J120" s="27">
        <f t="array" ref="J120">IFERROR(INDEX('Общий список'!$A$3:$O$996,VLOOKUP(E120,'Общий список'!$A$3:$S$996,19,FALSE),MATCH(B120,'Общий список'!A154:N154,0)+1),"")</f>
        <v>28.1</v>
      </c>
      <c r="K120" s="30">
        <v>29.48</v>
      </c>
      <c r="L120" s="30"/>
      <c r="M120" s="31">
        <f t="shared" si="1"/>
        <v>29.48</v>
      </c>
      <c r="N120" s="28"/>
      <c r="O120" s="32"/>
      <c r="R120" s="33"/>
      <c r="S120" s="33"/>
      <c r="T120" s="33"/>
    </row>
    <row r="121" ht="15.0" customHeight="1">
      <c r="A121" s="25">
        <v>33.0</v>
      </c>
      <c r="B121" s="26" t="str">
        <f t="array" ref="B121">IFERROR(INDEX('Общий список'!$A$3:$S$996,VLOOKUP(E121,'Общий список'!$A$3:$S$996,19,FALSE),MATCH($B$1,'Общий список'!A91:M91,0)),"")</f>
        <v>200 м</v>
      </c>
      <c r="C121" s="27" t="str">
        <f>IF(B121="","", IFERROR(VLOOKUP(E121,'Общий список'!$A$3:$AG$996,3,FALSE),""))</f>
        <v>Ж</v>
      </c>
      <c r="D121" s="27" t="str">
        <f>IF(B121="","", IFERROR(VLOOKUP(E121,'Общий список'!$A$3:$AG$996,17,FALSE),""))</f>
        <v/>
      </c>
      <c r="E121" s="28">
        <f>'Общий список'!A91</f>
        <v>374</v>
      </c>
      <c r="F121" s="29" t="str">
        <f>IF(B121="","", IFERROR(VLOOKUP(E121,'Общий список'!$A$3:$AG$996,2,FALSE),""))</f>
        <v>Котовских Анастасия</v>
      </c>
      <c r="G121" s="27" t="str">
        <f>IF(B121="","", IFERROR(VLOOKUP(E121,'Общий список'!$A$3:$AG$996,4,FALSE),""))</f>
        <v>30.04.2008</v>
      </c>
      <c r="H121" s="29" t="str">
        <f>IF(B121="","", IFERROR(VLOOKUP(E121,'Общий список'!$A$3:$AG$996,6,FALSE),""))</f>
        <v>г. Пермь "СШОР №1"</v>
      </c>
      <c r="I121" s="46" t="str">
        <f>IF(B121="","", IFERROR(VLOOKUP(E121,'Общий список'!$A$3:$AG$996,7,FALSE),""))</f>
        <v>Савкина Е.И </v>
      </c>
      <c r="J121" s="27">
        <f t="array" ref="J121">IFERROR(INDEX('Общий список'!$A$3:$O$996,VLOOKUP(E121,'Общий список'!$A$3:$S$996,19,FALSE),MATCH(B121,'Общий список'!A91:N91,0)+1),"")</f>
        <v>28.8</v>
      </c>
      <c r="K121" s="30">
        <v>29.58</v>
      </c>
      <c r="L121" s="30"/>
      <c r="M121" s="31">
        <f t="shared" si="1"/>
        <v>29.58</v>
      </c>
      <c r="N121" s="28"/>
      <c r="O121" s="32"/>
      <c r="R121" s="33"/>
      <c r="S121" s="33"/>
      <c r="T121" s="33"/>
    </row>
    <row r="122">
      <c r="A122" s="25">
        <v>34.0</v>
      </c>
      <c r="B122" s="26" t="str">
        <f t="array" ref="B122">IFERROR(INDEX('Общий список'!$A$3:$S$996,VLOOKUP(E122,'Общий список'!$A$3:$S$996,19,FALSE),MATCH($B$1,'Общий список'!A46:M46,0)),"")</f>
        <v>200 м</v>
      </c>
      <c r="C122" s="27" t="str">
        <f>IF(B122="","", IFERROR(VLOOKUP(E122,'Общий список'!$A$3:$AG$996,3,FALSE),""))</f>
        <v>Ж</v>
      </c>
      <c r="D122" s="27" t="str">
        <f>IF(B122="","", IFERROR(VLOOKUP(E122,'Общий список'!$A$3:$AG$996,17,FALSE),""))</f>
        <v/>
      </c>
      <c r="E122" s="28">
        <f>'Общий список'!A46</f>
        <v>197</v>
      </c>
      <c r="F122" s="29" t="str">
        <f>IF(B122="","", IFERROR(VLOOKUP(E122,'Общий список'!$A$3:$AG$996,2,FALSE),""))</f>
        <v>Гаврилова Валентина</v>
      </c>
      <c r="G122" s="27" t="str">
        <f>IF(B122="","", IFERROR(VLOOKUP(E122,'Общий список'!$A$3:$AG$996,4,FALSE),""))</f>
        <v>02.11.2008</v>
      </c>
      <c r="H122" s="34" t="str">
        <f>IF(B122="","", IFERROR(VLOOKUP(E122,'Общий список'!$A$3:$AG$996,6,FALSE),""))</f>
        <v>МАУ ДО СШОР Кировского р-на</v>
      </c>
      <c r="I122" s="48" t="str">
        <f>IF(B122="","", IFERROR(VLOOKUP(E122,'Общий список'!$A$3:$AG$996,7,FALSE),""))</f>
        <v>Пономарева О.Ю., Гергерт К.Н.</v>
      </c>
      <c r="J122" s="27">
        <f t="array" ref="J122">IFERROR(INDEX('Общий список'!$A$3:$O$996,VLOOKUP(E122,'Общий список'!$A$3:$S$996,19,FALSE),MATCH(B122,'Общий список'!A46:N46,0)+1),"")</f>
        <v>28.6</v>
      </c>
      <c r="K122" s="30">
        <v>29.73</v>
      </c>
      <c r="L122" s="30"/>
      <c r="M122" s="31">
        <f t="shared" si="1"/>
        <v>29.73</v>
      </c>
      <c r="N122" s="28"/>
      <c r="O122" s="32"/>
      <c r="R122" s="33"/>
      <c r="S122" s="33"/>
      <c r="T122" s="33"/>
    </row>
    <row r="123">
      <c r="A123" s="25">
        <v>35.0</v>
      </c>
      <c r="B123" s="26" t="str">
        <f t="array" ref="B123">IFERROR(INDEX('Общий список'!$A$3:$S$996,VLOOKUP(E123,'Общий список'!$A$3:$S$996,19,FALSE),MATCH($B$1,'Общий список'!A192:M192,0)),"")</f>
        <v>200 м</v>
      </c>
      <c r="C123" s="27" t="str">
        <f>IF(B123="","", IFERROR(VLOOKUP(E123,'Общий список'!$A$3:$AG$996,3,FALSE),""))</f>
        <v>Ж</v>
      </c>
      <c r="D123" s="27" t="str">
        <f>IF(B123="","", IFERROR(VLOOKUP(E123,'Общий список'!$A$3:$AG$996,17,FALSE),""))</f>
        <v/>
      </c>
      <c r="E123" s="28">
        <f>'Общий список'!A192</f>
        <v>806</v>
      </c>
      <c r="F123" s="29" t="str">
        <f>IF(B123="","", IFERROR(VLOOKUP(E123,'Общий список'!$A$3:$AG$996,2,FALSE),""))</f>
        <v>Канюкова Юлия </v>
      </c>
      <c r="G123" s="27" t="str">
        <f>IF(B123="","", IFERROR(VLOOKUP(E123,'Общий список'!$A$3:$AG$996,4,FALSE),""))</f>
        <v>02.01.10</v>
      </c>
      <c r="H123" s="29" t="str">
        <f>IF(B123="","", IFERROR(VLOOKUP(E123,'Общий список'!$A$3:$AG$996,6,FALSE),""))</f>
        <v>ДЮСШ г.Кудымкар</v>
      </c>
      <c r="I123" s="46" t="str">
        <f>IF(B123="","", IFERROR(VLOOKUP(E123,'Общий список'!$A$3:$AG$996,7,FALSE),""))</f>
        <v>Сятчихин Е.С</v>
      </c>
      <c r="J123" s="27">
        <f t="array" ref="J123">IFERROR(INDEX('Общий список'!$A$3:$O$996,VLOOKUP(E123,'Общий список'!$A$3:$S$996,19,FALSE),MATCH(B123,'Общий список'!A192:N192,0)+1),"")</f>
        <v>30.77</v>
      </c>
      <c r="K123" s="30">
        <v>29.9</v>
      </c>
      <c r="L123" s="30"/>
      <c r="M123" s="31">
        <f t="shared" si="1"/>
        <v>29.9</v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список'!A121:M121,0)),"")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список'!A121</f>
        <v>500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список'!A121:N121,0)+1),"")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список'!A122:M122,0)),"")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список'!A122</f>
        <v>501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список'!A122:N122,0)+1),"")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список'!A123:M123,0)),"")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список'!A123</f>
        <v>502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список'!A123:N123,0)+1),"")</f>
        <v/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hidden="1" customHeight="1">
      <c r="A127" s="25"/>
      <c r="B127" s="26" t="str">
        <f t="array" ref="B127">IFERROR(INDEX('Общий список'!$A$3:$S$996,VLOOKUP(E127,'Общий список'!$A$3:$S$996,19,FALSE),MATCH($B$1,'Общий список'!A124:M124,0)),"")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список'!A124</f>
        <v>503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список'!A124:N124,0)+1),"")</f>
        <v/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список'!A125:M125,0)),"")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список'!A125</f>
        <v>505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список'!A125:N125,0)+1),"")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список'!A126:M126,0)),"")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список'!A126</f>
        <v>509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список'!A126:N126,0)+1),"")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список'!A127:M127,0)),"")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список'!A127</f>
        <v>511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список'!A127:N127,0)+1),"")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список'!A128:M128,0)),"")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список'!A128</f>
        <v>512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список'!A128:N128,0)+1),"")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список'!A129:M129,0)),"")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список'!A129</f>
        <v>513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список'!A129:N129,0)+1),"")</f>
        <v/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список'!A130:M130,0)),"")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список'!A130</f>
        <v>514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список'!A130:N130,0)+1),"")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список'!A131:M131,0)),"")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список'!A131</f>
        <v>515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список'!A131:N131,0)+1),"")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список'!A132:M132,0)),"")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список'!A132</f>
        <v>517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список'!A132:N132,0)+1),"")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список'!A133:M133,0)),"")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список'!A133</f>
        <v>519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список'!A133:N133,0)+1),"")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25"/>
      <c r="B137" s="26" t="str">
        <f t="array" ref="B137">IFERROR(INDEX('Общий список'!$A$3:$S$996,VLOOKUP(E137,'Общий список'!$A$3:$S$996,19,FALSE),MATCH($B$1,'Общий список'!A134:M134,0)),"")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список'!A134</f>
        <v>520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список'!A134:N134,0)+1),"")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список'!A135:M135,0)),"")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список'!A135</f>
        <v>522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список'!A135:N135,0)+1),"")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список'!A136:M136,0)),"")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список'!A136</f>
        <v>523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список'!A136:N136,0)+1),"")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список'!A137:M137,0)),"")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список'!A137</f>
        <v>525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список'!A137:N137,0)+1),"")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список'!A138:M138,0)),"")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список'!A138</f>
        <v>527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список'!A138:N138,0)+1),"")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список'!A139:M139,0)),"")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список'!A139</f>
        <v>528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список'!A139:N139,0)+1),"")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список'!A140:M140,0)),"")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список'!A140</f>
        <v>539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список'!A140:N140,0)+1),"")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список'!A141:M141,0)),"")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список'!A141</f>
        <v>545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список'!A141:N141,0)+1),"")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список'!A142:M142,0)),"")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список'!A142</f>
        <v>550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список'!A142:N142,0)+1),"")</f>
        <v/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список'!A144:M144,0)),"")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список'!A144</f>
        <v>583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список'!A144:N144,0)+1),"")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список'!A145:M145,0)),"")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список'!A145</f>
        <v>584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список'!A145:N145,0)+1),"")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список'!A146:M146,0)),"")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список'!A146</f>
        <v>585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список'!A146:N146,0)+1),"")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список'!A147:M147,0)),"")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список'!A147</f>
        <v>586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список'!A147:N147,0)+1),"")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список'!A148:M148,0)),"")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список'!A148</f>
        <v>587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список'!A148:N148,0)+1),"")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customHeight="1">
      <c r="A151" s="25">
        <v>36.0</v>
      </c>
      <c r="B151" s="26" t="str">
        <f t="array" ref="B151">IFERROR(INDEX('Общий список'!$A$3:$S$996,VLOOKUP(E151,'Общий список'!$A$3:$S$996,19,FALSE),MATCH($B$1,'Общий список'!A33:M33,0)),"")</f>
        <v>200 м</v>
      </c>
      <c r="C151" s="27" t="str">
        <f>IF(B151="","", IFERROR(VLOOKUP(E151,'Общий список'!$A$3:$AG$996,3,FALSE),""))</f>
        <v>Ж</v>
      </c>
      <c r="D151" s="27" t="str">
        <f>IF(B151="","", IFERROR(VLOOKUP(E151,'Общий список'!$A$3:$AG$996,17,FALSE),""))</f>
        <v/>
      </c>
      <c r="E151" s="28">
        <f>'Общий список'!A33</f>
        <v>116</v>
      </c>
      <c r="F151" s="29" t="str">
        <f>IF(B151="","", IFERROR(VLOOKUP(E151,'Общий список'!$A$3:$AG$996,2,FALSE),""))</f>
        <v>Носова Анастасия</v>
      </c>
      <c r="G151" s="27" t="str">
        <f>IF(B151="","", IFERROR(VLOOKUP(E151,'Общий список'!$A$3:$AG$996,4,FALSE),""))</f>
        <v>01.03.2008</v>
      </c>
      <c r="H151" s="34" t="str">
        <f>IF(B151="","", IFERROR(VLOOKUP(E151,'Общий список'!$A$3:$AG$996,6,FALSE),""))</f>
        <v>МАУ ДО СШОР Кировского р-на</v>
      </c>
      <c r="I151" s="47" t="str">
        <f>IF(B151="","", IFERROR(VLOOKUP(E151,'Общий список'!$A$3:$AG$996,7,FALSE),""))</f>
        <v>Пономарева О.Ю., Мальцева И.Б.</v>
      </c>
      <c r="J151" s="27">
        <f t="array" ref="J151">IFERROR(INDEX('Общий список'!$A$3:$O$996,VLOOKUP(E151,'Общий список'!$A$3:$S$996,19,FALSE),MATCH(B151,'Общий список'!A33:N33,0)+1),"")</f>
        <v>28.2</v>
      </c>
      <c r="K151" s="30">
        <v>29.98</v>
      </c>
      <c r="L151" s="30"/>
      <c r="M151" s="31">
        <f t="shared" si="1"/>
        <v>29.98</v>
      </c>
      <c r="N151" s="28"/>
      <c r="O151" s="32"/>
      <c r="R151" s="33"/>
      <c r="S151" s="33"/>
      <c r="T151" s="33"/>
    </row>
    <row r="152" ht="15.0" customHeight="1">
      <c r="A152" s="25">
        <v>37.0</v>
      </c>
      <c r="B152" s="26" t="str">
        <f t="array" ref="B152">IFERROR(INDEX('Общий список'!$A$3:$S$996,VLOOKUP(E152,'Общий список'!$A$3:$S$996,19,FALSE),MATCH($B$1,'Общий список'!A155:M155,0)),"")</f>
        <v>200 м</v>
      </c>
      <c r="C152" s="27" t="str">
        <f>IF(B152="","", IFERROR(VLOOKUP(E152,'Общий список'!$A$3:$AG$996,3,FALSE),""))</f>
        <v>Ж</v>
      </c>
      <c r="D152" s="27" t="str">
        <f>IF(B152="","", IFERROR(VLOOKUP(E152,'Общий список'!$A$3:$AG$996,17,FALSE),""))</f>
        <v/>
      </c>
      <c r="E152" s="28">
        <f>'Общий список'!A155</f>
        <v>598</v>
      </c>
      <c r="F152" s="29" t="str">
        <f>IF(B152="","", IFERROR(VLOOKUP(E152,'Общий список'!$A$3:$AG$996,2,FALSE),""))</f>
        <v>Якимова Татьяна</v>
      </c>
      <c r="G152" s="27" t="str">
        <f>IF(B152="","", IFERROR(VLOOKUP(E152,'Общий список'!$A$3:$AG$996,4,FALSE),""))</f>
        <v>08.09.2005</v>
      </c>
      <c r="H152" s="29" t="str">
        <f>IF(B152="","", IFERROR(VLOOKUP(E152,'Общий список'!$A$3:$AG$996,6,FALSE),""))</f>
        <v>г. Пермь "СШОР №1"</v>
      </c>
      <c r="I152" s="46" t="str">
        <f>IF(B152="","", IFERROR(VLOOKUP(E152,'Общий список'!$A$3:$AG$996,7,FALSE),""))</f>
        <v>Ковалев М.Н. </v>
      </c>
      <c r="J152" s="27">
        <f t="array" ref="J152">IFERROR(INDEX('Общий список'!$A$3:$O$996,VLOOKUP(E152,'Общий список'!$A$3:$S$996,19,FALSE),MATCH(B152,'Общий список'!A155:N155,0)+1),"")</f>
        <v>28.7</v>
      </c>
      <c r="K152" s="30">
        <v>30.25</v>
      </c>
      <c r="L152" s="30"/>
      <c r="M152" s="31">
        <f t="shared" si="1"/>
        <v>30.25</v>
      </c>
      <c r="N152" s="28"/>
      <c r="O152" s="32"/>
      <c r="R152" s="33"/>
      <c r="S152" s="33"/>
      <c r="T152" s="33"/>
    </row>
    <row r="153" ht="15.0" customHeight="1">
      <c r="A153" s="25">
        <v>38.0</v>
      </c>
      <c r="B153" s="26"/>
      <c r="C153" s="27"/>
      <c r="D153" s="27"/>
      <c r="E153" s="28">
        <v>213.0</v>
      </c>
      <c r="F153" s="49" t="s">
        <v>30</v>
      </c>
      <c r="G153" s="50">
        <v>2009.0</v>
      </c>
      <c r="H153" s="49" t="s">
        <v>31</v>
      </c>
      <c r="I153" s="51" t="s">
        <v>32</v>
      </c>
      <c r="J153" s="27"/>
      <c r="K153" s="30">
        <v>30.63</v>
      </c>
      <c r="L153" s="30"/>
      <c r="M153" s="31"/>
      <c r="N153" s="28"/>
      <c r="O153" s="32"/>
      <c r="R153" s="33"/>
      <c r="S153" s="33"/>
      <c r="T153" s="33"/>
    </row>
    <row r="154">
      <c r="A154" s="25">
        <v>39.0</v>
      </c>
      <c r="B154" s="26" t="str">
        <f t="array" ref="B154">IFERROR(INDEX('Общий список'!$A$3:$S$996,VLOOKUP(E154,'Общий список'!$A$3:$S$996,19,FALSE),MATCH($B$1,'Общий список'!A86:M86,0)),"")</f>
        <v>200 м</v>
      </c>
      <c r="C154" s="27" t="str">
        <f>IF(B154="","", IFERROR(VLOOKUP(E154,'Общий список'!$A$3:$AG$996,3,FALSE),""))</f>
        <v>Ж</v>
      </c>
      <c r="D154" s="27" t="str">
        <f>IF(B154="","", IFERROR(VLOOKUP(E154,'Общий список'!$A$3:$AG$996,17,FALSE),""))</f>
        <v/>
      </c>
      <c r="E154" s="28">
        <f>'Общий список'!A86</f>
        <v>367</v>
      </c>
      <c r="F154" s="29" t="str">
        <f>IF(B154="","", IFERROR(VLOOKUP(E154,'Общий список'!$A$3:$AG$996,2,FALSE),""))</f>
        <v>Батыркаева Ильмира</v>
      </c>
      <c r="G154" s="27" t="str">
        <f>IF(B154="","", IFERROR(VLOOKUP(E154,'Общий список'!$A$3:$AG$996,4,FALSE),""))</f>
        <v>20.08.2007</v>
      </c>
      <c r="H154" s="29" t="str">
        <f>IF(B154="","", IFERROR(VLOOKUP(E154,'Общий список'!$A$3:$AG$996,6,FALSE),""))</f>
        <v>г. Пермь "СШОР №1"</v>
      </c>
      <c r="I154" s="46" t="str">
        <f>IF(B154="","", IFERROR(VLOOKUP(E154,'Общий список'!$A$3:$AG$996,7,FALSE),""))</f>
        <v>Савкина Е.И </v>
      </c>
      <c r="J154" s="27">
        <f t="array" ref="J154">IFERROR(INDEX('Общий список'!$A$3:$O$996,VLOOKUP(E154,'Общий список'!$A$3:$S$996,19,FALSE),MATCH(B154,'Общий список'!A86:N86,0)+1),"")</f>
        <v>29</v>
      </c>
      <c r="K154" s="30">
        <v>31.06</v>
      </c>
      <c r="L154" s="30"/>
      <c r="M154" s="31">
        <f t="shared" ref="M154:M171" si="2">IF(L154=0,K154,L154)</f>
        <v>31.06</v>
      </c>
      <c r="N154" s="28"/>
      <c r="O154" s="32"/>
      <c r="R154" s="33"/>
      <c r="S154" s="33"/>
      <c r="T154" s="33"/>
    </row>
    <row r="155" ht="15.0" hidden="1" customHeight="1">
      <c r="A155" s="25"/>
      <c r="B155" s="26" t="str">
        <f t="array" ref="B155">IFERROR(INDEX('Общий список'!$A$3:$S$996,VLOOKUP(E155,'Общий список'!$A$3:$S$996,19,FALSE),MATCH($B$1,'Общий список'!A150:M150,0)),"")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список'!A150</f>
        <v>589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список'!A150:N150,0)+1),"")</f>
        <v/>
      </c>
      <c r="K155" s="30"/>
      <c r="L155" s="30"/>
      <c r="M155" s="31" t="str">
        <f t="shared" si="2"/>
        <v/>
      </c>
      <c r="N155" s="28"/>
      <c r="O155" s="32"/>
      <c r="R155" s="33"/>
      <c r="S155" s="33"/>
      <c r="T155" s="33"/>
    </row>
    <row r="156" ht="15.0" customHeight="1">
      <c r="A156" s="25">
        <v>40.0</v>
      </c>
      <c r="B156" s="26" t="str">
        <f t="array" ref="B156">IFERROR(INDEX('Общий список'!$A$3:$S$996,VLOOKUP(E156,'Общий список'!$A$3:$S$996,19,FALSE),MATCH($B$1,'Общий список'!A194:M194,0)),"")</f>
        <v>200 м</v>
      </c>
      <c r="C156" s="27" t="str">
        <f>IF(B156="","", IFERROR(VLOOKUP(E156,'Общий список'!$A$3:$AG$996,3,FALSE),""))</f>
        <v>Ж</v>
      </c>
      <c r="D156" s="27" t="str">
        <f>IF(B156="","", IFERROR(VLOOKUP(E156,'Общий список'!$A$3:$AG$996,17,FALSE),""))</f>
        <v/>
      </c>
      <c r="E156" s="28">
        <f>'Общий список'!A194</f>
        <v>809</v>
      </c>
      <c r="F156" s="29" t="str">
        <f>IF(B156="","", IFERROR(VLOOKUP(E156,'Общий список'!$A$3:$AG$996,2,FALSE),""))</f>
        <v>Калина Александра </v>
      </c>
      <c r="G156" s="27" t="str">
        <f>IF(B156="","", IFERROR(VLOOKUP(E156,'Общий список'!$A$3:$AG$996,4,FALSE),""))</f>
        <v>10.05.2010</v>
      </c>
      <c r="H156" s="29" t="str">
        <f>IF(B156="","", IFERROR(VLOOKUP(E156,'Общий список'!$A$3:$AG$996,6,FALSE),""))</f>
        <v>ДЮСШ г.Кудымкар </v>
      </c>
      <c r="I156" s="46" t="str">
        <f>IF(B156="","", IFERROR(VLOOKUP(E156,'Общий список'!$A$3:$AG$996,7,FALSE),""))</f>
        <v>Четин.Л.Е</v>
      </c>
      <c r="J156" s="27">
        <f t="array" ref="J156">IFERROR(INDEX('Общий список'!$A$3:$O$996,VLOOKUP(E156,'Общий список'!$A$3:$S$996,19,FALSE),MATCH(B156,'Общий список'!A194:N194,0)+1),"")</f>
        <v>29.9</v>
      </c>
      <c r="K156" s="30">
        <v>31.17</v>
      </c>
      <c r="L156" s="30"/>
      <c r="M156" s="31">
        <f t="shared" si="2"/>
        <v>31.17</v>
      </c>
      <c r="N156" s="28"/>
      <c r="O156" s="32"/>
      <c r="R156" s="33"/>
      <c r="S156" s="33"/>
      <c r="T156" s="33"/>
    </row>
    <row r="157">
      <c r="A157" s="25">
        <v>41.0</v>
      </c>
      <c r="B157" s="26" t="str">
        <f t="array" ref="B157">IFERROR(INDEX('Общий список'!$A$3:$S$996,VLOOKUP(E157,'Общий список'!$A$3:$S$996,19,FALSE),MATCH($B$1,'Общий список'!A236:M236,0)),"")</f>
        <v>200 м</v>
      </c>
      <c r="C157" s="27" t="str">
        <f>IF(B157="","", IFERROR(VLOOKUP(E157,'Общий список'!$A$3:$AG$996,3,FALSE),""))</f>
        <v>Ж</v>
      </c>
      <c r="D157" s="27" t="str">
        <f>IF(B157="","", IFERROR(VLOOKUP(E157,'Общий список'!$A$3:$AG$996,17,FALSE),""))</f>
        <v/>
      </c>
      <c r="E157" s="28" t="str">
        <f>'Общий список'!A236</f>
        <v>150а</v>
      </c>
      <c r="F157" s="29" t="str">
        <f>IF(B157="","", IFERROR(VLOOKUP(E157,'Общий список'!$A$3:$AG$996,2,FALSE),""))</f>
        <v>Белых Валерия </v>
      </c>
      <c r="G157" s="27" t="str">
        <f>IF(B157="","", IFERROR(VLOOKUP(E157,'Общий список'!$A$3:$AG$996,4,FALSE),""))</f>
        <v>12.01.2007</v>
      </c>
      <c r="H157" s="29" t="str">
        <f>IF(B157="","", IFERROR(VLOOKUP(E157,'Общий список'!$A$3:$AG$996,6,FALSE),""))</f>
        <v>СШОР Закамск</v>
      </c>
      <c r="I157" s="46" t="str">
        <f>IF(B157="","", IFERROR(VLOOKUP(E157,'Общий список'!$A$3:$AG$996,7,FALSE),""))</f>
        <v>Шардаков</v>
      </c>
      <c r="J157" s="27">
        <f t="array" ref="J157">IFERROR(INDEX('Общий список'!$A$3:$O$996,VLOOKUP(E157,'Общий список'!$A$3:$S$996,19,FALSE),MATCH(B157,'Общий список'!A236:N236,0)+1),"")</f>
        <v>29</v>
      </c>
      <c r="K157" s="30">
        <v>31.43</v>
      </c>
      <c r="L157" s="30"/>
      <c r="M157" s="31">
        <f t="shared" si="2"/>
        <v>31.43</v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список'!A152:M152,0)),"")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список'!A152</f>
        <v>594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список'!A152:N152,0)+1),"")</f>
        <v/>
      </c>
      <c r="K158" s="30"/>
      <c r="L158" s="30"/>
      <c r="M158" s="31" t="str">
        <f t="shared" si="2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список'!A153:M153,0)),"")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список'!A153</f>
        <v>595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список'!A153:N153,0)+1),"")</f>
        <v/>
      </c>
      <c r="K159" s="30"/>
      <c r="L159" s="30"/>
      <c r="M159" s="31" t="str">
        <f t="shared" si="2"/>
        <v/>
      </c>
      <c r="N159" s="28"/>
      <c r="O159" s="32"/>
      <c r="R159" s="33"/>
      <c r="S159" s="33"/>
      <c r="T159" s="33"/>
    </row>
    <row r="160" ht="15.0" customHeight="1">
      <c r="A160" s="25">
        <v>42.0</v>
      </c>
      <c r="B160" s="26" t="str">
        <f t="array" ref="B160">IFERROR(INDEX('Общий список'!$A$3:$S$996,VLOOKUP(E160,'Общий список'!$A$3:$S$996,19,FALSE),MATCH($B$1,'Общий список'!A6:M6,0)),"")</f>
        <v>200 м</v>
      </c>
      <c r="C160" s="27" t="str">
        <f>IF(B160="","", IFERROR(VLOOKUP(E160,'Общий список'!$A$3:$AG$996,3,FALSE),""))</f>
        <v>Ж</v>
      </c>
      <c r="D160" s="27" t="str">
        <f>IF(B160="","", IFERROR(VLOOKUP(E160,'Общий список'!$A$3:$AG$996,17,FALSE),""))</f>
        <v/>
      </c>
      <c r="E160" s="28">
        <f>'Общий список'!A6</f>
        <v>4</v>
      </c>
      <c r="F160" s="29" t="str">
        <f>IF(B160="","", IFERROR(VLOOKUP(E160,'Общий список'!$A$3:$AG$996,2,FALSE),""))</f>
        <v>Климова Елизавета</v>
      </c>
      <c r="G160" s="27" t="str">
        <f>IF(B160="","", IFERROR(VLOOKUP(E160,'Общий список'!$A$3:$AG$996,4,FALSE),""))</f>
        <v>12.05.2009</v>
      </c>
      <c r="H160" s="29" t="str">
        <f>IF(B160="","", IFERROR(VLOOKUP(E160,'Общий список'!$A$3:$AG$996,6,FALSE),""))</f>
        <v>СШОР "ТЕМП" г. Березники</v>
      </c>
      <c r="I160" s="46" t="str">
        <f>IF(B160="","", IFERROR(VLOOKUP(E160,'Общий список'!$A$3:$AG$996,7,FALSE),""))</f>
        <v>Чжао Л.А., Косинов А.Н. </v>
      </c>
      <c r="J160" s="27">
        <f t="array" ref="J160">IFERROR(INDEX('Общий список'!$A$3:$O$996,VLOOKUP(E160,'Общий список'!$A$3:$S$996,19,FALSE),MATCH(B160,'Общий список'!A6:N6,0)+1),"")</f>
        <v>29</v>
      </c>
      <c r="K160" s="30">
        <v>31.75</v>
      </c>
      <c r="L160" s="30"/>
      <c r="M160" s="31">
        <f t="shared" si="2"/>
        <v>31.75</v>
      </c>
      <c r="N160" s="28"/>
      <c r="O160" s="32"/>
      <c r="R160" s="33"/>
      <c r="S160" s="33"/>
      <c r="T160" s="33"/>
    </row>
    <row r="161">
      <c r="A161" s="25">
        <v>43.0</v>
      </c>
      <c r="B161" s="26" t="str">
        <f t="array" ref="B161">IFERROR(INDEX('Общий список'!$A$3:$S$996,VLOOKUP(E161,'Общий список'!$A$3:$S$996,19,FALSE),MATCH($B$1,'Общий список'!A178:M178,0)),"")</f>
        <v>200 м</v>
      </c>
      <c r="C161" s="27" t="str">
        <f>IF(B161="","", IFERROR(VLOOKUP(E161,'Общий список'!$A$3:$AG$996,3,FALSE),""))</f>
        <v>Ж</v>
      </c>
      <c r="D161" s="27" t="str">
        <f>IF(B161="","", IFERROR(VLOOKUP(E161,'Общий список'!$A$3:$AG$996,17,FALSE),""))</f>
        <v/>
      </c>
      <c r="E161" s="28">
        <f>'Общий список'!A178</f>
        <v>689</v>
      </c>
      <c r="F161" s="29" t="str">
        <f>IF(B161="","", IFERROR(VLOOKUP(E161,'Общий список'!$A$3:$AG$996,2,FALSE),""))</f>
        <v>Герман Елена</v>
      </c>
      <c r="G161" s="27" t="str">
        <f>IF(B161="","", IFERROR(VLOOKUP(E161,'Общий список'!$A$3:$AG$996,4,FALSE),""))</f>
        <v>24.10.1984</v>
      </c>
      <c r="H161" s="29" t="str">
        <f>IF(B161="","", IFERROR(VLOOKUP(E161,'Общий список'!$A$3:$AG$996,6,FALSE),""))</f>
        <v>СШОР "ТЕМП" г. Березники</v>
      </c>
      <c r="I161" s="46" t="str">
        <f>IF(B161="","", IFERROR(VLOOKUP(E161,'Общий список'!$A$3:$AG$996,7,FALSE),""))</f>
        <v>Лучкова М.М.</v>
      </c>
      <c r="J161" s="27">
        <f t="array" ref="J161">IFERROR(INDEX('Общий список'!$A$3:$O$996,VLOOKUP(E161,'Общий список'!$A$3:$S$996,19,FALSE),MATCH(B161,'Общий список'!A178:N178,0)+1),"")</f>
        <v>31.4</v>
      </c>
      <c r="K161" s="30">
        <v>31.84</v>
      </c>
      <c r="L161" s="30"/>
      <c r="M161" s="31">
        <f t="shared" si="2"/>
        <v>31.84</v>
      </c>
      <c r="N161" s="28"/>
      <c r="O161" s="32"/>
      <c r="R161" s="33"/>
      <c r="S161" s="33"/>
      <c r="T161" s="33"/>
    </row>
    <row r="162" ht="15.0" customHeight="1">
      <c r="A162" s="25">
        <v>44.0</v>
      </c>
      <c r="B162" s="26" t="str">
        <f t="array" ref="B162">IFERROR(INDEX('Общий список'!$A$3:$S$996,VLOOKUP(E162,'Общий список'!$A$3:$S$996,19,FALSE),MATCH($B$1,'Общий список'!A9:M9,0)),"")</f>
        <v>200 м</v>
      </c>
      <c r="C162" s="27" t="str">
        <f>IF(B162="","", IFERROR(VLOOKUP(E162,'Общий список'!$A$3:$AG$996,3,FALSE),""))</f>
        <v>Ж</v>
      </c>
      <c r="D162" s="27" t="str">
        <f>IF(B162="","", IFERROR(VLOOKUP(E162,'Общий список'!$A$3:$AG$996,17,FALSE),""))</f>
        <v/>
      </c>
      <c r="E162" s="28">
        <f>'Общий список'!A9</f>
        <v>7</v>
      </c>
      <c r="F162" s="29" t="str">
        <f>IF(B162="","", IFERROR(VLOOKUP(E162,'Общий список'!$A$3:$AG$996,2,FALSE),""))</f>
        <v>Калачева Ксения</v>
      </c>
      <c r="G162" s="27" t="str">
        <f>IF(B162="","", IFERROR(VLOOKUP(E162,'Общий список'!$A$3:$AG$996,4,FALSE),""))</f>
        <v>06.08.2010</v>
      </c>
      <c r="H162" s="29" t="str">
        <f>IF(B162="","", IFERROR(VLOOKUP(E162,'Общий список'!$A$3:$AG$996,6,FALSE),""))</f>
        <v>СШОР "ТЕМП" г. Березники</v>
      </c>
      <c r="I162" s="46" t="str">
        <f>IF(B162="","", IFERROR(VLOOKUP(E162,'Общий список'!$A$3:$AG$996,7,FALSE),""))</f>
        <v>Чжао Л.А., Косинов А.Н. </v>
      </c>
      <c r="J162" s="27">
        <f t="array" ref="J162">IFERROR(INDEX('Общий список'!$A$3:$O$996,VLOOKUP(E162,'Общий список'!$A$3:$S$996,19,FALSE),MATCH(B162,'Общий список'!A9:N9,0)+1),"")</f>
        <v>28</v>
      </c>
      <c r="K162" s="30">
        <v>31.86</v>
      </c>
      <c r="L162" s="30"/>
      <c r="M162" s="31">
        <f t="shared" si="2"/>
        <v>31.86</v>
      </c>
      <c r="N162" s="28"/>
      <c r="O162" s="32"/>
      <c r="R162" s="33"/>
      <c r="S162" s="33"/>
      <c r="T162" s="33"/>
    </row>
    <row r="163">
      <c r="A163" s="25"/>
      <c r="B163" s="26" t="str">
        <f t="array" ref="B163">IFERROR(INDEX('Общий список'!$A$3:$S$996,VLOOKUP(E163,'Общий список'!$A$3:$S$996,19,FALSE),MATCH($B$1,'Общий список'!A49:M49,0)),"")</f>
        <v>200 м</v>
      </c>
      <c r="C163" s="27" t="str">
        <f>IF(B163="","", IFERROR(VLOOKUP(E163,'Общий список'!$A$3:$AG$996,3,FALSE),""))</f>
        <v>Ж</v>
      </c>
      <c r="D163" s="27" t="str">
        <f>IF(B163="","", IFERROR(VLOOKUP(E163,'Общий список'!$A$3:$AG$996,17,FALSE),""))</f>
        <v/>
      </c>
      <c r="E163" s="28">
        <f>'Общий список'!A49</f>
        <v>215</v>
      </c>
      <c r="F163" s="29" t="str">
        <f>IF(B163="","", IFERROR(VLOOKUP(E163,'Общий список'!$A$3:$AG$996,2,FALSE),""))</f>
        <v>Петрова Алина</v>
      </c>
      <c r="G163" s="27" t="str">
        <f>IF(B163="","", IFERROR(VLOOKUP(E163,'Общий список'!$A$3:$AG$996,4,FALSE),""))</f>
        <v>16.05.2009</v>
      </c>
      <c r="H163" s="34" t="str">
        <f>IF(B163="","", IFERROR(VLOOKUP(E163,'Общий список'!$A$3:$AG$996,6,FALSE),""))</f>
        <v>МАУ ДО СШОР Кировского р-на</v>
      </c>
      <c r="I163" s="47" t="str">
        <f>IF(B163="","", IFERROR(VLOOKUP(E163,'Общий список'!$A$3:$AG$996,7,FALSE),""))</f>
        <v>Пономарева О.Ю., Щербаков А.М.</v>
      </c>
      <c r="J163" s="27">
        <f t="array" ref="J163">IFERROR(INDEX('Общий список'!$A$3:$O$996,VLOOKUP(E163,'Общий список'!$A$3:$S$996,19,FALSE),MATCH(B163,'Общий список'!A49:N49,0)+1),"")</f>
        <v>28.8</v>
      </c>
      <c r="K163" s="30" t="s">
        <v>33</v>
      </c>
      <c r="L163" s="30"/>
      <c r="M163" s="31" t="str">
        <f t="shared" si="2"/>
        <v>снята врачом</v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список'!A157:M157,0)),"")</f>
        <v>200 м</v>
      </c>
      <c r="C164" s="27" t="str">
        <f>IF(B164="","", IFERROR(VLOOKUP(E164,'Общий список'!$A$3:$AG$996,3,FALSE),""))</f>
        <v>М</v>
      </c>
      <c r="D164" s="27" t="str">
        <f>IF(B164="","", IFERROR(VLOOKUP(E164,'Общий список'!$A$3:$AG$996,17,FALSE),""))</f>
        <v/>
      </c>
      <c r="E164" s="28">
        <f>'Общий список'!A157</f>
        <v>600</v>
      </c>
      <c r="F164" s="29" t="str">
        <f>IF(B164="","", IFERROR(VLOOKUP(E164,'Общий список'!$A$3:$AG$996,2,FALSE),""))</f>
        <v>Иванов Ярослав</v>
      </c>
      <c r="G164" s="27" t="str">
        <f>IF(B164="","", IFERROR(VLOOKUP(E164,'Общий список'!$A$3:$AG$996,4,FALSE),""))</f>
        <v>15.03.2003</v>
      </c>
      <c r="H164" s="27" t="str">
        <f>IF(B164="","", IFERROR(VLOOKUP(E164,'Общий список'!$A$3:$AG$996,6,FALSE),""))</f>
        <v>г. Пермь "СШОР №1"</v>
      </c>
      <c r="I164" s="27" t="str">
        <f>IF(B164="","", IFERROR(VLOOKUP(E164,'Общий список'!$A$3:$AG$996,7,FALSE),""))</f>
        <v>Ковалев М.Н.</v>
      </c>
      <c r="J164" s="27">
        <f t="array" ref="J164">IFERROR(INDEX('Общий список'!$A$3:$O$996,VLOOKUP(E164,'Общий список'!$A$3:$S$996,19,FALSE),MATCH(B164,'Общий список'!A157:N157,0)+1),"")</f>
        <v>23.4</v>
      </c>
      <c r="K164" s="30"/>
      <c r="L164" s="30"/>
      <c r="M164" s="31" t="str">
        <f t="shared" si="2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список'!A158:M158,0)),"")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список'!A158</f>
        <v>611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список'!A158:N158,0)+1),"")</f>
        <v/>
      </c>
      <c r="K165" s="30"/>
      <c r="L165" s="30"/>
      <c r="M165" s="31" t="str">
        <f t="shared" si="2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список'!A159:M159,0)),"")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список'!A159</f>
        <v>612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список'!A159:N159,0)+1),"")</f>
        <v/>
      </c>
      <c r="K166" s="30"/>
      <c r="L166" s="30"/>
      <c r="M166" s="31" t="str">
        <f t="shared" si="2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список'!A160:M160,0)),"")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список'!A160</f>
        <v>613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список'!A160:N160,0)+1),"")</f>
        <v/>
      </c>
      <c r="K167" s="30"/>
      <c r="L167" s="30"/>
      <c r="M167" s="31" t="str">
        <f t="shared" si="2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список'!A161:M161,0)),"")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список'!A161</f>
        <v>614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список'!A161:N161,0)+1),"")</f>
        <v/>
      </c>
      <c r="K168" s="30"/>
      <c r="L168" s="30"/>
      <c r="M168" s="31" t="str">
        <f t="shared" si="2"/>
        <v/>
      </c>
      <c r="N168" s="28"/>
      <c r="O168" s="32"/>
      <c r="R168" s="33"/>
      <c r="S168" s="33"/>
      <c r="T168" s="33"/>
    </row>
    <row r="169" ht="15.0" hidden="1" customHeight="1">
      <c r="A169" s="25"/>
      <c r="B169" s="26" t="str">
        <f t="array" ref="B169">IFERROR(INDEX('Общий список'!$A$3:$S$996,VLOOKUP(E169,'Общий список'!$A$3:$S$996,19,FALSE),MATCH($B$1,'Общий список'!A162:M162,0)),"")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список'!A162</f>
        <v>615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список'!A162:N162,0)+1),"")</f>
        <v/>
      </c>
      <c r="K169" s="30"/>
      <c r="L169" s="30"/>
      <c r="M169" s="31" t="str">
        <f t="shared" si="2"/>
        <v/>
      </c>
      <c r="N169" s="28"/>
      <c r="O169" s="32"/>
      <c r="R169" s="33"/>
      <c r="S169" s="33"/>
      <c r="T169" s="33"/>
    </row>
    <row r="170" ht="15.0" hidden="1" customHeight="1">
      <c r="A170" s="25"/>
      <c r="B170" s="26" t="str">
        <f t="array" ref="B170">IFERROR(INDEX('Общий список'!$A$3:$S$996,VLOOKUP(E170,'Общий список'!$A$3:$S$996,19,FALSE),MATCH($B$1,'Общий список'!A163:M163,0)),"")</f>
        <v>200 м</v>
      </c>
      <c r="C170" s="27" t="str">
        <f>IF(B170="","", IFERROR(VLOOKUP(E170,'Общий список'!$A$3:$AG$996,3,FALSE),""))</f>
        <v>М</v>
      </c>
      <c r="D170" s="27" t="str">
        <f>IF(B170="","", IFERROR(VLOOKUP(E170,'Общий список'!$A$3:$AG$996,17,FALSE),""))</f>
        <v/>
      </c>
      <c r="E170" s="28">
        <f>'Общий список'!A163</f>
        <v>644</v>
      </c>
      <c r="F170" s="29" t="str">
        <f>IF(B170="","", IFERROR(VLOOKUP(E170,'Общий список'!$A$3:$AG$996,2,FALSE),""))</f>
        <v>Зюлёв Даниил</v>
      </c>
      <c r="G170" s="27" t="str">
        <f>IF(B170="","", IFERROR(VLOOKUP(E170,'Общий список'!$A$3:$AG$996,4,FALSE),""))</f>
        <v>15.02.2009</v>
      </c>
      <c r="H170" s="27" t="str">
        <f>IF(B170="","", IFERROR(VLOOKUP(E170,'Общий список'!$A$3:$AG$996,6,FALSE),""))</f>
        <v>г. Пермь СШ «Прикамье»</v>
      </c>
      <c r="I170" s="27" t="str">
        <f>IF(B170="","", IFERROR(VLOOKUP(E170,'Общий список'!$A$3:$AG$996,7,FALSE),""))</f>
        <v>Чудиновских Г.Н.</v>
      </c>
      <c r="J170" s="27">
        <f t="array" ref="J170">IFERROR(INDEX('Общий список'!$A$3:$O$996,VLOOKUP(E170,'Общий список'!$A$3:$S$996,19,FALSE),MATCH(B170,'Общий список'!A163:N163,0)+1),"")</f>
        <v>25.6</v>
      </c>
      <c r="K170" s="30"/>
      <c r="L170" s="30"/>
      <c r="M170" s="31" t="str">
        <f t="shared" si="2"/>
        <v/>
      </c>
      <c r="N170" s="28"/>
      <c r="O170" s="32"/>
      <c r="R170" s="33"/>
      <c r="S170" s="33"/>
      <c r="T170" s="33"/>
    </row>
    <row r="171" ht="15.0" hidden="1" customHeight="1">
      <c r="A171" s="25"/>
      <c r="B171" s="26" t="str">
        <f t="array" ref="B171">IFERROR(INDEX('Общий список'!$A$3:$S$996,VLOOKUP(E171,'Общий список'!$A$3:$S$996,19,FALSE),MATCH($B$1,'Общий список'!A164:M164,0)),"")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список'!A164</f>
        <v>656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список'!A164:N164,0)+1),"")</f>
        <v/>
      </c>
      <c r="K171" s="30"/>
      <c r="L171" s="30"/>
      <c r="M171" s="31" t="str">
        <f t="shared" si="2"/>
        <v/>
      </c>
      <c r="N171" s="28"/>
      <c r="O171" s="32"/>
      <c r="R171" s="33"/>
      <c r="S171" s="33"/>
      <c r="T171" s="33"/>
    </row>
    <row r="172" ht="15.0" customHeight="1">
      <c r="A172" s="25"/>
      <c r="B172" s="26"/>
      <c r="C172" s="27"/>
      <c r="D172" s="27"/>
      <c r="E172" s="36" t="s">
        <v>20</v>
      </c>
      <c r="F172" s="37"/>
      <c r="G172" s="37"/>
      <c r="H172" s="37"/>
      <c r="I172" s="37"/>
      <c r="J172" s="38"/>
      <c r="K172" s="30"/>
      <c r="L172" s="30"/>
      <c r="M172" s="31"/>
      <c r="N172" s="28"/>
      <c r="O172" s="32"/>
      <c r="R172" s="33"/>
      <c r="S172" s="33"/>
      <c r="T172" s="33"/>
    </row>
    <row r="173" ht="15.0" customHeight="1">
      <c r="A173" s="25"/>
      <c r="B173" s="26"/>
      <c r="C173" s="27"/>
      <c r="D173" s="27"/>
      <c r="E173" s="36" t="s">
        <v>34</v>
      </c>
      <c r="F173" s="37"/>
      <c r="G173" s="37"/>
      <c r="H173" s="37"/>
      <c r="I173" s="37"/>
      <c r="J173" s="38"/>
      <c r="K173" s="30"/>
      <c r="L173" s="30"/>
      <c r="M173" s="31"/>
      <c r="N173" s="28"/>
      <c r="O173" s="32"/>
      <c r="R173" s="33"/>
      <c r="S173" s="33"/>
      <c r="T173" s="33"/>
    </row>
    <row r="174" ht="15.0" customHeight="1">
      <c r="A174" s="25">
        <v>1.0</v>
      </c>
      <c r="B174" s="26" t="str">
        <f t="array" ref="B174">IFERROR(INDEX('Общий список'!$A$3:$S$996,VLOOKUP(E174,'Общий список'!$A$3:$S$996,19,FALSE),MATCH($B$1,'Общий список'!A37:M37,0)),"")</f>
        <v>200 м</v>
      </c>
      <c r="C174" s="27" t="str">
        <f>IF(B174="","", IFERROR(VLOOKUP(E174,'Общий список'!$A$3:$AG$996,3,FALSE),""))</f>
        <v>Ж</v>
      </c>
      <c r="D174" s="27" t="str">
        <f>IF(B174="","", IFERROR(VLOOKUP(E174,'Общий список'!$A$3:$AG$996,17,FALSE),""))</f>
        <v/>
      </c>
      <c r="E174" s="28">
        <f>'Общий список'!A37</f>
        <v>156</v>
      </c>
      <c r="F174" s="29" t="str">
        <f>IF(B174="","", IFERROR(VLOOKUP(E174,'Общий список'!$A$3:$AG$996,2,FALSE),""))</f>
        <v>Герц Яна</v>
      </c>
      <c r="G174" s="27" t="str">
        <f>IF(B174="","", IFERROR(VLOOKUP(E174,'Общий список'!$A$3:$AG$996,4,FALSE),""))</f>
        <v>13.12.2008</v>
      </c>
      <c r="H174" s="34" t="str">
        <f>IF(B174="","", IFERROR(VLOOKUP(E174,'Общий список'!$A$3:$AG$996,6,FALSE),""))</f>
        <v>МАУ ДО СШОР Кировского р-на</v>
      </c>
      <c r="I174" s="46" t="str">
        <f>IF(B174="","", IFERROR(VLOOKUP(E174,'Общий список'!$A$3:$AG$996,7,FALSE),""))</f>
        <v>Батулина Т.Н.</v>
      </c>
      <c r="J174" s="27">
        <f t="array" ref="J174">IFERROR(INDEX('Общий список'!$A$3:$O$996,VLOOKUP(E174,'Общий список'!$A$3:$S$996,19,FALSE),MATCH(B174,'Общий список'!A37:N37,0)+1),"")</f>
        <v>29.35</v>
      </c>
      <c r="K174" s="30"/>
      <c r="L174" s="30"/>
      <c r="M174" s="31" t="str">
        <f>IF(L174=0,K174,L174)</f>
        <v/>
      </c>
      <c r="N174" s="28"/>
      <c r="O174" s="32"/>
      <c r="R174" s="33"/>
      <c r="S174" s="33"/>
      <c r="T174" s="33"/>
    </row>
    <row r="175">
      <c r="A175" s="25"/>
      <c r="B175" s="26"/>
      <c r="C175" s="27"/>
      <c r="D175" s="27"/>
      <c r="E175" s="36" t="s">
        <v>35</v>
      </c>
      <c r="F175" s="37"/>
      <c r="G175" s="37"/>
      <c r="H175" s="37"/>
      <c r="I175" s="37"/>
      <c r="J175" s="38"/>
      <c r="K175" s="30"/>
      <c r="L175" s="30"/>
      <c r="M175" s="31"/>
      <c r="N175" s="28"/>
      <c r="O175" s="32"/>
      <c r="R175" s="33"/>
      <c r="S175" s="33"/>
      <c r="T175" s="33"/>
    </row>
    <row r="176" ht="15.0" customHeight="1">
      <c r="A176" s="25"/>
      <c r="B176" s="26"/>
      <c r="C176" s="27"/>
      <c r="D176" s="27"/>
      <c r="E176" s="36" t="s">
        <v>36</v>
      </c>
      <c r="F176" s="37"/>
      <c r="G176" s="37"/>
      <c r="H176" s="37"/>
      <c r="I176" s="37"/>
      <c r="J176" s="38"/>
      <c r="K176" s="30"/>
      <c r="L176" s="30"/>
      <c r="M176" s="31"/>
      <c r="N176" s="28"/>
      <c r="O176" s="32"/>
      <c r="R176" s="33"/>
      <c r="S176" s="33"/>
      <c r="T176" s="33"/>
    </row>
    <row r="177" ht="15.0" customHeight="1">
      <c r="A177" s="25">
        <v>3.0</v>
      </c>
      <c r="B177" s="26" t="str">
        <f t="array" ref="B177">IFERROR(INDEX('Общий список'!$A$3:$S$996,VLOOKUP(E177,'Общий список'!$A$3:$S$996,19,FALSE),MATCH($B$1,'Общий список'!A104:M104,0)),"")</f>
        <v>200 м</v>
      </c>
      <c r="C177" s="27" t="str">
        <f>IF(B177="","", IFERROR(VLOOKUP(E177,'Общий список'!$A$3:$AG$996,3,FALSE),""))</f>
        <v>Ж</v>
      </c>
      <c r="D177" s="27" t="str">
        <f>IF(B177="","", IFERROR(VLOOKUP(E177,'Общий список'!$A$3:$AG$996,17,FALSE),""))</f>
        <v/>
      </c>
      <c r="E177" s="28">
        <f>'Общий список'!A104</f>
        <v>470</v>
      </c>
      <c r="F177" s="29" t="str">
        <f>IF(B177="","", IFERROR(VLOOKUP(E177,'Общий список'!$A$3:$AG$996,2,FALSE),""))</f>
        <v>Снигирева Дарья</v>
      </c>
      <c r="G177" s="27" t="str">
        <f>IF(B177="","", IFERROR(VLOOKUP(E177,'Общий список'!$A$3:$AG$996,4,FALSE),""))</f>
        <v>23.03.2009</v>
      </c>
      <c r="H177" s="29" t="str">
        <f>IF(B177="","", IFERROR(VLOOKUP(E177,'Общий список'!$A$3:$AG$996,6,FALSE),""))</f>
        <v>г. Пермь СШ "Спартак"</v>
      </c>
      <c r="I177" s="46" t="str">
        <f>IF(B177="","", IFERROR(VLOOKUP(E177,'Общий список'!$A$3:$AG$996,7,FALSE),""))</f>
        <v>Бабкина К.Н.</v>
      </c>
      <c r="J177" s="27">
        <f t="array" ref="J177">IFERROR(INDEX('Общий список'!$A$3:$O$996,VLOOKUP(E177,'Общий список'!$A$3:$S$996,19,FALSE),MATCH(B177,'Общий список'!A104:N104,0)+1),"")</f>
        <v>27.7</v>
      </c>
      <c r="K177" s="30"/>
      <c r="L177" s="30"/>
      <c r="M177" s="31" t="str">
        <f>IF(L177=0,K177,L177)</f>
        <v/>
      </c>
      <c r="N177" s="28"/>
      <c r="O177" s="32"/>
      <c r="R177" s="33"/>
      <c r="S177" s="33"/>
      <c r="T177" s="33"/>
    </row>
    <row r="178" ht="15.0" customHeight="1">
      <c r="A178" s="25"/>
      <c r="B178" s="26"/>
      <c r="C178" s="27"/>
      <c r="D178" s="27"/>
      <c r="E178" s="36" t="s">
        <v>37</v>
      </c>
      <c r="F178" s="37"/>
      <c r="G178" s="37"/>
      <c r="H178" s="37"/>
      <c r="I178" s="37"/>
      <c r="J178" s="38"/>
      <c r="K178" s="30"/>
      <c r="L178" s="30"/>
      <c r="M178" s="31"/>
      <c r="N178" s="28"/>
      <c r="O178" s="32"/>
      <c r="R178" s="33"/>
      <c r="S178" s="33"/>
      <c r="T178" s="33"/>
    </row>
    <row r="179">
      <c r="A179" s="25"/>
      <c r="B179" s="26"/>
      <c r="C179" s="27"/>
      <c r="D179" s="27"/>
      <c r="E179" s="36" t="s">
        <v>38</v>
      </c>
      <c r="F179" s="37"/>
      <c r="G179" s="37"/>
      <c r="H179" s="37"/>
      <c r="I179" s="37"/>
      <c r="J179" s="38"/>
      <c r="K179" s="30"/>
      <c r="L179" s="30"/>
      <c r="M179" s="31"/>
      <c r="N179" s="28"/>
      <c r="O179" s="32"/>
      <c r="R179" s="33"/>
      <c r="S179" s="33"/>
      <c r="T179" s="33"/>
    </row>
    <row r="180" ht="15.0" customHeight="1">
      <c r="A180" s="25"/>
      <c r="B180" s="26"/>
      <c r="C180" s="27"/>
      <c r="D180" s="27"/>
      <c r="E180" s="36" t="s">
        <v>39</v>
      </c>
      <c r="F180" s="37"/>
      <c r="G180" s="37"/>
      <c r="H180" s="37"/>
      <c r="I180" s="37"/>
      <c r="J180" s="38"/>
      <c r="K180" s="30"/>
      <c r="L180" s="30"/>
      <c r="M180" s="31"/>
      <c r="N180" s="28"/>
      <c r="O180" s="32"/>
      <c r="R180" s="33"/>
      <c r="S180" s="33"/>
      <c r="T180" s="33"/>
    </row>
    <row r="181" ht="15.0" customHeight="1">
      <c r="A181" s="25"/>
      <c r="B181" s="26"/>
      <c r="C181" s="27"/>
      <c r="D181" s="27"/>
      <c r="E181" s="36" t="s">
        <v>40</v>
      </c>
      <c r="F181" s="37"/>
      <c r="G181" s="37"/>
      <c r="H181" s="37"/>
      <c r="I181" s="37"/>
      <c r="J181" s="38"/>
      <c r="K181" s="30"/>
      <c r="L181" s="30"/>
      <c r="M181" s="31"/>
      <c r="N181" s="28"/>
      <c r="O181" s="32"/>
      <c r="R181" s="33"/>
      <c r="S181" s="33"/>
      <c r="T181" s="33"/>
    </row>
    <row r="182" ht="15.0" customHeight="1">
      <c r="A182" s="25"/>
      <c r="B182" s="26"/>
      <c r="C182" s="27"/>
      <c r="D182" s="27"/>
      <c r="E182" s="36" t="s">
        <v>41</v>
      </c>
      <c r="F182" s="37"/>
      <c r="G182" s="37"/>
      <c r="H182" s="37"/>
      <c r="I182" s="37"/>
      <c r="J182" s="38"/>
      <c r="K182" s="30"/>
      <c r="L182" s="30"/>
      <c r="M182" s="31"/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список'!A167:M167,0)),"")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список'!A167</f>
        <v>659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список'!A167:N167,0)+1),"")</f>
        <v/>
      </c>
      <c r="K183" s="30"/>
      <c r="L183" s="30"/>
      <c r="M183" s="31" t="str">
        <f t="shared" ref="M183:M211" si="3">IF(L183=0,K183,L183)</f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список'!A168:M168,0)),"")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список'!A168</f>
        <v>660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список'!A168:N168,0)+1),"")</f>
        <v/>
      </c>
      <c r="K184" s="30"/>
      <c r="L184" s="30"/>
      <c r="M184" s="31" t="str">
        <f t="shared" si="3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список'!A169:M169,0)),"")</f>
        <v>200 м</v>
      </c>
      <c r="C185" s="27" t="str">
        <f>IF(B185="","", IFERROR(VLOOKUP(E185,'Общий список'!$A$3:$AG$996,3,FALSE),""))</f>
        <v>М</v>
      </c>
      <c r="D185" s="27" t="str">
        <f>IF(B185="","", IFERROR(VLOOKUP(E185,'Общий список'!$A$3:$AG$996,17,FALSE),""))</f>
        <v/>
      </c>
      <c r="E185" s="28">
        <f>'Общий список'!A169</f>
        <v>661</v>
      </c>
      <c r="F185" s="29" t="str">
        <f>IF(B185="","", IFERROR(VLOOKUP(E185,'Общий список'!$A$3:$AG$996,2,FALSE),""))</f>
        <v>Никифоров Евгений </v>
      </c>
      <c r="G185" s="27" t="str">
        <f>IF(B185="","", IFERROR(VLOOKUP(E185,'Общий список'!$A$3:$AG$996,4,FALSE),""))</f>
        <v>19.05.2006</v>
      </c>
      <c r="H185" s="27" t="str">
        <f>IF(B185="","", IFERROR(VLOOKUP(E185,'Общий список'!$A$3:$AG$996,6,FALSE),""))</f>
        <v>СШОР "СТАРТ" г. Соликамск</v>
      </c>
      <c r="I185" s="27" t="str">
        <f>IF(B185="","", IFERROR(VLOOKUP(E185,'Общий список'!$A$3:$AG$996,7,FALSE),""))</f>
        <v>Разжигаева О.Н.</v>
      </c>
      <c r="J185" s="27">
        <f t="array" ref="J185">IFERROR(INDEX('Общий список'!$A$3:$O$996,VLOOKUP(E185,'Общий список'!$A$3:$S$996,19,FALSE),MATCH(B185,'Общий список'!A169:N169,0)+1),"")</f>
        <v>24.5</v>
      </c>
      <c r="K185" s="30"/>
      <c r="L185" s="30"/>
      <c r="M185" s="31" t="str">
        <f t="shared" si="3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список'!A170:M170,0)),"")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список'!A170</f>
        <v>662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список'!A170:N170,0)+1),"")</f>
        <v/>
      </c>
      <c r="K186" s="30"/>
      <c r="L186" s="30"/>
      <c r="M186" s="31" t="str">
        <f t="shared" si="3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список'!A171:M171,0)),"")</f>
        <v>200 м</v>
      </c>
      <c r="C187" s="27" t="str">
        <f>IF(B187="","", IFERROR(VLOOKUP(E187,'Общий список'!$A$3:$AG$996,3,FALSE),""))</f>
        <v>М</v>
      </c>
      <c r="D187" s="27" t="str">
        <f>IF(B187="","", IFERROR(VLOOKUP(E187,'Общий список'!$A$3:$AG$996,17,FALSE),""))</f>
        <v/>
      </c>
      <c r="E187" s="28">
        <f>'Общий список'!A171</f>
        <v>663</v>
      </c>
      <c r="F187" s="29" t="str">
        <f>IF(B187="","", IFERROR(VLOOKUP(E187,'Общий список'!$A$3:$AG$996,2,FALSE),""))</f>
        <v>Сизов Анатолий </v>
      </c>
      <c r="G187" s="27" t="str">
        <f>IF(B187="","", IFERROR(VLOOKUP(E187,'Общий список'!$A$3:$AG$996,4,FALSE),""))</f>
        <v>02.091992</v>
      </c>
      <c r="H187" s="27" t="str">
        <f>IF(B187="","", IFERROR(VLOOKUP(E187,'Общий список'!$A$3:$AG$996,6,FALSE),""))</f>
        <v>Динамо </v>
      </c>
      <c r="I187" s="27" t="str">
        <f>IF(B187="","", IFERROR(VLOOKUP(E187,'Общий список'!$A$3:$AG$996,7,FALSE),""))</f>
        <v>Богданов Л.А.</v>
      </c>
      <c r="J187" s="27">
        <f t="array" ref="J187">IFERROR(INDEX('Общий список'!$A$3:$O$996,VLOOKUP(E187,'Общий список'!$A$3:$S$996,19,FALSE),MATCH(B187,'Общий список'!A171:N171,0)+1),"")</f>
        <v>23</v>
      </c>
      <c r="K187" s="30"/>
      <c r="L187" s="30"/>
      <c r="M187" s="31" t="str">
        <f t="shared" si="3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список'!A172:M172,0)),"")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список'!A172</f>
        <v>670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список'!A172:N172,0)+1),"")</f>
        <v/>
      </c>
      <c r="K188" s="30"/>
      <c r="L188" s="30"/>
      <c r="M188" s="31" t="str">
        <f t="shared" si="3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список'!A173:M173,0)),"")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список'!A173</f>
        <v>679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список'!A173:N173,0)+1),"")</f>
        <v/>
      </c>
      <c r="K189" s="30"/>
      <c r="L189" s="30"/>
      <c r="M189" s="31" t="str">
        <f t="shared" si="3"/>
        <v/>
      </c>
      <c r="N189" s="28"/>
      <c r="O189" s="32"/>
      <c r="R189" s="33"/>
      <c r="S189" s="33"/>
      <c r="T189" s="33"/>
    </row>
    <row r="190" ht="15.0" hidden="1" customHeight="1">
      <c r="A190" s="25"/>
      <c r="B190" s="26" t="str">
        <f t="array" ref="B190">IFERROR(INDEX('Общий список'!$A$3:$S$996,VLOOKUP(E190,'Общий список'!$A$3:$S$996,19,FALSE),MATCH($B$1,'Общий список'!A174:M174,0)),"")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список'!A174</f>
        <v>681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список'!A174:N174,0)+1),"")</f>
        <v/>
      </c>
      <c r="K190" s="30"/>
      <c r="L190" s="30"/>
      <c r="M190" s="31" t="str">
        <f t="shared" si="3"/>
        <v/>
      </c>
      <c r="N190" s="28"/>
      <c r="O190" s="32"/>
      <c r="R190" s="33"/>
      <c r="S190" s="33"/>
      <c r="T190" s="33"/>
    </row>
    <row r="191" ht="15.0" hidden="1" customHeight="1">
      <c r="A191" s="25"/>
      <c r="B191" s="26" t="str">
        <f t="array" ref="B191">IFERROR(INDEX('Общий список'!$A$3:$S$996,VLOOKUP(E191,'Общий список'!$A$3:$S$996,19,FALSE),MATCH($B$1,'Общий список'!A175:M175,0)),"")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список'!A175</f>
        <v>682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список'!A175:N175,0)+1),"")</f>
        <v/>
      </c>
      <c r="K191" s="30"/>
      <c r="L191" s="30"/>
      <c r="M191" s="31" t="str">
        <f t="shared" si="3"/>
        <v/>
      </c>
      <c r="N191" s="28"/>
      <c r="O191" s="32"/>
      <c r="R191" s="33"/>
      <c r="S191" s="33"/>
      <c r="T191" s="33"/>
    </row>
    <row r="192" ht="15.0" hidden="1" customHeight="1">
      <c r="A192" s="25"/>
      <c r="B192" s="26" t="str">
        <f t="array" ref="B192">IFERROR(INDEX('Общий список'!$A$3:$S$996,VLOOKUP(E192,'Общий список'!$A$3:$S$996,19,FALSE),MATCH($B$1,'Общий список'!A176:M176,0)),"")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список'!A176</f>
        <v>683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список'!A176:N176,0)+1),"")</f>
        <v/>
      </c>
      <c r="K192" s="30"/>
      <c r="L192" s="30"/>
      <c r="M192" s="31" t="str">
        <f t="shared" si="3"/>
        <v/>
      </c>
      <c r="N192" s="28"/>
      <c r="O192" s="32"/>
      <c r="R192" s="33"/>
      <c r="S192" s="33"/>
      <c r="T192" s="33"/>
    </row>
    <row r="193" ht="15.0" hidden="1" customHeight="1">
      <c r="A193" s="25"/>
      <c r="B193" s="26" t="str">
        <f t="array" ref="B193">IFERROR(INDEX('Общий список'!$A$3:$S$996,VLOOKUP(E193,'Общий список'!$A$3:$S$996,19,FALSE),MATCH($B$1,'Общий список'!A177:M177,0)),"")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список'!A177</f>
        <v>684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список'!A177:N177,0)+1),"")</f>
        <v/>
      </c>
      <c r="K193" s="30"/>
      <c r="L193" s="30"/>
      <c r="M193" s="31" t="str">
        <f t="shared" si="3"/>
        <v/>
      </c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список'!A179:M179,0)),"")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список'!A179</f>
        <v>690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список'!A179:N179,0)+1),"")</f>
        <v/>
      </c>
      <c r="K194" s="30"/>
      <c r="L194" s="30"/>
      <c r="M194" s="31" t="str">
        <f t="shared" si="3"/>
        <v/>
      </c>
      <c r="N194" s="28"/>
      <c r="O194" s="32"/>
      <c r="R194" s="33"/>
      <c r="S194" s="33"/>
      <c r="T194" s="33"/>
    </row>
    <row r="195" ht="15.0" hidden="1" customHeight="1">
      <c r="A195" s="25"/>
      <c r="B195" s="26" t="str">
        <f t="array" ref="B195">IFERROR(INDEX('Общий список'!$A$3:$S$996,VLOOKUP(E195,'Общий список'!$A$3:$S$996,19,FALSE),MATCH($B$1,'Общий список'!A180:M180,0)),"")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список'!A180</f>
        <v>691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список'!A180:N180,0)+1),"")</f>
        <v/>
      </c>
      <c r="K195" s="30"/>
      <c r="L195" s="30"/>
      <c r="M195" s="31" t="str">
        <f t="shared" si="3"/>
        <v/>
      </c>
      <c r="N195" s="28"/>
      <c r="O195" s="32"/>
      <c r="R195" s="33"/>
      <c r="S195" s="33"/>
      <c r="T195" s="33"/>
    </row>
    <row r="196" ht="15.0" hidden="1" customHeight="1">
      <c r="A196" s="25"/>
      <c r="B196" s="26" t="str">
        <f t="array" ref="B196">IFERROR(INDEX('Общий список'!$A$3:$S$996,VLOOKUP(E196,'Общий список'!$A$3:$S$996,19,FALSE),MATCH($B$1,'Общий список'!A181:M181,0)),"")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список'!A181</f>
        <v>692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список'!A181:N181,0)+1),"")</f>
        <v/>
      </c>
      <c r="K196" s="30"/>
      <c r="L196" s="30"/>
      <c r="M196" s="31" t="str">
        <f t="shared" si="3"/>
        <v/>
      </c>
      <c r="N196" s="28"/>
      <c r="O196" s="32"/>
      <c r="R196" s="33"/>
      <c r="S196" s="33"/>
      <c r="T196" s="33"/>
    </row>
    <row r="197" ht="15.0" hidden="1" customHeight="1">
      <c r="A197" s="25"/>
      <c r="B197" s="26" t="str">
        <f t="array" ref="B197">IFERROR(INDEX('Общий список'!$A$3:$S$996,VLOOKUP(E197,'Общий список'!$A$3:$S$996,19,FALSE),MATCH($B$1,'Общий список'!A182:M182,0)),"")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список'!A182</f>
        <v>693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список'!A182:N182,0)+1),"")</f>
        <v/>
      </c>
      <c r="K197" s="30"/>
      <c r="L197" s="30"/>
      <c r="M197" s="31" t="str">
        <f t="shared" si="3"/>
        <v/>
      </c>
      <c r="N197" s="28"/>
      <c r="O197" s="32"/>
      <c r="R197" s="33"/>
      <c r="S197" s="33"/>
      <c r="T197" s="33"/>
    </row>
    <row r="198" ht="15.0" hidden="1" customHeight="1">
      <c r="A198" s="25"/>
      <c r="B198" s="26" t="str">
        <f t="array" ref="B198">IFERROR(INDEX('Общий список'!$A$3:$S$996,VLOOKUP(E198,'Общий список'!$A$3:$S$996,19,FALSE),MATCH($B$1,'Общий список'!A183:M183,0)),"")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список'!A183</f>
        <v>722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список'!A183:N183,0)+1),"")</f>
        <v/>
      </c>
      <c r="K198" s="30"/>
      <c r="L198" s="30"/>
      <c r="M198" s="31" t="str">
        <f t="shared" si="3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список'!A184:M184,0)),"")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список'!A184</f>
        <v>774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список'!A184:N184,0)+1),"")</f>
        <v/>
      </c>
      <c r="K199" s="30"/>
      <c r="L199" s="30"/>
      <c r="M199" s="31" t="str">
        <f t="shared" si="3"/>
        <v/>
      </c>
      <c r="N199" s="28"/>
      <c r="O199" s="32"/>
      <c r="R199" s="33"/>
      <c r="S199" s="33"/>
      <c r="T199" s="33"/>
    </row>
    <row r="200" ht="15.0" hidden="1" customHeight="1">
      <c r="A200" s="25"/>
      <c r="B200" s="26" t="str">
        <f t="array" ref="B200">IFERROR(INDEX('Общий список'!$A$3:$S$996,VLOOKUP(E200,'Общий список'!$A$3:$S$996,19,FALSE),MATCH($B$1,'Общий список'!A185:M185,0)),"")</f>
        <v>200 м</v>
      </c>
      <c r="C200" s="27" t="str">
        <f>IF(B200="","", IFERROR(VLOOKUP(E200,'Общий список'!$A$3:$AG$996,3,FALSE),""))</f>
        <v>М</v>
      </c>
      <c r="D200" s="27" t="str">
        <f>IF(B200="","", IFERROR(VLOOKUP(E200,'Общий список'!$A$3:$AG$996,17,FALSE),""))</f>
        <v/>
      </c>
      <c r="E200" s="28">
        <f>'Общий список'!A185</f>
        <v>775</v>
      </c>
      <c r="F200" s="29" t="str">
        <f>IF(B200="","", IFERROR(VLOOKUP(E200,'Общий список'!$A$3:$AG$996,2,FALSE),""))</f>
        <v>Габдрахманов Вадим</v>
      </c>
      <c r="G200" s="27" t="str">
        <f>IF(B200="","", IFERROR(VLOOKUP(E200,'Общий список'!$A$3:$AG$996,4,FALSE),""))</f>
        <v>13.10.07</v>
      </c>
      <c r="H200" s="27" t="str">
        <f>IF(B200="","", IFERROR(VLOOKUP(E200,'Общий список'!$A$3:$AG$996,6,FALSE),""))</f>
        <v>СШОР "СТАРТ" г. Соликамск, ГКБУ ПК "ЦСП"</v>
      </c>
      <c r="I200" s="27" t="str">
        <f>IF(B200="","", IFERROR(VLOOKUP(E200,'Общий список'!$A$3:$AG$996,7,FALSE),""))</f>
        <v>Мисюрев А.С.</v>
      </c>
      <c r="J200" s="27">
        <f t="array" ref="J200">IFERROR(INDEX('Общий список'!$A$3:$O$996,VLOOKUP(E200,'Общий список'!$A$3:$S$996,19,FALSE),MATCH(B200,'Общий список'!A185:N185,0)+1),"")</f>
        <v>23</v>
      </c>
      <c r="K200" s="30"/>
      <c r="L200" s="30"/>
      <c r="M200" s="31" t="str">
        <f t="shared" si="3"/>
        <v/>
      </c>
      <c r="N200" s="28"/>
      <c r="O200" s="32"/>
      <c r="R200" s="33"/>
      <c r="S200" s="33"/>
      <c r="T200" s="33"/>
    </row>
    <row r="201" ht="15.0" hidden="1" customHeight="1">
      <c r="A201" s="25"/>
      <c r="B201" s="26" t="str">
        <f t="array" ref="B201">IFERROR(INDEX('Общий список'!$A$3:$S$996,VLOOKUP(E201,'Общий список'!$A$3:$S$996,19,FALSE),MATCH($B$1,'Общий список'!A186:M186,0)),"")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список'!A186</f>
        <v>776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список'!A186:N186,0)+1),"")</f>
        <v/>
      </c>
      <c r="K201" s="30"/>
      <c r="L201" s="30"/>
      <c r="M201" s="31" t="str">
        <f t="shared" si="3"/>
        <v/>
      </c>
      <c r="N201" s="28"/>
      <c r="O201" s="32"/>
      <c r="R201" s="33"/>
      <c r="S201" s="33"/>
      <c r="T201" s="33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список'!A187:M187,0)),"")</f>
        <v>200 м</v>
      </c>
      <c r="C202" s="27" t="str">
        <f>IF(B202="","", IFERROR(VLOOKUP(E202,'Общий список'!$A$3:$AG$996,3,FALSE),""))</f>
        <v>М</v>
      </c>
      <c r="D202" s="27" t="str">
        <f>IF(B202="","", IFERROR(VLOOKUP(E202,'Общий список'!$A$3:$AG$996,17,FALSE),""))</f>
        <v/>
      </c>
      <c r="E202" s="28">
        <f>'Общий список'!A187</f>
        <v>801</v>
      </c>
      <c r="F202" s="29" t="str">
        <f>IF(B202="","", IFERROR(VLOOKUP(E202,'Общий список'!$A$3:$AG$996,2,FALSE),""))</f>
        <v>Ужегов Даниил </v>
      </c>
      <c r="G202" s="27" t="str">
        <f>IF(B202="","", IFERROR(VLOOKUP(E202,'Общий список'!$A$3:$AG$996,4,FALSE),""))</f>
        <v>17.07.2008</v>
      </c>
      <c r="H202" s="27" t="str">
        <f>IF(B202="","", IFERROR(VLOOKUP(E202,'Общий список'!$A$3:$AG$996,6,FALSE),""))</f>
        <v>ДЮСШ г. Кудымкар </v>
      </c>
      <c r="I202" s="27" t="str">
        <f>IF(B202="","", IFERROR(VLOOKUP(E202,'Общий список'!$A$3:$AG$996,7,FALSE),""))</f>
        <v>Сятчихин Е.С.</v>
      </c>
      <c r="J202" s="27">
        <f t="array" ref="J202">IFERROR(INDEX('Общий список'!$A$3:$O$996,VLOOKUP(E202,'Общий список'!$A$3:$S$996,19,FALSE),MATCH(B202,'Общий список'!A187:N187,0)+1),"")</f>
        <v>24</v>
      </c>
      <c r="K202" s="30"/>
      <c r="L202" s="30"/>
      <c r="M202" s="31" t="str">
        <f t="shared" si="3"/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список'!A188:M188,0)),"")</f>
        <v>200 м</v>
      </c>
      <c r="C203" s="27" t="str">
        <f>IF(B203="","", IFERROR(VLOOKUP(E203,'Общий список'!$A$3:$AG$996,3,FALSE),""))</f>
        <v>М</v>
      </c>
      <c r="D203" s="27" t="str">
        <f>IF(B203="","", IFERROR(VLOOKUP(E203,'Общий список'!$A$3:$AG$996,17,FALSE),""))</f>
        <v/>
      </c>
      <c r="E203" s="28">
        <f>'Общий список'!A188</f>
        <v>802</v>
      </c>
      <c r="F203" s="29" t="str">
        <f>IF(B203="","", IFERROR(VLOOKUP(E203,'Общий список'!$A$3:$AG$996,2,FALSE),""))</f>
        <v>Радостев Максим</v>
      </c>
      <c r="G203" s="27" t="str">
        <f>IF(B203="","", IFERROR(VLOOKUP(E203,'Общий список'!$A$3:$AG$996,4,FALSE),""))</f>
        <v>24.03.2009</v>
      </c>
      <c r="H203" s="27" t="str">
        <f>IF(B203="","", IFERROR(VLOOKUP(E203,'Общий список'!$A$3:$AG$996,6,FALSE),""))</f>
        <v>ДЮСШ г. Кудымкар</v>
      </c>
      <c r="I203" s="27" t="str">
        <f>IF(B203="","", IFERROR(VLOOKUP(E203,'Общий список'!$A$3:$AG$996,7,FALSE),""))</f>
        <v>Сятчихин Е.С.</v>
      </c>
      <c r="J203" s="27">
        <f t="array" ref="J203">IFERROR(INDEX('Общий список'!$A$3:$O$996,VLOOKUP(E203,'Общий список'!$A$3:$S$996,19,FALSE),MATCH(B203,'Общий список'!A188:N188,0)+1),"")</f>
        <v>25.5</v>
      </c>
      <c r="K203" s="30"/>
      <c r="L203" s="30"/>
      <c r="M203" s="31" t="str">
        <f t="shared" si="3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список'!A189:M189,0)),"")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список'!A189</f>
        <v>803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список'!A189:N189,0)+1),"")</f>
        <v/>
      </c>
      <c r="K204" s="30"/>
      <c r="L204" s="30"/>
      <c r="M204" s="31" t="str">
        <f t="shared" si="3"/>
        <v/>
      </c>
      <c r="N204" s="28"/>
      <c r="O204" s="32"/>
      <c r="R204" s="33"/>
      <c r="S204" s="33"/>
      <c r="T204" s="33"/>
    </row>
    <row r="205" ht="15.0" hidden="1" customHeight="1">
      <c r="A205" s="25"/>
      <c r="B205" s="26" t="str">
        <f t="array" ref="B205">IFERROR(INDEX('Общий список'!$A$3:$S$996,VLOOKUP(E205,'Общий список'!$A$3:$S$996,19,FALSE),MATCH($B$1,'Общий список'!A190:M190,0)),"")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список'!A190</f>
        <v>804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список'!A190:N190,0)+1),"")</f>
        <v/>
      </c>
      <c r="K205" s="30"/>
      <c r="L205" s="30"/>
      <c r="M205" s="31" t="str">
        <f t="shared" si="3"/>
        <v/>
      </c>
      <c r="N205" s="28"/>
      <c r="O205" s="32"/>
      <c r="R205" s="33"/>
      <c r="S205" s="33"/>
      <c r="T205" s="33"/>
    </row>
    <row r="206" ht="15.0" hidden="1" customHeight="1">
      <c r="A206" s="25"/>
      <c r="B206" s="26" t="str">
        <f t="array" ref="B206">IFERROR(INDEX('Общий список'!$A$3:$S$996,VLOOKUP(E206,'Общий список'!$A$3:$S$996,19,FALSE),MATCH($B$1,'Общий список'!A191:M191,0)),"")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список'!A191</f>
        <v>805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список'!A191:N191,0)+1),"")</f>
        <v/>
      </c>
      <c r="K206" s="30"/>
      <c r="L206" s="30"/>
      <c r="M206" s="31" t="str">
        <f t="shared" si="3"/>
        <v/>
      </c>
      <c r="N206" s="28"/>
      <c r="O206" s="32"/>
      <c r="R206" s="33"/>
      <c r="S206" s="33"/>
      <c r="T206" s="33"/>
    </row>
    <row r="207" ht="15.0" hidden="1" customHeight="1">
      <c r="A207" s="25"/>
      <c r="B207" s="26" t="str">
        <f t="array" ref="B207">IFERROR(INDEX('Общий список'!$A$3:$S$996,VLOOKUP(E207,'Общий список'!$A$3:$S$996,19,FALSE),MATCH($B$1,'Общий список'!A193:M193,0)),"")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список'!A193</f>
        <v>807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список'!A193:N193,0)+1),"")</f>
        <v/>
      </c>
      <c r="K207" s="30"/>
      <c r="L207" s="30"/>
      <c r="M207" s="31" t="str">
        <f t="shared" si="3"/>
        <v/>
      </c>
      <c r="N207" s="28"/>
      <c r="O207" s="32"/>
      <c r="R207" s="33"/>
      <c r="S207" s="33"/>
      <c r="T207" s="33"/>
    </row>
    <row r="208" ht="15.0" hidden="1" customHeight="1">
      <c r="A208" s="25"/>
      <c r="B208" s="26" t="str">
        <f t="array" ref="B208">IFERROR(INDEX('Общий список'!$A$3:$S$996,VLOOKUP(E208,'Общий список'!$A$3:$S$996,19,FALSE),MATCH($B$1,'Общий список'!A195:M195,0)),"")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список'!A195</f>
        <v>810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список'!A195:N195,0)+1),"")</f>
        <v/>
      </c>
      <c r="K208" s="30"/>
      <c r="L208" s="30"/>
      <c r="M208" s="31" t="str">
        <f t="shared" si="3"/>
        <v/>
      </c>
      <c r="N208" s="28"/>
      <c r="O208" s="32"/>
      <c r="R208" s="33"/>
      <c r="S208" s="33"/>
      <c r="T208" s="33"/>
    </row>
    <row r="209" ht="15.0" hidden="1" customHeight="1">
      <c r="A209" s="25"/>
      <c r="B209" s="26" t="str">
        <f t="array" ref="B209">IFERROR(INDEX('Общий список'!$A$3:$S$996,VLOOKUP(E209,'Общий список'!$A$3:$S$996,19,FALSE),MATCH($B$1,'Общий список'!A196:M196,0)),"")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список'!A196</f>
        <v>811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список'!A196:N196,0)+1),"")</f>
        <v/>
      </c>
      <c r="K209" s="30"/>
      <c r="L209" s="30"/>
      <c r="M209" s="31" t="str">
        <f t="shared" si="3"/>
        <v/>
      </c>
      <c r="N209" s="28"/>
      <c r="O209" s="32"/>
      <c r="R209" s="33"/>
      <c r="S209" s="33"/>
      <c r="T209" s="33"/>
    </row>
    <row r="210" ht="15.0" hidden="1" customHeight="1">
      <c r="A210" s="25"/>
      <c r="B210" s="26" t="str">
        <f t="array" ref="B210">IFERROR(INDEX('Общий список'!$A$3:$S$996,VLOOKUP(E210,'Общий список'!$A$3:$S$996,19,FALSE),MATCH($B$1,'Общий список'!A197:M197,0)),"")</f>
        <v>200 м</v>
      </c>
      <c r="C210" s="27" t="str">
        <f>IF(B210="","", IFERROR(VLOOKUP(E210,'Общий список'!$A$3:$AG$996,3,FALSE),""))</f>
        <v>М</v>
      </c>
      <c r="D210" s="27" t="str">
        <f>IF(B210="","", IFERROR(VLOOKUP(E210,'Общий список'!$A$3:$AG$996,17,FALSE),""))</f>
        <v/>
      </c>
      <c r="E210" s="28">
        <f>'Общий список'!A197</f>
        <v>812</v>
      </c>
      <c r="F210" s="29" t="str">
        <f>IF(B210="","", IFERROR(VLOOKUP(E210,'Общий список'!$A$3:$AG$996,2,FALSE),""))</f>
        <v>Кудымов Егор </v>
      </c>
      <c r="G210" s="27" t="str">
        <f>IF(B210="","", IFERROR(VLOOKUP(E210,'Общий список'!$A$3:$AG$996,4,FALSE),""))</f>
        <v>28.01.2007</v>
      </c>
      <c r="H210" s="27" t="str">
        <f>IF(B210="","", IFERROR(VLOOKUP(E210,'Общий список'!$A$3:$AG$996,6,FALSE),""))</f>
        <v>ДЮСШ г.Кудымкар </v>
      </c>
      <c r="I210" s="27" t="str">
        <f>IF(B210="","", IFERROR(VLOOKUP(E210,'Общий список'!$A$3:$AG$996,7,FALSE),""))</f>
        <v>Четин. Л.Е</v>
      </c>
      <c r="J210" s="27">
        <f t="array" ref="J210">IFERROR(INDEX('Общий список'!$A$3:$O$996,VLOOKUP(E210,'Общий список'!$A$3:$S$996,19,FALSE),MATCH(B210,'Общий список'!A197:N197,0)+1),"")</f>
        <v>24</v>
      </c>
      <c r="K210" s="30"/>
      <c r="L210" s="30"/>
      <c r="M210" s="31" t="str">
        <f t="shared" si="3"/>
        <v/>
      </c>
      <c r="N210" s="28"/>
      <c r="O210" s="32"/>
      <c r="R210" s="33"/>
      <c r="S210" s="33"/>
      <c r="T210" s="33"/>
    </row>
    <row r="211" ht="15.0" customHeight="1">
      <c r="A211" s="25">
        <v>4.0</v>
      </c>
      <c r="B211" s="26" t="str">
        <f t="array" ref="B211">IFERROR(INDEX('Общий список'!$A$3:$S$996,VLOOKUP(E211,'Общий список'!$A$3:$S$996,19,FALSE),MATCH($B$1,'Общий список'!A43:M43,0)),"")</f>
        <v>200 м</v>
      </c>
      <c r="C211" s="27" t="str">
        <f>IF(B211="","", IFERROR(VLOOKUP(E211,'Общий список'!$A$3:$AG$996,3,FALSE),""))</f>
        <v>Ж</v>
      </c>
      <c r="D211" s="27" t="str">
        <f>IF(B211="","", IFERROR(VLOOKUP(E211,'Общий список'!$A$3:$AG$996,17,FALSE),""))</f>
        <v/>
      </c>
      <c r="E211" s="28">
        <f>'Общий список'!A43</f>
        <v>184</v>
      </c>
      <c r="F211" s="29" t="str">
        <f>IF(B211="","", IFERROR(VLOOKUP(E211,'Общий список'!$A$3:$AG$996,2,FALSE),""))</f>
        <v>Борисова Ангелина</v>
      </c>
      <c r="G211" s="27" t="str">
        <f>IF(B211="","", IFERROR(VLOOKUP(E211,'Общий список'!$A$3:$AG$996,4,FALSE),""))</f>
        <v>04.12.2009</v>
      </c>
      <c r="H211" s="29" t="str">
        <f>IF(B211="","", IFERROR(VLOOKUP(E211,'Общий список'!$A$3:$AG$996,6,FALSE),""))</f>
        <v>МАУ ДО СШОР Кировского р-на</v>
      </c>
      <c r="I211" s="46" t="str">
        <f>IF(B211="","", IFERROR(VLOOKUP(E211,'Общий список'!$A$3:$AG$996,7,FALSE),""))</f>
        <v>Пономарева Е.Ю.. Пономарева О.Ю.</v>
      </c>
      <c r="J211" s="27">
        <f t="array" ref="J211">IFERROR(INDEX('Общий список'!$A$3:$O$996,VLOOKUP(E211,'Общий список'!$A$3:$S$996,19,FALSE),MATCH(B211,'Общий список'!A43:N43,0)+1),"")</f>
        <v>28.3</v>
      </c>
      <c r="K211" s="30"/>
      <c r="L211" s="30"/>
      <c r="M211" s="31" t="str">
        <f t="shared" si="3"/>
        <v/>
      </c>
      <c r="N211" s="28"/>
      <c r="O211" s="32"/>
      <c r="R211" s="33"/>
      <c r="S211" s="33"/>
      <c r="T211" s="33"/>
    </row>
    <row r="212" ht="15.0" customHeight="1">
      <c r="A212" s="25"/>
      <c r="B212" s="26"/>
      <c r="C212" s="27"/>
      <c r="D212" s="27"/>
      <c r="E212" s="36" t="s">
        <v>42</v>
      </c>
      <c r="F212" s="37"/>
      <c r="G212" s="37"/>
      <c r="H212" s="37"/>
      <c r="I212" s="37"/>
      <c r="J212" s="38"/>
      <c r="K212" s="30"/>
      <c r="L212" s="30"/>
      <c r="M212" s="31"/>
      <c r="N212" s="28"/>
      <c r="O212" s="32"/>
      <c r="R212" s="33"/>
      <c r="S212" s="33"/>
      <c r="T212" s="33"/>
    </row>
    <row r="213" ht="15.0" customHeight="1">
      <c r="A213" s="25"/>
      <c r="B213" s="26"/>
      <c r="C213" s="27"/>
      <c r="D213" s="27"/>
      <c r="E213" s="36" t="s">
        <v>43</v>
      </c>
      <c r="F213" s="37"/>
      <c r="G213" s="37"/>
      <c r="H213" s="37"/>
      <c r="I213" s="37"/>
      <c r="J213" s="38"/>
      <c r="K213" s="30"/>
      <c r="L213" s="30"/>
      <c r="M213" s="31"/>
      <c r="N213" s="28"/>
      <c r="O213" s="32"/>
      <c r="R213" s="33"/>
      <c r="S213" s="33"/>
      <c r="T213" s="33"/>
    </row>
    <row r="214" ht="15.0" customHeight="1">
      <c r="A214" s="25"/>
      <c r="B214" s="26"/>
      <c r="C214" s="27"/>
      <c r="D214" s="27"/>
      <c r="E214" s="36" t="s">
        <v>44</v>
      </c>
      <c r="F214" s="37"/>
      <c r="G214" s="37"/>
      <c r="H214" s="37"/>
      <c r="I214" s="37"/>
      <c r="J214" s="38"/>
      <c r="K214" s="30"/>
      <c r="L214" s="30"/>
      <c r="M214" s="31"/>
      <c r="N214" s="28"/>
      <c r="O214" s="32"/>
      <c r="R214" s="33"/>
      <c r="S214" s="33"/>
      <c r="T214" s="33"/>
    </row>
    <row r="215" ht="15.0" customHeight="1">
      <c r="A215" s="25"/>
      <c r="B215" s="26"/>
      <c r="C215" s="27"/>
      <c r="D215" s="27"/>
      <c r="E215" s="36" t="s">
        <v>45</v>
      </c>
      <c r="F215" s="37"/>
      <c r="G215" s="37"/>
      <c r="H215" s="37"/>
      <c r="I215" s="37"/>
      <c r="J215" s="38"/>
      <c r="K215" s="30"/>
      <c r="L215" s="30"/>
      <c r="M215" s="31"/>
      <c r="N215" s="28"/>
      <c r="O215" s="32"/>
      <c r="R215" s="33"/>
      <c r="S215" s="33"/>
      <c r="T215" s="33"/>
    </row>
    <row r="216" ht="15.0" customHeight="1">
      <c r="A216" s="25"/>
      <c r="B216" s="26"/>
      <c r="C216" s="27"/>
      <c r="D216" s="27"/>
      <c r="E216" s="36" t="s">
        <v>46</v>
      </c>
      <c r="F216" s="37"/>
      <c r="G216" s="37"/>
      <c r="H216" s="37"/>
      <c r="I216" s="37"/>
      <c r="J216" s="38"/>
      <c r="K216" s="30"/>
      <c r="L216" s="30"/>
      <c r="M216" s="31"/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список'!A199:M199,0)),"")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список'!A199</f>
        <v>815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список'!A199:N199,0)+1),"")</f>
        <v/>
      </c>
      <c r="K217" s="30"/>
      <c r="L217" s="30"/>
      <c r="M217" s="31" t="str">
        <f t="shared" ref="M217:M523" si="4">IF(L217=0,K217,L217)</f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список'!A200:M200,0)),"")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список'!A200</f>
        <v>858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список'!A200:N200,0)+1),"")</f>
        <v/>
      </c>
      <c r="K218" s="30"/>
      <c r="L218" s="30"/>
      <c r="M218" s="31" t="str">
        <f t="shared" si="4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список'!A201:M201,0)),"")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список'!A201</f>
        <v>885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список'!A201:N201,0)+1),"")</f>
        <v/>
      </c>
      <c r="K219" s="30"/>
      <c r="L219" s="30"/>
      <c r="M219" s="31" t="str">
        <f t="shared" si="4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список'!A202:M202,0)),"")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список'!A202</f>
        <v>886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список'!A202:N202,0)+1),"")</f>
        <v/>
      </c>
      <c r="K220" s="30"/>
      <c r="L220" s="30"/>
      <c r="M220" s="31" t="str">
        <f t="shared" si="4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список'!A203:M203,0)),"")</f>
        <v>200 м</v>
      </c>
      <c r="C221" s="27" t="str">
        <f>IF(B221="","", IFERROR(VLOOKUP(E221,'Общий список'!$A$3:$AG$996,3,FALSE),""))</f>
        <v>М</v>
      </c>
      <c r="D221" s="27" t="str">
        <f>IF(B221="","", IFERROR(VLOOKUP(E221,'Общий список'!$A$3:$AG$996,17,FALSE),""))</f>
        <v/>
      </c>
      <c r="E221" s="28">
        <f>'Общий список'!A203</f>
        <v>887</v>
      </c>
      <c r="F221" s="29" t="str">
        <f>IF(B221="","", IFERROR(VLOOKUP(E221,'Общий список'!$A$3:$AG$996,2,FALSE),""))</f>
        <v>Вяткин Данила</v>
      </c>
      <c r="G221" s="27">
        <f>IF(B221="","", IFERROR(VLOOKUP(E221,'Общий список'!$A$3:$AG$996,4,FALSE),""))</f>
        <v>2006</v>
      </c>
      <c r="H221" s="27" t="str">
        <f>IF(B221="","", IFERROR(VLOOKUP(E221,'Общий список'!$A$3:$AG$996,6,FALSE),""))</f>
        <v>ЦСП по адаптивным видам спорта</v>
      </c>
      <c r="I221" s="27" t="str">
        <f>IF(B221="","", IFERROR(VLOOKUP(E221,'Общий список'!$A$3:$AG$996,7,FALSE),""))</f>
        <v>Валевич Д.Ф</v>
      </c>
      <c r="J221" s="27">
        <f t="array" ref="J221">IFERROR(INDEX('Общий список'!$A$3:$O$996,VLOOKUP(E221,'Общий список'!$A$3:$S$996,19,FALSE),MATCH(B221,'Общий список'!A203:N203,0)+1),"")</f>
        <v>27</v>
      </c>
      <c r="K221" s="30"/>
      <c r="L221" s="30"/>
      <c r="M221" s="31" t="str">
        <f t="shared" si="4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список'!A204:M204,0)),"")</f>
        <v>200 м</v>
      </c>
      <c r="C222" s="27" t="str">
        <f>IF(B222="","", IFERROR(VLOOKUP(E222,'Общий список'!$A$3:$AG$996,3,FALSE),""))</f>
        <v>М</v>
      </c>
      <c r="D222" s="27" t="str">
        <f>IF(B222="","", IFERROR(VLOOKUP(E222,'Общий список'!$A$3:$AG$996,17,FALSE),""))</f>
        <v/>
      </c>
      <c r="E222" s="28">
        <f>'Общий список'!A204</f>
        <v>888</v>
      </c>
      <c r="F222" s="29" t="str">
        <f>IF(B222="","", IFERROR(VLOOKUP(E222,'Общий список'!$A$3:$AG$996,2,FALSE),""))</f>
        <v>Долганов Богдан</v>
      </c>
      <c r="G222" s="27" t="str">
        <f>IF(B222="","", IFERROR(VLOOKUP(E222,'Общий список'!$A$3:$AG$996,4,FALSE),""))</f>
        <v>01.08.2008</v>
      </c>
      <c r="H222" s="27" t="str">
        <f>IF(B222="","", IFERROR(VLOOKUP(E222,'Общий список'!$A$3:$AG$996,6,FALSE),""))</f>
        <v>МАУ ДО СШ "Рекорд"</v>
      </c>
      <c r="I222" s="27" t="str">
        <f>IF(B222="","", IFERROR(VLOOKUP(E222,'Общий список'!$A$3:$AG$996,7,FALSE),""))</f>
        <v>Анютина Е.В.</v>
      </c>
      <c r="J222" s="27">
        <f t="array" ref="J222">IFERROR(INDEX('Общий список'!$A$3:$O$996,VLOOKUP(E222,'Общий список'!$A$3:$S$996,19,FALSE),MATCH(B222,'Общий список'!A204:N204,0)+1),"")</f>
        <v>23.15</v>
      </c>
      <c r="K222" s="30"/>
      <c r="L222" s="30"/>
      <c r="M222" s="31" t="str">
        <f t="shared" si="4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список'!A205:M205,0)),"")</f>
        <v>200 м</v>
      </c>
      <c r="C223" s="27" t="str">
        <f>IF(B223="","", IFERROR(VLOOKUP(E223,'Общий список'!$A$3:$AG$996,3,FALSE),""))</f>
        <v>М</v>
      </c>
      <c r="D223" s="27" t="str">
        <f>IF(B223="","", IFERROR(VLOOKUP(E223,'Общий список'!$A$3:$AG$996,17,FALSE),""))</f>
        <v/>
      </c>
      <c r="E223" s="28">
        <f>'Общий список'!A205</f>
        <v>899</v>
      </c>
      <c r="F223" s="29" t="str">
        <f>IF(B223="","", IFERROR(VLOOKUP(E223,'Общий список'!$A$3:$AG$996,2,FALSE),""))</f>
        <v>Хлебников Сергей</v>
      </c>
      <c r="G223" s="27" t="str">
        <f>IF(B223="","", IFERROR(VLOOKUP(E223,'Общий список'!$A$3:$AG$996,4,FALSE),""))</f>
        <v>14.10.2009</v>
      </c>
      <c r="H223" s="27" t="str">
        <f>IF(B223="","", IFERROR(VLOOKUP(E223,'Общий список'!$A$3:$AG$996,6,FALSE),""))</f>
        <v>МАУ ДО СШ "Рекорд"</v>
      </c>
      <c r="I223" s="27" t="str">
        <f>IF(B223="","", IFERROR(VLOOKUP(E223,'Общий список'!$A$3:$AG$996,7,FALSE),""))</f>
        <v>Анютина Е.В.</v>
      </c>
      <c r="J223" s="27">
        <f t="array" ref="J223">IFERROR(INDEX('Общий список'!$A$3:$O$996,VLOOKUP(E223,'Общий список'!$A$3:$S$996,19,FALSE),MATCH(B223,'Общий список'!A205:N205,0)+1),"")</f>
        <v>23.78</v>
      </c>
      <c r="K223" s="30"/>
      <c r="L223" s="30"/>
      <c r="M223" s="31" t="str">
        <f t="shared" si="4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список'!A206:M206,0)),"")</f>
        <v>200 м</v>
      </c>
      <c r="C224" s="27" t="str">
        <f>IF(B224="","", IFERROR(VLOOKUP(E224,'Общий список'!$A$3:$AG$996,3,FALSE),""))</f>
        <v>М</v>
      </c>
      <c r="D224" s="27" t="str">
        <f>IF(B224="","", IFERROR(VLOOKUP(E224,'Общий список'!$A$3:$AG$996,17,FALSE),""))</f>
        <v/>
      </c>
      <c r="E224" s="28">
        <f>'Общий список'!A206</f>
        <v>907</v>
      </c>
      <c r="F224" s="29" t="str">
        <f>IF(B224="","", IFERROR(VLOOKUP(E224,'Общий список'!$A$3:$AG$996,2,FALSE),""))</f>
        <v>Высоков Владислав </v>
      </c>
      <c r="G224" s="27" t="str">
        <f>IF(B224="","", IFERROR(VLOOKUP(E224,'Общий список'!$A$3:$AG$996,4,FALSE),""))</f>
        <v>17.01.2006</v>
      </c>
      <c r="H224" s="27" t="str">
        <f>IF(B224="","", IFERROR(VLOOKUP(E224,'Общий список'!$A$3:$AG$996,6,FALSE),""))</f>
        <v>СШОР «Темп» г.Пермь</v>
      </c>
      <c r="I224" s="27" t="str">
        <f>IF(B224="","", IFERROR(VLOOKUP(E224,'Общий список'!$A$3:$AG$996,7,FALSE),""))</f>
        <v>Вешкуров Л.А., Вешкурова Л.Е.</v>
      </c>
      <c r="J224" s="27">
        <f t="array" ref="J224">IFERROR(INDEX('Общий список'!$A$3:$O$996,VLOOKUP(E224,'Общий список'!$A$3:$S$996,19,FALSE),MATCH(B224,'Общий список'!A206:N206,0)+1),"")</f>
        <v>23.7</v>
      </c>
      <c r="K224" s="30"/>
      <c r="L224" s="30"/>
      <c r="M224" s="31" t="str">
        <f t="shared" si="4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список'!A207:M207,0)),"")</f>
        <v>200 м</v>
      </c>
      <c r="C225" s="27" t="str">
        <f>IF(B225="","", IFERROR(VLOOKUP(E225,'Общий список'!$A$3:$AG$996,3,FALSE),""))</f>
        <v>М</v>
      </c>
      <c r="D225" s="27" t="str">
        <f>IF(B225="","", IFERROR(VLOOKUP(E225,'Общий список'!$A$3:$AG$996,17,FALSE),""))</f>
        <v/>
      </c>
      <c r="E225" s="28">
        <f>'Общий список'!A207</f>
        <v>908</v>
      </c>
      <c r="F225" s="29" t="str">
        <f>IF(B225="","", IFERROR(VLOOKUP(E225,'Общий список'!$A$3:$AG$996,2,FALSE),""))</f>
        <v>Макаров Александр </v>
      </c>
      <c r="G225" s="27" t="str">
        <f>IF(B225="","", IFERROR(VLOOKUP(E225,'Общий список'!$A$3:$AG$996,4,FALSE),""))</f>
        <v>30.04.2009</v>
      </c>
      <c r="H225" s="27" t="str">
        <f>IF(B225="","", IFERROR(VLOOKUP(E225,'Общий список'!$A$3:$AG$996,6,FALSE),""))</f>
        <v>СШОР «Темп» г.Пермь </v>
      </c>
      <c r="I225" s="27" t="str">
        <f>IF(B225="","", IFERROR(VLOOKUP(E225,'Общий список'!$A$3:$AG$996,7,FALSE),""))</f>
        <v>Вешкуров Л.А.,Вешкурова Л.Е.</v>
      </c>
      <c r="J225" s="27">
        <f t="array" ref="J225">IFERROR(INDEX('Общий список'!$A$3:$O$996,VLOOKUP(E225,'Общий список'!$A$3:$S$996,19,FALSE),MATCH(B225,'Общий список'!A207:N207,0)+1),"")</f>
        <v>24.5</v>
      </c>
      <c r="K225" s="30"/>
      <c r="L225" s="30"/>
      <c r="M225" s="31" t="str">
        <f t="shared" si="4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список'!A208:M208,0)),"")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список'!A208</f>
        <v>910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список'!A208:N208,0)+1),"")</f>
        <v/>
      </c>
      <c r="K226" s="30"/>
      <c r="L226" s="30"/>
      <c r="M226" s="31" t="str">
        <f t="shared" si="4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список'!A209:M209,0)),"")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список'!A209</f>
        <v>952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список'!A209:N209,0)+1),"")</f>
        <v/>
      </c>
      <c r="K227" s="30"/>
      <c r="L227" s="30"/>
      <c r="M227" s="31" t="str">
        <f t="shared" si="4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список'!A210:M210,0)),"")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список'!A210</f>
        <v>961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список'!A210:N210,0)+1),"")</f>
        <v/>
      </c>
      <c r="K228" s="30"/>
      <c r="L228" s="30"/>
      <c r="M228" s="31" t="str">
        <f t="shared" si="4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список'!A211:M211,0)),"")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список'!A211</f>
        <v>966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список'!A211:N211,0)+1),"")</f>
        <v/>
      </c>
      <c r="K229" s="30"/>
      <c r="L229" s="30"/>
      <c r="M229" s="31" t="str">
        <f t="shared" si="4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список'!A212:M212,0)),"")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список'!A212</f>
        <v>1013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список'!A212:N212,0)+1),"")</f>
        <v/>
      </c>
      <c r="K230" s="30"/>
      <c r="L230" s="30"/>
      <c r="M230" s="31" t="str">
        <f t="shared" si="4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список'!A213:M213,0)),"")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список'!A213</f>
        <v>1040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список'!A213:N213,0)+1),"")</f>
        <v/>
      </c>
      <c r="K231" s="30"/>
      <c r="L231" s="30"/>
      <c r="M231" s="31" t="str">
        <f t="shared" si="4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список'!A214:M214,0)),"")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>
        <f>'Общий список'!A214</f>
        <v>1107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список'!A214:N214,0)+1),"")</f>
        <v/>
      </c>
      <c r="K232" s="30"/>
      <c r="L232" s="30"/>
      <c r="M232" s="31" t="str">
        <f t="shared" si="4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список'!A215:M215,0)),"")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>
        <f>'Общий список'!A215</f>
        <v>1657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список'!A215:N215,0)+1),"")</f>
        <v/>
      </c>
      <c r="K233" s="30"/>
      <c r="L233" s="30"/>
      <c r="M233" s="31" t="str">
        <f t="shared" si="4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список'!A216:M216,0)),"")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>
        <f>'Общий список'!A216</f>
        <v>1838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список'!A216:N216,0)+1),"")</f>
        <v/>
      </c>
      <c r="K234" s="30"/>
      <c r="L234" s="30"/>
      <c r="M234" s="31" t="str">
        <f t="shared" si="4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список'!A217:M217,0)),"")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>
        <f>'Общий список'!A217</f>
        <v>1961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список'!A217:N217,0)+1),"")</f>
        <v/>
      </c>
      <c r="K235" s="30"/>
      <c r="L235" s="30"/>
      <c r="M235" s="31" t="str">
        <f t="shared" si="4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список'!A218:M218,0)),"")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>
        <f>'Общий список'!A218</f>
        <v>2039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список'!A218:N218,0)+1),"")</f>
        <v/>
      </c>
      <c r="K236" s="30"/>
      <c r="L236" s="30"/>
      <c r="M236" s="31" t="str">
        <f t="shared" si="4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список'!A219:M219,0)),"")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>
        <f>'Общий список'!A219</f>
        <v>2282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список'!A219:N219,0)+1),"")</f>
        <v/>
      </c>
      <c r="K237" s="30"/>
      <c r="L237" s="30"/>
      <c r="M237" s="31" t="str">
        <f t="shared" si="4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список'!A220:M220,0)),"")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>
        <f>'Общий список'!A220</f>
        <v>2328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список'!A220:N220,0)+1),"")</f>
        <v/>
      </c>
      <c r="K238" s="30"/>
      <c r="L238" s="30"/>
      <c r="M238" s="31" t="str">
        <f t="shared" si="4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список'!A221:M221,0)),"")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>
        <f>'Общий список'!A221</f>
        <v>3069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список'!A221:N221,0)+1),"")</f>
        <v/>
      </c>
      <c r="K239" s="30"/>
      <c r="L239" s="30"/>
      <c r="M239" s="31" t="str">
        <f t="shared" si="4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список'!A222:M222,0)),"")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>
        <f>'Общий список'!A222</f>
        <v>3993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список'!A222:N222,0)+1),"")</f>
        <v/>
      </c>
      <c r="K240" s="30"/>
      <c r="L240" s="30"/>
      <c r="M240" s="31" t="str">
        <f t="shared" si="4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список'!A223:M223,0)),"")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>
        <f>'Общий список'!A223</f>
        <v>5158</v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список'!A223:N223,0)+1),"")</f>
        <v/>
      </c>
      <c r="K241" s="30"/>
      <c r="L241" s="30"/>
      <c r="M241" s="31" t="str">
        <f t="shared" si="4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список'!A224:M224,0)),"")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>
        <f>'Общий список'!A224</f>
        <v>5530</v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список'!A224:N224,0)+1),"")</f>
        <v/>
      </c>
      <c r="K242" s="30"/>
      <c r="L242" s="30"/>
      <c r="M242" s="31" t="str">
        <f t="shared" si="4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список'!A225:M225,0)),"")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>
        <f>'Общий список'!A225</f>
        <v>6349</v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список'!A225:N225,0)+1),"")</f>
        <v/>
      </c>
      <c r="K243" s="30"/>
      <c r="L243" s="30"/>
      <c r="M243" s="31" t="str">
        <f t="shared" si="4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список'!A226:M226,0)),"")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>
        <f>'Общий список'!A226</f>
        <v>7506</v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список'!A226:N226,0)+1),"")</f>
        <v/>
      </c>
      <c r="K244" s="30"/>
      <c r="L244" s="30"/>
      <c r="M244" s="31" t="str">
        <f t="shared" si="4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список'!A227:M227,0)),"")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>
        <f>'Общий список'!A227</f>
        <v>7777</v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список'!A227:N227,0)+1),"")</f>
        <v/>
      </c>
      <c r="K245" s="30"/>
      <c r="L245" s="30"/>
      <c r="M245" s="31" t="str">
        <f t="shared" si="4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список'!A228:M228,0)),"")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>
        <f>'Общий список'!A228</f>
        <v>7837</v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список'!A228:N228,0)+1),"")</f>
        <v/>
      </c>
      <c r="K246" s="30"/>
      <c r="L246" s="30"/>
      <c r="M246" s="31" t="str">
        <f t="shared" si="4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список'!A229:M229,0)),"")</f>
        <v>200 м</v>
      </c>
      <c r="C247" s="27" t="str">
        <f>IF(B247="","", IFERROR(VLOOKUP(E247,'Общий список'!$A$3:$AG$996,3,FALSE),""))</f>
        <v>М</v>
      </c>
      <c r="D247" s="27" t="str">
        <f>IF(B247="","", IFERROR(VLOOKUP(E247,'Общий список'!$A$3:$AG$996,17,FALSE),""))</f>
        <v/>
      </c>
      <c r="E247" s="28" t="str">
        <f>'Общий список'!A229</f>
        <v>887а</v>
      </c>
      <c r="F247" s="29" t="str">
        <f>IF(B247="","", IFERROR(VLOOKUP(E247,'Общий список'!$A$3:$AG$996,2,FALSE),""))</f>
        <v>Шишкин Илья</v>
      </c>
      <c r="G247" s="27" t="str">
        <f>IF(B247="","", IFERROR(VLOOKUP(E247,'Общий список'!$A$3:$AG$996,4,FALSE),""))</f>
        <v>30.05.2008</v>
      </c>
      <c r="H247" s="27" t="str">
        <f>IF(B247="","", IFERROR(VLOOKUP(E247,'Общий список'!$A$3:$AG$996,6,FALSE),""))</f>
        <v>МАУ ДО СШ "Рекорд"</v>
      </c>
      <c r="I247" s="27" t="str">
        <f>IF(B247="","", IFERROR(VLOOKUP(E247,'Общий список'!$A$3:$AG$996,7,FALSE),""))</f>
        <v>Анютина Е.В.</v>
      </c>
      <c r="J247" s="27">
        <f t="array" ref="J247">IFERROR(INDEX('Общий список'!$A$3:$O$996,VLOOKUP(E247,'Общий список'!$A$3:$S$996,19,FALSE),MATCH(B247,'Общий список'!A229:N229,0)+1),"")</f>
        <v>24.63</v>
      </c>
      <c r="K247" s="30"/>
      <c r="L247" s="30"/>
      <c r="M247" s="31" t="str">
        <f t="shared" si="4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список'!A230:M230,0)),"")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список'!A230</f>
        <v>306а</v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список'!A230:N230,0)+1),"")</f>
        <v/>
      </c>
      <c r="K248" s="30"/>
      <c r="L248" s="30"/>
      <c r="M248" s="31" t="str">
        <f t="shared" si="4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список'!A231:M231,0)),"")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список'!A231</f>
        <v>306в</v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список'!A231:N231,0)+1),"")</f>
        <v/>
      </c>
      <c r="K249" s="30"/>
      <c r="L249" s="30"/>
      <c r="M249" s="31" t="str">
        <f t="shared" si="4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список'!A232:M232,0)),"")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список'!A232</f>
        <v>304а</v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список'!A232:N232,0)+1),"")</f>
        <v/>
      </c>
      <c r="K250" s="30"/>
      <c r="L250" s="30"/>
      <c r="M250" s="31" t="str">
        <f t="shared" si="4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список'!A233:M233,0)),"")</f>
        <v>200 м</v>
      </c>
      <c r="C251" s="27" t="str">
        <f>IF(B251="","", IFERROR(VLOOKUP(E251,'Общий список'!$A$3:$AG$996,3,FALSE),""))</f>
        <v>М</v>
      </c>
      <c r="D251" s="27" t="str">
        <f>IF(B251="","", IFERROR(VLOOKUP(E251,'Общий список'!$A$3:$AG$996,17,FALSE),""))</f>
        <v/>
      </c>
      <c r="E251" s="28" t="str">
        <f>'Общий список'!A233</f>
        <v>307а</v>
      </c>
      <c r="F251" s="29" t="str">
        <f>IF(B251="","", IFERROR(VLOOKUP(E251,'Общий список'!$A$3:$AG$996,2,FALSE),""))</f>
        <v>Дульцев Александр </v>
      </c>
      <c r="G251" s="27" t="str">
        <f>IF(B251="","", IFERROR(VLOOKUP(E251,'Общий список'!$A$3:$AG$996,4,FALSE),""))</f>
        <v>14.06.2007</v>
      </c>
      <c r="H251" s="27" t="str">
        <f>IF(B251="","", IFERROR(VLOOKUP(E251,'Общий список'!$A$3:$AG$996,6,FALSE),""))</f>
        <v>ФГКОУ"ПСВУ"</v>
      </c>
      <c r="I251" s="27" t="str">
        <f>IF(B251="","", IFERROR(VLOOKUP(E251,'Общий список'!$A$3:$AG$996,7,FALSE),""))</f>
        <v>Кирсанова У.А.</v>
      </c>
      <c r="J251" s="27">
        <f t="array" ref="J251">IFERROR(INDEX('Общий список'!$A$3:$O$996,VLOOKUP(E251,'Общий список'!$A$3:$S$996,19,FALSE),MATCH(B251,'Общий список'!A233:N233,0)+1),"")</f>
        <v>24.9</v>
      </c>
      <c r="K251" s="30"/>
      <c r="L251" s="30"/>
      <c r="M251" s="31" t="str">
        <f t="shared" si="4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список'!A235:M235,0)),"")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список'!A235</f>
        <v>197а</v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список'!A235:N235,0)+1),"")</f>
        <v/>
      </c>
      <c r="K252" s="30"/>
      <c r="L252" s="30"/>
      <c r="M252" s="31" t="str">
        <f t="shared" si="4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список'!A237:M237,0)),"")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>
        <f>'Общий список'!A237</f>
        <v>1982</v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список'!A237:N237,0)+1),"")</f>
        <v/>
      </c>
      <c r="K253" s="30"/>
      <c r="L253" s="30"/>
      <c r="M253" s="31" t="str">
        <f t="shared" si="4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список'!A238:M238,0)),"")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список'!A238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список'!A238:N238,0)+1),"")</f>
        <v/>
      </c>
      <c r="K254" s="30"/>
      <c r="L254" s="30"/>
      <c r="M254" s="31" t="str">
        <f t="shared" si="4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список'!A239:M239,0)),"")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список'!A239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список'!A239:N239,0)+1),"")</f>
        <v/>
      </c>
      <c r="K255" s="30"/>
      <c r="L255" s="30"/>
      <c r="M255" s="31" t="str">
        <f t="shared" si="4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список'!A240:M240,0)),"")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список'!A240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список'!A240:N240,0)+1),"")</f>
        <v/>
      </c>
      <c r="K256" s="30"/>
      <c r="L256" s="30"/>
      <c r="M256" s="31" t="str">
        <f t="shared" si="4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список'!A241:M241,0)),"")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список'!A241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список'!A241:N241,0)+1),"")</f>
        <v/>
      </c>
      <c r="K257" s="30"/>
      <c r="L257" s="30"/>
      <c r="M257" s="31" t="str">
        <f t="shared" si="4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список'!A242:M242,0)),"")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список'!A242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список'!A242:N242,0)+1),"")</f>
        <v/>
      </c>
      <c r="K258" s="30"/>
      <c r="L258" s="30"/>
      <c r="M258" s="31" t="str">
        <f t="shared" si="4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список'!A243:M243,0)),"")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список'!A243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список'!A243:N243,0)+1),"")</f>
        <v/>
      </c>
      <c r="K259" s="30"/>
      <c r="L259" s="30"/>
      <c r="M259" s="31" t="str">
        <f t="shared" si="4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список'!A244:M244,0)),"")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список'!A244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список'!A244:N244,0)+1),"")</f>
        <v/>
      </c>
      <c r="K260" s="30"/>
      <c r="L260" s="30"/>
      <c r="M260" s="31" t="str">
        <f t="shared" si="4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список'!A245:M245,0)),"")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список'!A245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список'!A245:N245,0)+1),"")</f>
        <v/>
      </c>
      <c r="K261" s="30"/>
      <c r="L261" s="30"/>
      <c r="M261" s="31" t="str">
        <f t="shared" si="4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список'!A246:M246,0)),"")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список'!A246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список'!A246:N246,0)+1),"")</f>
        <v/>
      </c>
      <c r="K262" s="30"/>
      <c r="L262" s="30"/>
      <c r="M262" s="31" t="str">
        <f t="shared" si="4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список'!A247:M247,0)),"")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список'!A247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список'!A247:N247,0)+1),"")</f>
        <v/>
      </c>
      <c r="K263" s="30"/>
      <c r="L263" s="30"/>
      <c r="M263" s="31" t="str">
        <f t="shared" si="4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список'!A248:M248,0)),"")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список'!A248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список'!A248:N248,0)+1),"")</f>
        <v/>
      </c>
      <c r="K264" s="30"/>
      <c r="L264" s="30"/>
      <c r="M264" s="31" t="str">
        <f t="shared" si="4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список'!A249:M249,0)),"")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список'!A249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список'!A249:N249,0)+1),"")</f>
        <v/>
      </c>
      <c r="K265" s="30"/>
      <c r="L265" s="30"/>
      <c r="M265" s="31" t="str">
        <f t="shared" si="4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список'!A250:M250,0)),"")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список'!A250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список'!A250:N250,0)+1),"")</f>
        <v/>
      </c>
      <c r="K266" s="30"/>
      <c r="L266" s="30"/>
      <c r="M266" s="31" t="str">
        <f t="shared" si="4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список'!A251:M251,0)),"")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список'!A251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список'!A251:N251,0)+1),"")</f>
        <v/>
      </c>
      <c r="K267" s="30"/>
      <c r="L267" s="30"/>
      <c r="M267" s="31" t="str">
        <f t="shared" si="4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список'!A252:M252,0)),"")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список'!A252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список'!A252:N252,0)+1),"")</f>
        <v/>
      </c>
      <c r="K268" s="30"/>
      <c r="L268" s="30"/>
      <c r="M268" s="31" t="str">
        <f t="shared" si="4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список'!A253:M253,0)),"")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список'!A253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список'!A253:N253,0)+1),"")</f>
        <v/>
      </c>
      <c r="K269" s="30"/>
      <c r="L269" s="30"/>
      <c r="M269" s="31" t="str">
        <f t="shared" si="4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список'!A254:M254,0)),"")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список'!A254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список'!A254:N254,0)+1),"")</f>
        <v/>
      </c>
      <c r="K270" s="30"/>
      <c r="L270" s="30"/>
      <c r="M270" s="31" t="str">
        <f t="shared" si="4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список'!A255:M255,0)),"")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список'!A255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список'!A255:N255,0)+1),"")</f>
        <v/>
      </c>
      <c r="K271" s="30"/>
      <c r="L271" s="30"/>
      <c r="M271" s="31" t="str">
        <f t="shared" si="4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список'!A256:M256,0)),"")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список'!A256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список'!A256:N256,0)+1),"")</f>
        <v/>
      </c>
      <c r="K272" s="30"/>
      <c r="L272" s="30"/>
      <c r="M272" s="31" t="str">
        <f t="shared" si="4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список'!A257:M257,0)),"")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список'!A257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список'!A257:N257,0)+1),"")</f>
        <v/>
      </c>
      <c r="K273" s="30"/>
      <c r="L273" s="30"/>
      <c r="M273" s="31" t="str">
        <f t="shared" si="4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список'!A258:M258,0)),"")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список'!A258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список'!A258:N258,0)+1),"")</f>
        <v/>
      </c>
      <c r="K274" s="30"/>
      <c r="L274" s="30"/>
      <c r="M274" s="31" t="str">
        <f t="shared" si="4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список'!A259:M259,0)),"")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список'!A259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список'!A259:N259,0)+1),"")</f>
        <v/>
      </c>
      <c r="K275" s="30"/>
      <c r="L275" s="30"/>
      <c r="M275" s="31" t="str">
        <f t="shared" si="4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список'!A260:M260,0)),"")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список'!A260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список'!A260:N260,0)+1),"")</f>
        <v/>
      </c>
      <c r="K276" s="30"/>
      <c r="L276" s="30"/>
      <c r="M276" s="31" t="str">
        <f t="shared" si="4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список'!A261:M261,0)),"")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список'!A261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список'!A261:N261,0)+1),"")</f>
        <v/>
      </c>
      <c r="K277" s="30"/>
      <c r="L277" s="30"/>
      <c r="M277" s="31" t="str">
        <f t="shared" si="4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список'!A262:M262,0)),"")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список'!A262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список'!A262:N262,0)+1),"")</f>
        <v/>
      </c>
      <c r="K278" s="30"/>
      <c r="L278" s="30"/>
      <c r="M278" s="31" t="str">
        <f t="shared" si="4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список'!A263:M263,0)),"")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список'!A263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список'!A263:N263,0)+1),"")</f>
        <v/>
      </c>
      <c r="K279" s="30"/>
      <c r="L279" s="30"/>
      <c r="M279" s="31" t="str">
        <f t="shared" si="4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список'!A264:M264,0)),"")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список'!A264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список'!A264:N264,0)+1),"")</f>
        <v/>
      </c>
      <c r="K280" s="30"/>
      <c r="L280" s="30"/>
      <c r="M280" s="31" t="str">
        <f t="shared" si="4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список'!A265:M265,0)),"")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список'!A265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список'!A265:N265,0)+1),"")</f>
        <v/>
      </c>
      <c r="K281" s="30"/>
      <c r="L281" s="30"/>
      <c r="M281" s="31" t="str">
        <f t="shared" si="4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список'!A266:M266,0)),"")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список'!A266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список'!A266:N266,0)+1),"")</f>
        <v/>
      </c>
      <c r="K282" s="30"/>
      <c r="L282" s="30"/>
      <c r="M282" s="31" t="str">
        <f t="shared" si="4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список'!A267:M267,0)),"")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список'!A267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список'!A267:N267,0)+1),"")</f>
        <v/>
      </c>
      <c r="K283" s="30"/>
      <c r="L283" s="30"/>
      <c r="M283" s="31" t="str">
        <f t="shared" si="4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список'!A268:M268,0)),"")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список'!A268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список'!A268:N268,0)+1),"")</f>
        <v/>
      </c>
      <c r="K284" s="30"/>
      <c r="L284" s="30"/>
      <c r="M284" s="31" t="str">
        <f t="shared" si="4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список'!A269:M269,0)),"")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список'!A269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список'!A269:N269,0)+1),"")</f>
        <v/>
      </c>
      <c r="K285" s="30"/>
      <c r="L285" s="30"/>
      <c r="M285" s="31" t="str">
        <f t="shared" si="4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список'!A270:M270,0)),"")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список'!A270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список'!A270:N270,0)+1),"")</f>
        <v/>
      </c>
      <c r="K286" s="30"/>
      <c r="L286" s="30"/>
      <c r="M286" s="31" t="str">
        <f t="shared" si="4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список'!A271:M271,0)),"")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список'!A271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список'!A271:N271,0)+1),"")</f>
        <v/>
      </c>
      <c r="K287" s="30"/>
      <c r="L287" s="30"/>
      <c r="M287" s="31" t="str">
        <f t="shared" si="4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список'!A272:M272,0)),"")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список'!A272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список'!A272:N272,0)+1),"")</f>
        <v/>
      </c>
      <c r="K288" s="30"/>
      <c r="L288" s="30"/>
      <c r="M288" s="31" t="str">
        <f t="shared" si="4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список'!A273:M273,0)),"")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список'!A273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список'!A273:N273,0)+1),"")</f>
        <v/>
      </c>
      <c r="K289" s="30"/>
      <c r="L289" s="30"/>
      <c r="M289" s="31" t="str">
        <f t="shared" si="4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список'!A274:M274,0)),"")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список'!A274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список'!A274:N274,0)+1),"")</f>
        <v/>
      </c>
      <c r="K290" s="30"/>
      <c r="L290" s="30"/>
      <c r="M290" s="31" t="str">
        <f t="shared" si="4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список'!A275:M275,0)),"")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список'!A275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список'!A275:N275,0)+1),"")</f>
        <v/>
      </c>
      <c r="K291" s="30"/>
      <c r="L291" s="30"/>
      <c r="M291" s="31" t="str">
        <f t="shared" si="4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список'!A276:M276,0)),"")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список'!A276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список'!A276:N276,0)+1),"")</f>
        <v/>
      </c>
      <c r="K292" s="30"/>
      <c r="L292" s="30"/>
      <c r="M292" s="31" t="str">
        <f t="shared" si="4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список'!A277:M277,0)),"")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список'!A277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список'!A277:N277,0)+1),"")</f>
        <v/>
      </c>
      <c r="K293" s="30"/>
      <c r="L293" s="30"/>
      <c r="M293" s="31" t="str">
        <f t="shared" si="4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список'!A278:M278,0)),"")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список'!A278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список'!A278:N278,0)+1),"")</f>
        <v/>
      </c>
      <c r="K294" s="30"/>
      <c r="L294" s="30"/>
      <c r="M294" s="31" t="str">
        <f t="shared" si="4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список'!A279:M279,0)),"")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список'!A279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список'!A279:N279,0)+1),"")</f>
        <v/>
      </c>
      <c r="K295" s="30"/>
      <c r="L295" s="30"/>
      <c r="M295" s="31" t="str">
        <f t="shared" si="4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список'!A280:M280,0)),"")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список'!A280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список'!A280:N280,0)+1),"")</f>
        <v/>
      </c>
      <c r="K296" s="30"/>
      <c r="L296" s="30"/>
      <c r="M296" s="31" t="str">
        <f t="shared" si="4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список'!A281:M281,0)),"")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список'!A281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список'!A281:N281,0)+1),"")</f>
        <v/>
      </c>
      <c r="K297" s="30"/>
      <c r="L297" s="30"/>
      <c r="M297" s="31" t="str">
        <f t="shared" si="4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список'!A282:M282,0)),"")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список'!A282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список'!A282:N282,0)+1),"")</f>
        <v/>
      </c>
      <c r="K298" s="30"/>
      <c r="L298" s="30"/>
      <c r="M298" s="31" t="str">
        <f t="shared" si="4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список'!A283:M283,0)),"")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список'!A283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список'!A283:N283,0)+1),"")</f>
        <v/>
      </c>
      <c r="K299" s="30"/>
      <c r="L299" s="30"/>
      <c r="M299" s="31" t="str">
        <f t="shared" si="4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список'!A284:M284,0)),"")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список'!A284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список'!A284:N284,0)+1),"")</f>
        <v/>
      </c>
      <c r="K300" s="30"/>
      <c r="L300" s="30"/>
      <c r="M300" s="31" t="str">
        <f t="shared" si="4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список'!A285:M285,0)),"")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список'!A285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список'!A285:N285,0)+1),"")</f>
        <v/>
      </c>
      <c r="K301" s="30"/>
      <c r="L301" s="30"/>
      <c r="M301" s="31" t="str">
        <f t="shared" si="4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список'!A286:M286,0)),"")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список'!A286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список'!A286:N286,0)+1),"")</f>
        <v/>
      </c>
      <c r="K302" s="30"/>
      <c r="L302" s="30"/>
      <c r="M302" s="31" t="str">
        <f t="shared" si="4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список'!A287:M287,0)),"")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список'!A287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список'!A287:N287,0)+1),"")</f>
        <v/>
      </c>
      <c r="K303" s="30"/>
      <c r="L303" s="30"/>
      <c r="M303" s="31" t="str">
        <f t="shared" si="4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список'!A288:M288,0)),"")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список'!A288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список'!A288:N288,0)+1),"")</f>
        <v/>
      </c>
      <c r="K304" s="30"/>
      <c r="L304" s="30"/>
      <c r="M304" s="31" t="str">
        <f t="shared" si="4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список'!A289:M289,0)),"")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список'!A289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список'!A289:N289,0)+1),"")</f>
        <v/>
      </c>
      <c r="K305" s="30"/>
      <c r="L305" s="30"/>
      <c r="M305" s="31" t="str">
        <f t="shared" si="4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список'!A290:M290,0)),"")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список'!A290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список'!A290:N290,0)+1),"")</f>
        <v/>
      </c>
      <c r="K306" s="30"/>
      <c r="L306" s="30"/>
      <c r="M306" s="31" t="str">
        <f t="shared" si="4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список'!A291:M291,0)),"")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список'!A291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список'!A291:N291,0)+1),"")</f>
        <v/>
      </c>
      <c r="K307" s="30"/>
      <c r="L307" s="30"/>
      <c r="M307" s="31" t="str">
        <f t="shared" si="4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список'!A292:M292,0)),"")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список'!A292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список'!A292:N292,0)+1),"")</f>
        <v/>
      </c>
      <c r="K308" s="30"/>
      <c r="L308" s="30"/>
      <c r="M308" s="31" t="str">
        <f t="shared" si="4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список'!A293:M293,0)),"")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список'!A293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список'!A293:N293,0)+1),"")</f>
        <v/>
      </c>
      <c r="K309" s="30"/>
      <c r="L309" s="30"/>
      <c r="M309" s="31" t="str">
        <f t="shared" si="4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список'!A294:M294,0)),"")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список'!A294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список'!A294:N294,0)+1),"")</f>
        <v/>
      </c>
      <c r="K310" s="30"/>
      <c r="L310" s="30"/>
      <c r="M310" s="31" t="str">
        <f t="shared" si="4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список'!A295:M295,0)),"")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список'!A295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список'!A295:N295,0)+1),"")</f>
        <v/>
      </c>
      <c r="K311" s="30"/>
      <c r="L311" s="30"/>
      <c r="M311" s="31" t="str">
        <f t="shared" si="4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список'!A296:M296,0)),"")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список'!A296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список'!A296:N296,0)+1),"")</f>
        <v/>
      </c>
      <c r="K312" s="30"/>
      <c r="L312" s="30"/>
      <c r="M312" s="31" t="str">
        <f t="shared" si="4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список'!A297:M297,0)),"")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список'!A297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список'!A297:N297,0)+1),"")</f>
        <v/>
      </c>
      <c r="K313" s="30"/>
      <c r="L313" s="30"/>
      <c r="M313" s="31" t="str">
        <f t="shared" si="4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список'!A298:M298,0)),"")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список'!A298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список'!A298:N298,0)+1),"")</f>
        <v/>
      </c>
      <c r="K314" s="30"/>
      <c r="L314" s="30"/>
      <c r="M314" s="31" t="str">
        <f t="shared" si="4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список'!A299:M299,0)),"")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список'!A299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список'!A299:N299,0)+1),"")</f>
        <v/>
      </c>
      <c r="K315" s="30"/>
      <c r="L315" s="30"/>
      <c r="M315" s="31" t="str">
        <f t="shared" si="4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список'!A300:M300,0)),"")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список'!A300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список'!A300:N300,0)+1),"")</f>
        <v/>
      </c>
      <c r="K316" s="30"/>
      <c r="L316" s="30"/>
      <c r="M316" s="31" t="str">
        <f t="shared" si="4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список'!A301:M301,0)),"")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список'!A301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список'!A301:N301,0)+1),"")</f>
        <v/>
      </c>
      <c r="K317" s="30"/>
      <c r="L317" s="30"/>
      <c r="M317" s="31" t="str">
        <f t="shared" si="4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список'!A302:M302,0)),"")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список'!A302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список'!A302:N302,0)+1),"")</f>
        <v/>
      </c>
      <c r="K318" s="30"/>
      <c r="L318" s="30"/>
      <c r="M318" s="31" t="str">
        <f t="shared" si="4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список'!A303:M303,0)),"")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список'!A303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список'!A303:N303,0)+1),"")</f>
        <v/>
      </c>
      <c r="K319" s="30"/>
      <c r="L319" s="30"/>
      <c r="M319" s="31" t="str">
        <f t="shared" si="4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список'!A304:M304,0)),"")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список'!A304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список'!A304:N304,0)+1),"")</f>
        <v/>
      </c>
      <c r="K320" s="30"/>
      <c r="L320" s="30"/>
      <c r="M320" s="31" t="str">
        <f t="shared" si="4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список'!A305:M305,0)),"")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список'!A305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список'!A305:N305,0)+1),"")</f>
        <v/>
      </c>
      <c r="K321" s="30"/>
      <c r="L321" s="30"/>
      <c r="M321" s="31" t="str">
        <f t="shared" si="4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список'!A306:M306,0)),"")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список'!A306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список'!A306:N306,0)+1),"")</f>
        <v/>
      </c>
      <c r="K322" s="30"/>
      <c r="L322" s="30"/>
      <c r="M322" s="31" t="str">
        <f t="shared" si="4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список'!A307:M307,0)),"")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список'!A307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список'!A307:N307,0)+1),"")</f>
        <v/>
      </c>
      <c r="K323" s="30"/>
      <c r="L323" s="30"/>
      <c r="M323" s="31" t="str">
        <f t="shared" si="4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список'!A308:M308,0)),"")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список'!A308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список'!A308:N308,0)+1),"")</f>
        <v/>
      </c>
      <c r="K324" s="30"/>
      <c r="L324" s="30"/>
      <c r="M324" s="31" t="str">
        <f t="shared" si="4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список'!A309:M309,0)),"")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список'!A309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список'!A309:N309,0)+1),"")</f>
        <v/>
      </c>
      <c r="K325" s="30"/>
      <c r="L325" s="30"/>
      <c r="M325" s="31" t="str">
        <f t="shared" si="4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список'!A310:M310,0)),"")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список'!A310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список'!A310:N310,0)+1),"")</f>
        <v/>
      </c>
      <c r="K326" s="30"/>
      <c r="L326" s="30"/>
      <c r="M326" s="31" t="str">
        <f t="shared" si="4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список'!A311:M311,0)),"")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список'!A311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список'!A311:N311,0)+1),"")</f>
        <v/>
      </c>
      <c r="K327" s="30"/>
      <c r="L327" s="30"/>
      <c r="M327" s="31" t="str">
        <f t="shared" si="4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список'!A312:M312,0)),"")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список'!A312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список'!A312:N312,0)+1),"")</f>
        <v/>
      </c>
      <c r="K328" s="30"/>
      <c r="L328" s="30"/>
      <c r="M328" s="31" t="str">
        <f t="shared" si="4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список'!A313:M313,0)),"")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список'!A313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список'!A313:N313,0)+1),"")</f>
        <v/>
      </c>
      <c r="K329" s="30"/>
      <c r="L329" s="30"/>
      <c r="M329" s="31" t="str">
        <f t="shared" si="4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список'!A314:M314,0)),"")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список'!A314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список'!A314:N314,0)+1),"")</f>
        <v/>
      </c>
      <c r="K330" s="30"/>
      <c r="L330" s="30"/>
      <c r="M330" s="31" t="str">
        <f t="shared" si="4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список'!A315:M315,0)),"")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список'!A315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список'!A315:N315,0)+1),"")</f>
        <v/>
      </c>
      <c r="K331" s="30"/>
      <c r="L331" s="30"/>
      <c r="M331" s="31" t="str">
        <f t="shared" si="4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список'!A316:M316,0)),"")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список'!A316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список'!A316:N316,0)+1),"")</f>
        <v/>
      </c>
      <c r="K332" s="30"/>
      <c r="L332" s="30"/>
      <c r="M332" s="31" t="str">
        <f t="shared" si="4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список'!A317:M317,0)),"")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список'!A317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список'!A317:N317,0)+1),"")</f>
        <v/>
      </c>
      <c r="K333" s="30"/>
      <c r="L333" s="30"/>
      <c r="M333" s="31" t="str">
        <f t="shared" si="4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список'!A318:M318,0)),"")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список'!A318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список'!A318:N318,0)+1),"")</f>
        <v/>
      </c>
      <c r="K334" s="30"/>
      <c r="L334" s="30"/>
      <c r="M334" s="31" t="str">
        <f t="shared" si="4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список'!A319:M319,0)),"")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список'!A319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список'!A319:N319,0)+1),"")</f>
        <v/>
      </c>
      <c r="K335" s="30"/>
      <c r="L335" s="30"/>
      <c r="M335" s="31" t="str">
        <f t="shared" si="4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список'!A320:M320,0)),"")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список'!A320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список'!A320:N320,0)+1),"")</f>
        <v/>
      </c>
      <c r="K336" s="30"/>
      <c r="L336" s="30"/>
      <c r="M336" s="31" t="str">
        <f t="shared" si="4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список'!A321:M321,0)),"")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список'!A321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список'!A321:N321,0)+1),"")</f>
        <v/>
      </c>
      <c r="K337" s="30"/>
      <c r="L337" s="30"/>
      <c r="M337" s="31" t="str">
        <f t="shared" si="4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список'!A322:M322,0)),"")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список'!A322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список'!A322:N322,0)+1),"")</f>
        <v/>
      </c>
      <c r="K338" s="30"/>
      <c r="L338" s="30"/>
      <c r="M338" s="31" t="str">
        <f t="shared" si="4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список'!A323:M323,0)),"")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список'!A323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список'!A323:N323,0)+1),"")</f>
        <v/>
      </c>
      <c r="K339" s="30"/>
      <c r="L339" s="30"/>
      <c r="M339" s="31" t="str">
        <f t="shared" si="4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список'!A324:M324,0)),"")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список'!A324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список'!A324:N324,0)+1),"")</f>
        <v/>
      </c>
      <c r="K340" s="30"/>
      <c r="L340" s="30"/>
      <c r="M340" s="31" t="str">
        <f t="shared" si="4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список'!A325:M325,0)),"")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список'!A325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список'!A325:N325,0)+1),"")</f>
        <v/>
      </c>
      <c r="K341" s="30"/>
      <c r="L341" s="30"/>
      <c r="M341" s="31" t="str">
        <f t="shared" si="4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список'!A326:M326,0)),"")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список'!A326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список'!A326:N326,0)+1),"")</f>
        <v/>
      </c>
      <c r="K342" s="30"/>
      <c r="L342" s="30"/>
      <c r="M342" s="31" t="str">
        <f t="shared" si="4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список'!A327:M327,0)),"")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список'!A327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список'!A327:N327,0)+1),"")</f>
        <v/>
      </c>
      <c r="K343" s="30"/>
      <c r="L343" s="30"/>
      <c r="M343" s="31" t="str">
        <f t="shared" si="4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список'!A328:M328,0)),"")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список'!A328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список'!A328:N328,0)+1),"")</f>
        <v/>
      </c>
      <c r="K344" s="30"/>
      <c r="L344" s="30"/>
      <c r="M344" s="31" t="str">
        <f t="shared" si="4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список'!A329:M329,0)),"")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список'!A329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список'!A329:N329,0)+1),"")</f>
        <v/>
      </c>
      <c r="K345" s="30"/>
      <c r="L345" s="30"/>
      <c r="M345" s="31" t="str">
        <f t="shared" si="4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список'!A330:M330,0)),"")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список'!A330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список'!A330:N330,0)+1),"")</f>
        <v/>
      </c>
      <c r="K346" s="30"/>
      <c r="L346" s="30"/>
      <c r="M346" s="31" t="str">
        <f t="shared" si="4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список'!A331:M331,0)),"")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список'!A331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список'!A331:N331,0)+1),"")</f>
        <v/>
      </c>
      <c r="K347" s="30"/>
      <c r="L347" s="30"/>
      <c r="M347" s="31" t="str">
        <f t="shared" si="4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список'!A332:M332,0)),"")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список'!A332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список'!A332:N332,0)+1),"")</f>
        <v/>
      </c>
      <c r="K348" s="30"/>
      <c r="L348" s="30"/>
      <c r="M348" s="31" t="str">
        <f t="shared" si="4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список'!A333:M333,0)),"")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список'!A333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список'!A333:N333,0)+1),"")</f>
        <v/>
      </c>
      <c r="K349" s="30"/>
      <c r="L349" s="30"/>
      <c r="M349" s="31" t="str">
        <f t="shared" si="4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список'!A334:M334,0)),"")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список'!A334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список'!A334:N334,0)+1),"")</f>
        <v/>
      </c>
      <c r="K350" s="30"/>
      <c r="L350" s="30"/>
      <c r="M350" s="31" t="str">
        <f t="shared" si="4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список'!A335:M335,0)),"")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список'!A335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список'!A335:N335,0)+1),"")</f>
        <v/>
      </c>
      <c r="K351" s="30"/>
      <c r="L351" s="30"/>
      <c r="M351" s="31" t="str">
        <f t="shared" si="4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список'!A336:M336,0)),"")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список'!A336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список'!A336:N336,0)+1),"")</f>
        <v/>
      </c>
      <c r="K352" s="30"/>
      <c r="L352" s="30"/>
      <c r="M352" s="31" t="str">
        <f t="shared" si="4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список'!A337:M337,0)),"")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список'!A337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список'!A337:N337,0)+1),"")</f>
        <v/>
      </c>
      <c r="K353" s="30"/>
      <c r="L353" s="30"/>
      <c r="M353" s="31" t="str">
        <f t="shared" si="4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список'!A338:M338,0)),"")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список'!A338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список'!A338:N338,0)+1),"")</f>
        <v/>
      </c>
      <c r="K354" s="30"/>
      <c r="L354" s="30"/>
      <c r="M354" s="31" t="str">
        <f t="shared" si="4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список'!A339:M339,0)),"")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список'!A339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список'!A339:N339,0)+1),"")</f>
        <v/>
      </c>
      <c r="K355" s="30"/>
      <c r="L355" s="30"/>
      <c r="M355" s="31" t="str">
        <f t="shared" si="4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список'!A340:M340,0)),"")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список'!A340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список'!A340:N340,0)+1),"")</f>
        <v/>
      </c>
      <c r="K356" s="30"/>
      <c r="L356" s="30"/>
      <c r="M356" s="31" t="str">
        <f t="shared" si="4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список'!A341:M341,0)),"")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список'!A341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список'!A341:N341,0)+1),"")</f>
        <v/>
      </c>
      <c r="K357" s="30"/>
      <c r="L357" s="30"/>
      <c r="M357" s="31" t="str">
        <f t="shared" si="4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список'!A342:M342,0)),"")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список'!A342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список'!A342:N342,0)+1),"")</f>
        <v/>
      </c>
      <c r="K358" s="30"/>
      <c r="L358" s="30"/>
      <c r="M358" s="31" t="str">
        <f t="shared" si="4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список'!A343:M343,0)),"")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список'!A343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список'!A343:N343,0)+1),"")</f>
        <v/>
      </c>
      <c r="K359" s="30"/>
      <c r="L359" s="30"/>
      <c r="M359" s="31" t="str">
        <f t="shared" si="4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список'!A344:M344,0)),"")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список'!A344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список'!A344:N344,0)+1),"")</f>
        <v/>
      </c>
      <c r="K360" s="30"/>
      <c r="L360" s="30"/>
      <c r="M360" s="31" t="str">
        <f t="shared" si="4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список'!A345:M345,0)),"")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список'!A345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список'!A345:N345,0)+1),"")</f>
        <v/>
      </c>
      <c r="K361" s="30"/>
      <c r="L361" s="30"/>
      <c r="M361" s="31" t="str">
        <f t="shared" si="4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список'!A346:M346,0)),"")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список'!A346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список'!A346:N346,0)+1),"")</f>
        <v/>
      </c>
      <c r="K362" s="30"/>
      <c r="L362" s="30"/>
      <c r="M362" s="31" t="str">
        <f t="shared" si="4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список'!A347:M347,0)),"")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список'!A347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список'!A347:N347,0)+1),"")</f>
        <v/>
      </c>
      <c r="K363" s="30"/>
      <c r="L363" s="30"/>
      <c r="M363" s="31" t="str">
        <f t="shared" si="4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список'!A348:M348,0)),"")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список'!A348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список'!A348:N348,0)+1),"")</f>
        <v/>
      </c>
      <c r="K364" s="30"/>
      <c r="L364" s="30"/>
      <c r="M364" s="31" t="str">
        <f t="shared" si="4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список'!A349:M349,0)),"")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список'!A349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список'!A349:N349,0)+1),"")</f>
        <v/>
      </c>
      <c r="K365" s="30"/>
      <c r="L365" s="30"/>
      <c r="M365" s="31" t="str">
        <f t="shared" si="4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список'!A350:M350,0)),"")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список'!A350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список'!A350:N350,0)+1),"")</f>
        <v/>
      </c>
      <c r="K366" s="30"/>
      <c r="L366" s="30"/>
      <c r="M366" s="31" t="str">
        <f t="shared" si="4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список'!A351:M351,0)),"")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список'!A351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список'!A351:N351,0)+1),"")</f>
        <v/>
      </c>
      <c r="K367" s="30"/>
      <c r="L367" s="30"/>
      <c r="M367" s="31" t="str">
        <f t="shared" si="4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список'!A352:M352,0)),"")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список'!A352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список'!A352:N352,0)+1),"")</f>
        <v/>
      </c>
      <c r="K368" s="30"/>
      <c r="L368" s="30"/>
      <c r="M368" s="31" t="str">
        <f t="shared" si="4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список'!A353:M353,0)),"")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список'!A353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список'!A353:N353,0)+1),"")</f>
        <v/>
      </c>
      <c r="K369" s="30"/>
      <c r="L369" s="30"/>
      <c r="M369" s="31" t="str">
        <f t="shared" si="4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список'!A354:M354,0)),"")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список'!A354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список'!A354:N354,0)+1),"")</f>
        <v/>
      </c>
      <c r="K370" s="30"/>
      <c r="L370" s="30"/>
      <c r="M370" s="31" t="str">
        <f t="shared" si="4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список'!A355:M355,0)),"")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список'!A355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список'!A355:N355,0)+1),"")</f>
        <v/>
      </c>
      <c r="K371" s="30"/>
      <c r="L371" s="30"/>
      <c r="M371" s="31" t="str">
        <f t="shared" si="4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список'!A356:M356,0)),"")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список'!A356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список'!A356:N356,0)+1),"")</f>
        <v/>
      </c>
      <c r="K372" s="30"/>
      <c r="L372" s="30"/>
      <c r="M372" s="31" t="str">
        <f t="shared" si="4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список'!A357:M357,0)),"")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список'!A357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список'!A357:N357,0)+1),"")</f>
        <v/>
      </c>
      <c r="K373" s="30"/>
      <c r="L373" s="30"/>
      <c r="M373" s="31" t="str">
        <f t="shared" si="4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список'!A358:M358,0)),"")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список'!A358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список'!A358:N358,0)+1),"")</f>
        <v/>
      </c>
      <c r="K374" s="30"/>
      <c r="L374" s="30"/>
      <c r="M374" s="31" t="str">
        <f t="shared" si="4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список'!A359:M359,0)),"")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список'!A359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список'!A359:N359,0)+1),"")</f>
        <v/>
      </c>
      <c r="K375" s="30"/>
      <c r="L375" s="30"/>
      <c r="M375" s="31" t="str">
        <f t="shared" si="4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список'!A360:M360,0)),"")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список'!A360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список'!A360:N360,0)+1),"")</f>
        <v/>
      </c>
      <c r="K376" s="30"/>
      <c r="L376" s="30"/>
      <c r="M376" s="31" t="str">
        <f t="shared" si="4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список'!A361:M361,0)),"")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список'!A361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список'!A361:N361,0)+1),"")</f>
        <v/>
      </c>
      <c r="K377" s="30"/>
      <c r="L377" s="30"/>
      <c r="M377" s="31" t="str">
        <f t="shared" si="4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список'!A362:M362,0)),"")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список'!A362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список'!A362:N362,0)+1),"")</f>
        <v/>
      </c>
      <c r="K378" s="30"/>
      <c r="L378" s="30"/>
      <c r="M378" s="31" t="str">
        <f t="shared" si="4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список'!A363:M363,0)),"")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список'!A363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список'!A363:N363,0)+1),"")</f>
        <v/>
      </c>
      <c r="K379" s="30"/>
      <c r="L379" s="30"/>
      <c r="M379" s="31" t="str">
        <f t="shared" si="4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список'!A364:M364,0)),"")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список'!A364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список'!A364:N364,0)+1),"")</f>
        <v/>
      </c>
      <c r="K380" s="30"/>
      <c r="L380" s="30"/>
      <c r="M380" s="31" t="str">
        <f t="shared" si="4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список'!A365:M365,0)),"")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список'!A365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список'!A365:N365,0)+1),"")</f>
        <v/>
      </c>
      <c r="K381" s="30"/>
      <c r="L381" s="30"/>
      <c r="M381" s="31" t="str">
        <f t="shared" si="4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список'!A366:M366,0)),"")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список'!A366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список'!A366:N366,0)+1),"")</f>
        <v/>
      </c>
      <c r="K382" s="30"/>
      <c r="L382" s="30"/>
      <c r="M382" s="31" t="str">
        <f t="shared" si="4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список'!A367:M367,0)),"")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список'!A367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список'!A367:N367,0)+1),"")</f>
        <v/>
      </c>
      <c r="K383" s="30"/>
      <c r="L383" s="30"/>
      <c r="M383" s="31" t="str">
        <f t="shared" si="4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список'!A368:M368,0)),"")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список'!A368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список'!A368:N368,0)+1),"")</f>
        <v/>
      </c>
      <c r="K384" s="30"/>
      <c r="L384" s="30"/>
      <c r="M384" s="31" t="str">
        <f t="shared" si="4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список'!A369:M369,0)),"")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список'!A369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список'!A369:N369,0)+1),"")</f>
        <v/>
      </c>
      <c r="K385" s="30"/>
      <c r="L385" s="30"/>
      <c r="M385" s="31" t="str">
        <f t="shared" si="4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список'!A370:M370,0)),"")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список'!A370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список'!A370:N370,0)+1),"")</f>
        <v/>
      </c>
      <c r="K386" s="30"/>
      <c r="L386" s="30"/>
      <c r="M386" s="31" t="str">
        <f t="shared" si="4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список'!A371:M371,0)),"")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список'!A371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список'!A371:N371,0)+1),"")</f>
        <v/>
      </c>
      <c r="K387" s="30"/>
      <c r="L387" s="30"/>
      <c r="M387" s="31" t="str">
        <f t="shared" si="4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список'!A372:M372,0)),"")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список'!A372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список'!A372:N372,0)+1),"")</f>
        <v/>
      </c>
      <c r="K388" s="30"/>
      <c r="L388" s="30"/>
      <c r="M388" s="31" t="str">
        <f t="shared" si="4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список'!A373:M373,0)),"")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список'!A373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список'!A373:N373,0)+1),"")</f>
        <v/>
      </c>
      <c r="K389" s="30"/>
      <c r="L389" s="30"/>
      <c r="M389" s="31" t="str">
        <f t="shared" si="4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список'!A374:M374,0)),"")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список'!A374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список'!A374:N374,0)+1),"")</f>
        <v/>
      </c>
      <c r="K390" s="30"/>
      <c r="L390" s="30"/>
      <c r="M390" s="31" t="str">
        <f t="shared" si="4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список'!A375:M375,0)),"")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список'!A375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список'!A375:N375,0)+1),"")</f>
        <v/>
      </c>
      <c r="K391" s="30"/>
      <c r="L391" s="30"/>
      <c r="M391" s="31" t="str">
        <f t="shared" si="4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список'!A376:M376,0)),"")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список'!A376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список'!A376:N376,0)+1),"")</f>
        <v/>
      </c>
      <c r="K392" s="30"/>
      <c r="L392" s="30"/>
      <c r="M392" s="31" t="str">
        <f t="shared" si="4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список'!A377:M377,0)),"")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список'!A377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список'!A377:N377,0)+1),"")</f>
        <v/>
      </c>
      <c r="K393" s="30"/>
      <c r="L393" s="30"/>
      <c r="M393" s="31" t="str">
        <f t="shared" si="4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список'!A378:M378,0)),"")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список'!A378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список'!A378:N378,0)+1),"")</f>
        <v/>
      </c>
      <c r="K394" s="30"/>
      <c r="L394" s="30"/>
      <c r="M394" s="31" t="str">
        <f t="shared" si="4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список'!A379:M379,0)),"")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список'!A379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список'!A379:N379,0)+1),"")</f>
        <v/>
      </c>
      <c r="K395" s="30"/>
      <c r="L395" s="30"/>
      <c r="M395" s="31" t="str">
        <f t="shared" si="4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список'!A380:M380,0)),"")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список'!A380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список'!A380:N380,0)+1),"")</f>
        <v/>
      </c>
      <c r="K396" s="30"/>
      <c r="L396" s="30"/>
      <c r="M396" s="31" t="str">
        <f t="shared" si="4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список'!A381:M381,0)),"")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список'!A381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список'!A381:N381,0)+1),"")</f>
        <v/>
      </c>
      <c r="K397" s="30"/>
      <c r="L397" s="30"/>
      <c r="M397" s="31" t="str">
        <f t="shared" si="4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список'!A382:M382,0)),"")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список'!A382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список'!A382:N382,0)+1),"")</f>
        <v/>
      </c>
      <c r="K398" s="30"/>
      <c r="L398" s="30"/>
      <c r="M398" s="31" t="str">
        <f t="shared" si="4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список'!A383:M383,0)),"")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список'!A383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список'!A383:N383,0)+1),"")</f>
        <v/>
      </c>
      <c r="K399" s="30"/>
      <c r="L399" s="30"/>
      <c r="M399" s="31" t="str">
        <f t="shared" si="4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список'!A384:M384,0)),"")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список'!A384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список'!A384:N384,0)+1),"")</f>
        <v/>
      </c>
      <c r="K400" s="30"/>
      <c r="L400" s="30"/>
      <c r="M400" s="31" t="str">
        <f t="shared" si="4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список'!A385:M385,0)),"")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список'!A385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список'!A385:N385,0)+1),"")</f>
        <v/>
      </c>
      <c r="K401" s="30"/>
      <c r="L401" s="30"/>
      <c r="M401" s="31" t="str">
        <f t="shared" si="4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список'!A386:M386,0)),"")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список'!A386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список'!A386:N386,0)+1),"")</f>
        <v/>
      </c>
      <c r="K402" s="30"/>
      <c r="L402" s="30"/>
      <c r="M402" s="31" t="str">
        <f t="shared" si="4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список'!A387:M387,0)),"")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список'!A387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список'!A387:N387,0)+1),"")</f>
        <v/>
      </c>
      <c r="K403" s="30"/>
      <c r="L403" s="30"/>
      <c r="M403" s="31" t="str">
        <f t="shared" si="4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список'!A388:M388,0)),"")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список'!A388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список'!A388:N388,0)+1),"")</f>
        <v/>
      </c>
      <c r="K404" s="30"/>
      <c r="L404" s="30"/>
      <c r="M404" s="31" t="str">
        <f t="shared" si="4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список'!A389:M389,0)),"")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список'!A389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список'!A389:N389,0)+1),"")</f>
        <v/>
      </c>
      <c r="K405" s="30"/>
      <c r="L405" s="30"/>
      <c r="M405" s="31" t="str">
        <f t="shared" si="4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список'!A390:M390,0)),"")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список'!A390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список'!A390:N390,0)+1),"")</f>
        <v/>
      </c>
      <c r="K406" s="30"/>
      <c r="L406" s="30"/>
      <c r="M406" s="31" t="str">
        <f t="shared" si="4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список'!A391:M391,0)),"")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список'!A391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список'!A391:N391,0)+1),"")</f>
        <v/>
      </c>
      <c r="K407" s="30"/>
      <c r="L407" s="30"/>
      <c r="M407" s="31" t="str">
        <f t="shared" si="4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список'!A392:M392,0)),"")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список'!A392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список'!A392:N392,0)+1),"")</f>
        <v/>
      </c>
      <c r="K408" s="30"/>
      <c r="L408" s="30"/>
      <c r="M408" s="31" t="str">
        <f t="shared" si="4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список'!A393:M393,0)),"")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список'!A393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список'!A393:N393,0)+1),"")</f>
        <v/>
      </c>
      <c r="K409" s="30"/>
      <c r="L409" s="30"/>
      <c r="M409" s="31" t="str">
        <f t="shared" si="4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список'!A394:M394,0)),"")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список'!A394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список'!A394:N394,0)+1),"")</f>
        <v/>
      </c>
      <c r="K410" s="30"/>
      <c r="L410" s="30"/>
      <c r="M410" s="31" t="str">
        <f t="shared" si="4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список'!A395:M395,0)),"")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список'!A395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список'!A395:N395,0)+1),"")</f>
        <v/>
      </c>
      <c r="K411" s="30"/>
      <c r="L411" s="30"/>
      <c r="M411" s="31" t="str">
        <f t="shared" si="4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список'!A396:M396,0)),"")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список'!A396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список'!A396:N396,0)+1),"")</f>
        <v/>
      </c>
      <c r="K412" s="30"/>
      <c r="L412" s="30"/>
      <c r="M412" s="31" t="str">
        <f t="shared" si="4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список'!A397:M397,0)),"")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список'!A397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список'!A397:N397,0)+1),"")</f>
        <v/>
      </c>
      <c r="K413" s="30"/>
      <c r="L413" s="30"/>
      <c r="M413" s="31" t="str">
        <f t="shared" si="4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список'!A398:M398,0)),"")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список'!A398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список'!A398:N398,0)+1),"")</f>
        <v/>
      </c>
      <c r="K414" s="30"/>
      <c r="L414" s="30"/>
      <c r="M414" s="31" t="str">
        <f t="shared" si="4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список'!A399:M399,0)),"")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список'!A399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список'!A399:N399,0)+1),"")</f>
        <v/>
      </c>
      <c r="K415" s="30"/>
      <c r="L415" s="30"/>
      <c r="M415" s="31" t="str">
        <f t="shared" si="4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список'!A400:M400,0)),"")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список'!A400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список'!A400:N400,0)+1),"")</f>
        <v/>
      </c>
      <c r="K416" s="30"/>
      <c r="L416" s="30"/>
      <c r="M416" s="31" t="str">
        <f t="shared" si="4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список'!A401:M401,0)),"")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список'!A401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список'!A401:N401,0)+1),"")</f>
        <v/>
      </c>
      <c r="K417" s="30"/>
      <c r="L417" s="30"/>
      <c r="M417" s="31" t="str">
        <f t="shared" si="4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список'!A402:M402,0)),"")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список'!A402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список'!A402:N402,0)+1),"")</f>
        <v/>
      </c>
      <c r="K418" s="30"/>
      <c r="L418" s="30"/>
      <c r="M418" s="31" t="str">
        <f t="shared" si="4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список'!A403:M403,0)),"")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список'!A403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список'!A403:N403,0)+1),"")</f>
        <v/>
      </c>
      <c r="K419" s="30"/>
      <c r="L419" s="30"/>
      <c r="M419" s="31" t="str">
        <f t="shared" si="4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список'!A404:M404,0)),"")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список'!A404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список'!A404:N404,0)+1),"")</f>
        <v/>
      </c>
      <c r="K420" s="30"/>
      <c r="L420" s="30"/>
      <c r="M420" s="31" t="str">
        <f t="shared" si="4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список'!A405:M405,0)),"")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список'!A405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список'!A405:N405,0)+1),"")</f>
        <v/>
      </c>
      <c r="K421" s="30"/>
      <c r="L421" s="30"/>
      <c r="M421" s="31" t="str">
        <f t="shared" si="4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список'!A406:M406,0)),"")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список'!A406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список'!A406:N406,0)+1),"")</f>
        <v/>
      </c>
      <c r="K422" s="30"/>
      <c r="L422" s="30"/>
      <c r="M422" s="31" t="str">
        <f t="shared" si="4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список'!A407:M407,0)),"")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список'!A407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список'!A407:N407,0)+1),"")</f>
        <v/>
      </c>
      <c r="K423" s="30"/>
      <c r="L423" s="30"/>
      <c r="M423" s="31" t="str">
        <f t="shared" si="4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список'!A408:M408,0)),"")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список'!A408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список'!A408:N408,0)+1),"")</f>
        <v/>
      </c>
      <c r="K424" s="30"/>
      <c r="L424" s="30"/>
      <c r="M424" s="31" t="str">
        <f t="shared" si="4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список'!A409:M409,0)),"")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список'!A409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список'!A409:N409,0)+1),"")</f>
        <v/>
      </c>
      <c r="K425" s="30"/>
      <c r="L425" s="30"/>
      <c r="M425" s="31" t="str">
        <f t="shared" si="4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список'!A410:M410,0)),"")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список'!A410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список'!A410:N410,0)+1),"")</f>
        <v/>
      </c>
      <c r="K426" s="30"/>
      <c r="L426" s="30"/>
      <c r="M426" s="31" t="str">
        <f t="shared" si="4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список'!A411:M411,0)),"")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список'!A411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список'!A411:N411,0)+1),"")</f>
        <v/>
      </c>
      <c r="K427" s="30"/>
      <c r="L427" s="30"/>
      <c r="M427" s="31" t="str">
        <f t="shared" si="4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список'!A412:M412,0)),"")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список'!A412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список'!A412:N412,0)+1),"")</f>
        <v/>
      </c>
      <c r="K428" s="30"/>
      <c r="L428" s="30"/>
      <c r="M428" s="31" t="str">
        <f t="shared" si="4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список'!A413:M413,0)),"")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список'!A413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список'!A413:N413,0)+1),"")</f>
        <v/>
      </c>
      <c r="K429" s="30"/>
      <c r="L429" s="30"/>
      <c r="M429" s="31" t="str">
        <f t="shared" si="4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список'!A414:M414,0)),"")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список'!A414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список'!A414:N414,0)+1),"")</f>
        <v/>
      </c>
      <c r="K430" s="30"/>
      <c r="L430" s="30"/>
      <c r="M430" s="31" t="str">
        <f t="shared" si="4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список'!A415:M415,0)),"")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список'!A415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список'!A415:N415,0)+1),"")</f>
        <v/>
      </c>
      <c r="K431" s="30"/>
      <c r="L431" s="30"/>
      <c r="M431" s="31" t="str">
        <f t="shared" si="4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список'!A416:M416,0)),"")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список'!A416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список'!A416:N416,0)+1),"")</f>
        <v/>
      </c>
      <c r="K432" s="30"/>
      <c r="L432" s="30"/>
      <c r="M432" s="31" t="str">
        <f t="shared" si="4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список'!A417:M417,0)),"")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список'!A417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список'!A417:N417,0)+1),"")</f>
        <v/>
      </c>
      <c r="K433" s="30"/>
      <c r="L433" s="30"/>
      <c r="M433" s="31" t="str">
        <f t="shared" si="4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список'!A418:M418,0)),"")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список'!A418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список'!A418:N418,0)+1),"")</f>
        <v/>
      </c>
      <c r="K434" s="30"/>
      <c r="L434" s="30"/>
      <c r="M434" s="31" t="str">
        <f t="shared" si="4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список'!A419:M419,0)),"")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список'!A419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список'!A419:N419,0)+1),"")</f>
        <v/>
      </c>
      <c r="K435" s="30"/>
      <c r="L435" s="30"/>
      <c r="M435" s="31" t="str">
        <f t="shared" si="4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список'!A420:M420,0)),"")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список'!A420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список'!A420:N420,0)+1),"")</f>
        <v/>
      </c>
      <c r="K436" s="30"/>
      <c r="L436" s="30"/>
      <c r="M436" s="31" t="str">
        <f t="shared" si="4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список'!A421:M421,0)),"")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список'!A421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список'!A421:N421,0)+1),"")</f>
        <v/>
      </c>
      <c r="K437" s="30"/>
      <c r="L437" s="30"/>
      <c r="M437" s="31" t="str">
        <f t="shared" si="4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список'!A422:M422,0)),"")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список'!A422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список'!A422:N422,0)+1),"")</f>
        <v/>
      </c>
      <c r="K438" s="30"/>
      <c r="L438" s="30"/>
      <c r="M438" s="31" t="str">
        <f t="shared" si="4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список'!A423:M423,0)),"")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список'!A423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список'!A423:N423,0)+1),"")</f>
        <v/>
      </c>
      <c r="K439" s="30"/>
      <c r="L439" s="30"/>
      <c r="M439" s="31" t="str">
        <f t="shared" si="4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список'!A424:M424,0)),"")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список'!A424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список'!A424:N424,0)+1),"")</f>
        <v/>
      </c>
      <c r="K440" s="30"/>
      <c r="L440" s="30"/>
      <c r="M440" s="31" t="str">
        <f t="shared" si="4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список'!A425:M425,0)),"")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список'!A425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список'!A425:N425,0)+1),"")</f>
        <v/>
      </c>
      <c r="K441" s="30"/>
      <c r="L441" s="30"/>
      <c r="M441" s="31" t="str">
        <f t="shared" si="4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список'!A426:M426,0)),"")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список'!A426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список'!A426:N426,0)+1),"")</f>
        <v/>
      </c>
      <c r="K442" s="30"/>
      <c r="L442" s="30"/>
      <c r="M442" s="31" t="str">
        <f t="shared" si="4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список'!A427:M427,0)),"")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список'!A427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список'!A427:N427,0)+1),"")</f>
        <v/>
      </c>
      <c r="K443" s="30"/>
      <c r="L443" s="30"/>
      <c r="M443" s="31" t="str">
        <f t="shared" si="4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список'!A428:M428,0)),"")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список'!A428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список'!A428:N428,0)+1),"")</f>
        <v/>
      </c>
      <c r="K444" s="30"/>
      <c r="L444" s="30"/>
      <c r="M444" s="31" t="str">
        <f t="shared" si="4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список'!A429:M429,0)),"")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список'!A429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список'!A429:N429,0)+1),"")</f>
        <v/>
      </c>
      <c r="K445" s="30"/>
      <c r="L445" s="30"/>
      <c r="M445" s="31" t="str">
        <f t="shared" si="4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список'!A430:M430,0)),"")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список'!A430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список'!A430:N430,0)+1),"")</f>
        <v/>
      </c>
      <c r="K446" s="30"/>
      <c r="L446" s="30"/>
      <c r="M446" s="31" t="str">
        <f t="shared" si="4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список'!A431:M431,0)),"")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список'!A431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список'!A431:N431,0)+1),"")</f>
        <v/>
      </c>
      <c r="K447" s="30"/>
      <c r="L447" s="30"/>
      <c r="M447" s="31" t="str">
        <f t="shared" si="4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список'!A432:M432,0)),"")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список'!A432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список'!A432:N432,0)+1),"")</f>
        <v/>
      </c>
      <c r="K448" s="30"/>
      <c r="L448" s="30"/>
      <c r="M448" s="31" t="str">
        <f t="shared" si="4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список'!A433:M433,0)),"")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список'!A433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список'!A433:N433,0)+1),"")</f>
        <v/>
      </c>
      <c r="K449" s="30"/>
      <c r="L449" s="30"/>
      <c r="M449" s="31" t="str">
        <f t="shared" si="4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список'!A434:M434,0)),"")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список'!A434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список'!A434:N434,0)+1),"")</f>
        <v/>
      </c>
      <c r="K450" s="30"/>
      <c r="L450" s="30"/>
      <c r="M450" s="31" t="str">
        <f t="shared" si="4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список'!A435:M435,0)),"")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список'!A435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список'!A435:N435,0)+1),"")</f>
        <v/>
      </c>
      <c r="K451" s="30"/>
      <c r="L451" s="30"/>
      <c r="M451" s="31" t="str">
        <f t="shared" si="4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список'!A436:M436,0)),"")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список'!A436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список'!A436:N436,0)+1),"")</f>
        <v/>
      </c>
      <c r="K452" s="30"/>
      <c r="L452" s="30"/>
      <c r="M452" s="31" t="str">
        <f t="shared" si="4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список'!A437:M437,0)),"")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список'!A437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список'!A437:N437,0)+1),"")</f>
        <v/>
      </c>
      <c r="K453" s="30"/>
      <c r="L453" s="30"/>
      <c r="M453" s="31" t="str">
        <f t="shared" si="4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список'!A438:M438,0)),"")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список'!A438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список'!A438:N438,0)+1),"")</f>
        <v/>
      </c>
      <c r="K454" s="30"/>
      <c r="L454" s="30"/>
      <c r="M454" s="31" t="str">
        <f t="shared" si="4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список'!A439:M439,0)),"")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список'!A439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список'!A439:N439,0)+1),"")</f>
        <v/>
      </c>
      <c r="K455" s="30"/>
      <c r="L455" s="30"/>
      <c r="M455" s="31" t="str">
        <f t="shared" si="4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список'!A440:M440,0)),"")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список'!A440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список'!A440:N440,0)+1),"")</f>
        <v/>
      </c>
      <c r="K456" s="30"/>
      <c r="L456" s="30"/>
      <c r="M456" s="31" t="str">
        <f t="shared" si="4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список'!A441:M441,0)),"")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список'!A441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список'!A441:N441,0)+1),"")</f>
        <v/>
      </c>
      <c r="K457" s="30"/>
      <c r="L457" s="30"/>
      <c r="M457" s="31" t="str">
        <f t="shared" si="4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список'!A442:M442,0)),"")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список'!A442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список'!A442:N442,0)+1),"")</f>
        <v/>
      </c>
      <c r="K458" s="30"/>
      <c r="L458" s="30"/>
      <c r="M458" s="31" t="str">
        <f t="shared" si="4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список'!A443:M443,0)),"")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список'!A443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список'!A443:N443,0)+1),"")</f>
        <v/>
      </c>
      <c r="K459" s="30"/>
      <c r="L459" s="30"/>
      <c r="M459" s="31" t="str">
        <f t="shared" si="4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список'!A444:M444,0)),"")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список'!A444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список'!A444:N444,0)+1),"")</f>
        <v/>
      </c>
      <c r="K460" s="30"/>
      <c r="L460" s="30"/>
      <c r="M460" s="31" t="str">
        <f t="shared" si="4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список'!A445:M445,0)),"")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список'!A445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список'!A445:N445,0)+1),"")</f>
        <v/>
      </c>
      <c r="K461" s="30"/>
      <c r="L461" s="30"/>
      <c r="M461" s="31" t="str">
        <f t="shared" si="4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список'!A446:M446,0)),"")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список'!A446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список'!A446:N446,0)+1),"")</f>
        <v/>
      </c>
      <c r="K462" s="30"/>
      <c r="L462" s="30"/>
      <c r="M462" s="31" t="str">
        <f t="shared" si="4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список'!A447:M447,0)),"")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список'!A447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список'!A447:N447,0)+1),"")</f>
        <v/>
      </c>
      <c r="K463" s="30"/>
      <c r="L463" s="30"/>
      <c r="M463" s="31" t="str">
        <f t="shared" si="4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список'!A448:M448,0)),"")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список'!A448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список'!A448:N448,0)+1),"")</f>
        <v/>
      </c>
      <c r="K464" s="30"/>
      <c r="L464" s="30"/>
      <c r="M464" s="31" t="str">
        <f t="shared" si="4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список'!A449:M449,0)),"")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список'!A449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список'!A449:N449,0)+1),"")</f>
        <v/>
      </c>
      <c r="K465" s="30"/>
      <c r="L465" s="30"/>
      <c r="M465" s="31" t="str">
        <f t="shared" si="4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список'!A450:M450,0)),"")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список'!A450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список'!A450:N450,0)+1),"")</f>
        <v/>
      </c>
      <c r="K466" s="30"/>
      <c r="L466" s="30"/>
      <c r="M466" s="31" t="str">
        <f t="shared" si="4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список'!A451:M451,0)),"")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список'!A451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список'!A451:N451,0)+1),"")</f>
        <v/>
      </c>
      <c r="K467" s="30"/>
      <c r="L467" s="30"/>
      <c r="M467" s="31" t="str">
        <f t="shared" si="4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список'!A452:M452,0)),"")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список'!A452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список'!A452:N452,0)+1),"")</f>
        <v/>
      </c>
      <c r="K468" s="30"/>
      <c r="L468" s="30"/>
      <c r="M468" s="31" t="str">
        <f t="shared" si="4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список'!A453:M453,0)),"")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список'!A453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список'!A453:N453,0)+1),"")</f>
        <v/>
      </c>
      <c r="K469" s="30"/>
      <c r="L469" s="30"/>
      <c r="M469" s="31" t="str">
        <f t="shared" si="4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список'!A454:M454,0)),"")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список'!A454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список'!A454:N454,0)+1),"")</f>
        <v/>
      </c>
      <c r="K470" s="30"/>
      <c r="L470" s="30"/>
      <c r="M470" s="31" t="str">
        <f t="shared" si="4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список'!A455:M455,0)),"")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список'!A455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список'!A455:N455,0)+1),"")</f>
        <v/>
      </c>
      <c r="K471" s="30"/>
      <c r="L471" s="30"/>
      <c r="M471" s="31" t="str">
        <f t="shared" si="4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список'!A456:M456,0)),"")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список'!A456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список'!A456:N456,0)+1),"")</f>
        <v/>
      </c>
      <c r="K472" s="30"/>
      <c r="L472" s="30"/>
      <c r="M472" s="31" t="str">
        <f t="shared" si="4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список'!A457:M457,0)),"")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список'!A457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список'!A457:N457,0)+1),"")</f>
        <v/>
      </c>
      <c r="K473" s="30"/>
      <c r="L473" s="30"/>
      <c r="M473" s="31" t="str">
        <f t="shared" si="4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список'!A458:M458,0)),"")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список'!A458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список'!A458:N458,0)+1),"")</f>
        <v/>
      </c>
      <c r="K474" s="30"/>
      <c r="L474" s="30"/>
      <c r="M474" s="31" t="str">
        <f t="shared" si="4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список'!A459:M459,0)),"")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список'!A459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список'!A459:N459,0)+1),"")</f>
        <v/>
      </c>
      <c r="K475" s="30"/>
      <c r="L475" s="30"/>
      <c r="M475" s="31" t="str">
        <f t="shared" si="4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список'!A460:M460,0)),"")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список'!A460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список'!A460:N460,0)+1),"")</f>
        <v/>
      </c>
      <c r="K476" s="30"/>
      <c r="L476" s="30"/>
      <c r="M476" s="31" t="str">
        <f t="shared" si="4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список'!A461:M461,0)),"")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список'!A461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список'!A461:N461,0)+1),"")</f>
        <v/>
      </c>
      <c r="K477" s="30"/>
      <c r="L477" s="30"/>
      <c r="M477" s="31" t="str">
        <f t="shared" si="4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список'!A462:M462,0)),"")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список'!A462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список'!A462:N462,0)+1),"")</f>
        <v/>
      </c>
      <c r="K478" s="30"/>
      <c r="L478" s="30"/>
      <c r="M478" s="31" t="str">
        <f t="shared" si="4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список'!A463:M463,0)),"")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список'!A463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список'!A463:N463,0)+1),"")</f>
        <v/>
      </c>
      <c r="K479" s="30"/>
      <c r="L479" s="30"/>
      <c r="M479" s="31" t="str">
        <f t="shared" si="4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список'!A464:M464,0)),"")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список'!A464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список'!A464:N464,0)+1),"")</f>
        <v/>
      </c>
      <c r="K480" s="30"/>
      <c r="L480" s="30"/>
      <c r="M480" s="31" t="str">
        <f t="shared" si="4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список'!A465:M465,0)),"")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список'!A465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список'!A465:N465,0)+1),"")</f>
        <v/>
      </c>
      <c r="K481" s="30"/>
      <c r="L481" s="30"/>
      <c r="M481" s="31" t="str">
        <f t="shared" si="4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список'!A466:M466,0)),"")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список'!A466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список'!A466:N466,0)+1),"")</f>
        <v/>
      </c>
      <c r="K482" s="30"/>
      <c r="L482" s="30"/>
      <c r="M482" s="31" t="str">
        <f t="shared" si="4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список'!A467:M467,0)),"")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список'!A467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список'!A467:N467,0)+1),"")</f>
        <v/>
      </c>
      <c r="K483" s="30"/>
      <c r="L483" s="30"/>
      <c r="M483" s="31" t="str">
        <f t="shared" si="4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список'!A468:M468,0)),"")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список'!A468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список'!A468:N468,0)+1),"")</f>
        <v/>
      </c>
      <c r="K484" s="30"/>
      <c r="L484" s="30"/>
      <c r="M484" s="31" t="str">
        <f t="shared" si="4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список'!A469:M469,0)),"")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список'!A469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список'!A469:N469,0)+1),"")</f>
        <v/>
      </c>
      <c r="K485" s="30"/>
      <c r="L485" s="30"/>
      <c r="M485" s="31" t="str">
        <f t="shared" si="4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список'!A470:M470,0)),"")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список'!A470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список'!A470:N470,0)+1),"")</f>
        <v/>
      </c>
      <c r="K486" s="30"/>
      <c r="L486" s="30"/>
      <c r="M486" s="31" t="str">
        <f t="shared" si="4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список'!A471:M471,0)),"")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список'!A471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список'!A471:N471,0)+1),"")</f>
        <v/>
      </c>
      <c r="K487" s="30"/>
      <c r="L487" s="30"/>
      <c r="M487" s="31" t="str">
        <f t="shared" si="4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список'!A472:M472,0)),"")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список'!A472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список'!A472:N472,0)+1),"")</f>
        <v/>
      </c>
      <c r="K488" s="30"/>
      <c r="L488" s="30"/>
      <c r="M488" s="31" t="str">
        <f t="shared" si="4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список'!A473:M473,0)),"")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список'!A473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список'!A473:N473,0)+1),"")</f>
        <v/>
      </c>
      <c r="K489" s="30"/>
      <c r="L489" s="30"/>
      <c r="M489" s="31" t="str">
        <f t="shared" si="4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список'!A474:M474,0)),"")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список'!A474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список'!A474:N474,0)+1),"")</f>
        <v/>
      </c>
      <c r="K490" s="30"/>
      <c r="L490" s="30"/>
      <c r="M490" s="31" t="str">
        <f t="shared" si="4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список'!A475:M475,0)),"")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список'!A475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список'!A475:N475,0)+1),"")</f>
        <v/>
      </c>
      <c r="K491" s="30"/>
      <c r="L491" s="30"/>
      <c r="M491" s="31" t="str">
        <f t="shared" si="4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список'!A476:M476,0)),"")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список'!A476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список'!A476:N476,0)+1),"")</f>
        <v/>
      </c>
      <c r="K492" s="30"/>
      <c r="L492" s="30"/>
      <c r="M492" s="31" t="str">
        <f t="shared" si="4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список'!A477:M477,0)),"")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список'!A477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список'!A477:N477,0)+1),"")</f>
        <v/>
      </c>
      <c r="K493" s="30"/>
      <c r="L493" s="30"/>
      <c r="M493" s="31" t="str">
        <f t="shared" si="4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список'!A478:M478,0)),"")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список'!A478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список'!A478:N478,0)+1),"")</f>
        <v/>
      </c>
      <c r="K494" s="30"/>
      <c r="L494" s="30"/>
      <c r="M494" s="31" t="str">
        <f t="shared" si="4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список'!A479:M479,0)),"")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список'!A479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список'!A479:N479,0)+1),"")</f>
        <v/>
      </c>
      <c r="K495" s="30"/>
      <c r="L495" s="30"/>
      <c r="M495" s="31" t="str">
        <f t="shared" si="4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список'!A480:M480,0)),"")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список'!A480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список'!A480:N480,0)+1),"")</f>
        <v/>
      </c>
      <c r="K496" s="30"/>
      <c r="L496" s="30"/>
      <c r="M496" s="31" t="str">
        <f t="shared" si="4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список'!A481:M481,0)),"")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список'!A481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список'!A481:N481,0)+1),"")</f>
        <v/>
      </c>
      <c r="K497" s="30"/>
      <c r="L497" s="30"/>
      <c r="M497" s="31" t="str">
        <f t="shared" si="4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список'!A482:M482,0)),"")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список'!A482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список'!A482:N482,0)+1),"")</f>
        <v/>
      </c>
      <c r="K498" s="30"/>
      <c r="L498" s="30"/>
      <c r="M498" s="31" t="str">
        <f t="shared" si="4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список'!A483:M483,0)),"")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список'!A483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список'!A483:N483,0)+1),"")</f>
        <v/>
      </c>
      <c r="K499" s="30"/>
      <c r="L499" s="30"/>
      <c r="M499" s="31" t="str">
        <f t="shared" si="4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список'!A484:M484,0)),"")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список'!A484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список'!A484:N484,0)+1),"")</f>
        <v/>
      </c>
      <c r="K500" s="30"/>
      <c r="L500" s="30"/>
      <c r="M500" s="31" t="str">
        <f t="shared" si="4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список'!A485:M485,0)),"")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список'!A485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список'!A485:N485,0)+1),"")</f>
        <v/>
      </c>
      <c r="K501" s="30"/>
      <c r="L501" s="30"/>
      <c r="M501" s="31" t="str">
        <f t="shared" si="4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список'!A486:M486,0)),"")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список'!A486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список'!A486:N486,0)+1),"")</f>
        <v/>
      </c>
      <c r="K502" s="30"/>
      <c r="L502" s="30"/>
      <c r="M502" s="31" t="str">
        <f t="shared" si="4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список'!A487:M487,0)),"")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список'!A487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список'!A487:N487,0)+1),"")</f>
        <v/>
      </c>
      <c r="K503" s="30"/>
      <c r="L503" s="30"/>
      <c r="M503" s="31" t="str">
        <f t="shared" si="4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список'!A488:M488,0)),"")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список'!A488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список'!A488:N488,0)+1),"")</f>
        <v/>
      </c>
      <c r="K504" s="30"/>
      <c r="L504" s="30"/>
      <c r="M504" s="31" t="str">
        <f t="shared" si="4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список'!A489:M489,0)),"")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список'!A489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список'!A489:N489,0)+1),"")</f>
        <v/>
      </c>
      <c r="K505" s="30"/>
      <c r="L505" s="30"/>
      <c r="M505" s="31" t="str">
        <f t="shared" si="4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список'!A490:M490,0)),"")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список'!A490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список'!A490:N490,0)+1),"")</f>
        <v/>
      </c>
      <c r="K506" s="30"/>
      <c r="L506" s="30"/>
      <c r="M506" s="31" t="str">
        <f t="shared" si="4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список'!A491:M491,0)),"")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список'!A491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список'!A491:N491,0)+1),"")</f>
        <v/>
      </c>
      <c r="K507" s="30"/>
      <c r="L507" s="30"/>
      <c r="M507" s="31" t="str">
        <f t="shared" si="4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список'!A492:M492,0)),"")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список'!A492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список'!A492:N492,0)+1),"")</f>
        <v/>
      </c>
      <c r="K508" s="30"/>
      <c r="L508" s="30"/>
      <c r="M508" s="31" t="str">
        <f t="shared" si="4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список'!A493:M493,0)),"")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список'!A493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список'!A493:N493,0)+1),"")</f>
        <v/>
      </c>
      <c r="K509" s="30"/>
      <c r="L509" s="30"/>
      <c r="M509" s="31" t="str">
        <f t="shared" si="4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список'!A494:M494,0)),"")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список'!A494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список'!A494:N494,0)+1),"")</f>
        <v/>
      </c>
      <c r="K510" s="30"/>
      <c r="L510" s="30"/>
      <c r="M510" s="31" t="str">
        <f t="shared" si="4"/>
        <v/>
      </c>
      <c r="N510" s="28"/>
      <c r="O510" s="32"/>
      <c r="R510" s="33"/>
      <c r="S510" s="33"/>
      <c r="T510" s="33"/>
    </row>
    <row r="511" ht="15.0" hidden="1" customHeight="1">
      <c r="A511" s="39"/>
      <c r="B511" s="26" t="str">
        <f t="array" ref="B511">IFERROR(INDEX('Общий список'!$A$3:$S$996,VLOOKUP(E511,'Общий список'!$A$3:$S$996,19,FALSE),MATCH($B$1,'Общий список'!A495:M495,0)),"")</f>
        <v/>
      </c>
      <c r="C511" s="27" t="str">
        <f>IF(B511="","", IFERROR(VLOOKUP(E511,'Общий список'!$A$3:$AG$996,3,FALSE),""))</f>
        <v/>
      </c>
      <c r="D511" s="27" t="str">
        <f>IF(B511="","", IFERROR(VLOOKUP(E511,'Общий список'!$A$3:$AG$996,17,FALSE),""))</f>
        <v/>
      </c>
      <c r="E511" s="28" t="str">
        <f>'Общий список'!A495</f>
        <v/>
      </c>
      <c r="F511" s="29" t="str">
        <f>IF(B511="","", IFERROR(VLOOKUP(E511,'Общий список'!$A$3:$AG$996,2,FALSE),""))</f>
        <v/>
      </c>
      <c r="G511" s="27" t="str">
        <f>IF(B511="","", IFERROR(VLOOKUP(E511,'Общий список'!$A$3:$AG$996,4,FALSE),""))</f>
        <v/>
      </c>
      <c r="H511" s="27" t="str">
        <f>IF(B511="","", IFERROR(VLOOKUP(E511,'Общий список'!$A$3:$AG$996,6,FALSE),""))</f>
        <v/>
      </c>
      <c r="I511" s="27" t="str">
        <f>IF(B511="","", IFERROR(VLOOKUP(E511,'Общий список'!$A$3:$AG$996,7,FALSE),""))</f>
        <v/>
      </c>
      <c r="J511" s="27" t="str">
        <f t="array" ref="J511">IFERROR(INDEX('Общий список'!$A$3:$O$996,VLOOKUP(E511,'Общий список'!$A$3:$S$996,19,FALSE),MATCH(B511,'Общий список'!A495:N495,0)+1),"")</f>
        <v/>
      </c>
      <c r="K511" s="30"/>
      <c r="L511" s="30"/>
      <c r="M511" s="31" t="str">
        <f t="shared" si="4"/>
        <v/>
      </c>
      <c r="N511" s="28"/>
      <c r="O511" s="32"/>
      <c r="R511" s="33"/>
      <c r="S511" s="33"/>
      <c r="T511" s="33"/>
    </row>
    <row r="512" ht="15.0" hidden="1" customHeight="1">
      <c r="A512" s="39"/>
      <c r="B512" s="26" t="str">
        <f t="array" ref="B512">IFERROR(INDEX('Общий список'!$A$3:$S$996,VLOOKUP(E512,'Общий список'!$A$3:$S$996,19,FALSE),MATCH($B$1,'Общий список'!A496:M496,0)),"")</f>
        <v/>
      </c>
      <c r="C512" s="27" t="str">
        <f>IF(B512="","", IFERROR(VLOOKUP(E512,'Общий список'!$A$3:$AG$996,3,FALSE),""))</f>
        <v/>
      </c>
      <c r="D512" s="27" t="str">
        <f>IF(B512="","", IFERROR(VLOOKUP(E512,'Общий список'!$A$3:$AG$996,17,FALSE),""))</f>
        <v/>
      </c>
      <c r="E512" s="28" t="str">
        <f>'Общий список'!A496</f>
        <v/>
      </c>
      <c r="F512" s="29" t="str">
        <f>IF(B512="","", IFERROR(VLOOKUP(E512,'Общий список'!$A$3:$AG$996,2,FALSE),""))</f>
        <v/>
      </c>
      <c r="G512" s="27" t="str">
        <f>IF(B512="","", IFERROR(VLOOKUP(E512,'Общий список'!$A$3:$AG$996,4,FALSE),""))</f>
        <v/>
      </c>
      <c r="H512" s="27" t="str">
        <f>IF(B512="","", IFERROR(VLOOKUP(E512,'Общий список'!$A$3:$AG$996,6,FALSE),""))</f>
        <v/>
      </c>
      <c r="I512" s="27" t="str">
        <f>IF(B512="","", IFERROR(VLOOKUP(E512,'Общий список'!$A$3:$AG$996,7,FALSE),""))</f>
        <v/>
      </c>
      <c r="J512" s="27" t="str">
        <f t="array" ref="J512">IFERROR(INDEX('Общий список'!$A$3:$O$996,VLOOKUP(E512,'Общий список'!$A$3:$S$996,19,FALSE),MATCH(B512,'Общий список'!A496:N496,0)+1),"")</f>
        <v/>
      </c>
      <c r="K512" s="30"/>
      <c r="L512" s="30"/>
      <c r="M512" s="31" t="str">
        <f t="shared" si="4"/>
        <v/>
      </c>
      <c r="N512" s="28"/>
      <c r="O512" s="32"/>
      <c r="R512" s="33"/>
      <c r="S512" s="33"/>
      <c r="T512" s="33"/>
    </row>
    <row r="513" ht="15.0" hidden="1" customHeight="1">
      <c r="A513" s="39"/>
      <c r="B513" s="26" t="str">
        <f t="array" ref="B513">IFERROR(INDEX('Общий список'!$A$3:$S$996,VLOOKUP(E513,'Общий список'!$A$3:$S$996,19,FALSE),MATCH($B$1,'Общий список'!A497:M497,0)),"")</f>
        <v/>
      </c>
      <c r="C513" s="27" t="str">
        <f>IF(B513="","", IFERROR(VLOOKUP(E513,'Общий список'!$A$3:$AG$996,3,FALSE),""))</f>
        <v/>
      </c>
      <c r="D513" s="27" t="str">
        <f>IF(B513="","", IFERROR(VLOOKUP(E513,'Общий список'!$A$3:$AG$996,17,FALSE),""))</f>
        <v/>
      </c>
      <c r="E513" s="28" t="str">
        <f>'Общий список'!A497</f>
        <v/>
      </c>
      <c r="F513" s="29" t="str">
        <f>IF(B513="","", IFERROR(VLOOKUP(E513,'Общий список'!$A$3:$AG$996,2,FALSE),""))</f>
        <v/>
      </c>
      <c r="G513" s="27" t="str">
        <f>IF(B513="","", IFERROR(VLOOKUP(E513,'Общий список'!$A$3:$AG$996,4,FALSE),""))</f>
        <v/>
      </c>
      <c r="H513" s="27" t="str">
        <f>IF(B513="","", IFERROR(VLOOKUP(E513,'Общий список'!$A$3:$AG$996,6,FALSE),""))</f>
        <v/>
      </c>
      <c r="I513" s="27" t="str">
        <f>IF(B513="","", IFERROR(VLOOKUP(E513,'Общий список'!$A$3:$AG$996,7,FALSE),""))</f>
        <v/>
      </c>
      <c r="J513" s="27" t="str">
        <f t="array" ref="J513">IFERROR(INDEX('Общий список'!$A$3:$O$996,VLOOKUP(E513,'Общий список'!$A$3:$S$996,19,FALSE),MATCH(B513,'Общий список'!A497:N497,0)+1),"")</f>
        <v/>
      </c>
      <c r="K513" s="30"/>
      <c r="L513" s="30"/>
      <c r="M513" s="31" t="str">
        <f t="shared" si="4"/>
        <v/>
      </c>
      <c r="N513" s="28"/>
      <c r="O513" s="32"/>
      <c r="R513" s="33"/>
      <c r="S513" s="33"/>
      <c r="T513" s="33"/>
    </row>
    <row r="514" ht="15.0" hidden="1" customHeight="1">
      <c r="A514" s="39"/>
      <c r="B514" s="26" t="str">
        <f t="array" ref="B514">IFERROR(INDEX('Общий список'!$A$3:$S$996,VLOOKUP(E514,'Общий список'!$A$3:$S$996,19,FALSE),MATCH($B$1,'Общий список'!A498:M498,0)),"")</f>
        <v/>
      </c>
      <c r="C514" s="27" t="str">
        <f>IF(B514="","", IFERROR(VLOOKUP(E514,'Общий список'!$A$3:$AG$996,3,FALSE),""))</f>
        <v/>
      </c>
      <c r="D514" s="27" t="str">
        <f>IF(B514="","", IFERROR(VLOOKUP(E514,'Общий список'!$A$3:$AG$996,17,FALSE),""))</f>
        <v/>
      </c>
      <c r="E514" s="28" t="str">
        <f>'Общий список'!A498</f>
        <v/>
      </c>
      <c r="F514" s="29" t="str">
        <f>IF(B514="","", IFERROR(VLOOKUP(E514,'Общий список'!$A$3:$AG$996,2,FALSE),""))</f>
        <v/>
      </c>
      <c r="G514" s="27" t="str">
        <f>IF(B514="","", IFERROR(VLOOKUP(E514,'Общий список'!$A$3:$AG$996,4,FALSE),""))</f>
        <v/>
      </c>
      <c r="H514" s="27" t="str">
        <f>IF(B514="","", IFERROR(VLOOKUP(E514,'Общий список'!$A$3:$AG$996,6,FALSE),""))</f>
        <v/>
      </c>
      <c r="I514" s="27" t="str">
        <f>IF(B514="","", IFERROR(VLOOKUP(E514,'Общий список'!$A$3:$AG$996,7,FALSE),""))</f>
        <v/>
      </c>
      <c r="J514" s="27" t="str">
        <f t="array" ref="J514">IFERROR(INDEX('Общий список'!$A$3:$O$996,VLOOKUP(E514,'Общий список'!$A$3:$S$996,19,FALSE),MATCH(B514,'Общий список'!A498:N498,0)+1),"")</f>
        <v/>
      </c>
      <c r="K514" s="30"/>
      <c r="L514" s="30"/>
      <c r="M514" s="31" t="str">
        <f t="shared" si="4"/>
        <v/>
      </c>
      <c r="N514" s="28"/>
      <c r="O514" s="32"/>
      <c r="R514" s="33"/>
      <c r="S514" s="33"/>
      <c r="T514" s="33"/>
    </row>
    <row r="515" ht="15.0" hidden="1" customHeight="1">
      <c r="A515" s="39"/>
      <c r="B515" s="26" t="str">
        <f t="array" ref="B515">IFERROR(INDEX('Общий список'!$A$3:$S$996,VLOOKUP(E515,'Общий список'!$A$3:$S$996,19,FALSE),MATCH($B$1,'Общий список'!A499:M499,0)),"")</f>
        <v/>
      </c>
      <c r="C515" s="27" t="str">
        <f>IF(B515="","", IFERROR(VLOOKUP(E515,'Общий список'!$A$3:$AG$996,3,FALSE),""))</f>
        <v/>
      </c>
      <c r="D515" s="27" t="str">
        <f>IF(B515="","", IFERROR(VLOOKUP(E515,'Общий список'!$A$3:$AG$996,17,FALSE),""))</f>
        <v/>
      </c>
      <c r="E515" s="28" t="str">
        <f>'Общий список'!A499</f>
        <v/>
      </c>
      <c r="F515" s="29" t="str">
        <f>IF(B515="","", IFERROR(VLOOKUP(E515,'Общий список'!$A$3:$AG$996,2,FALSE),""))</f>
        <v/>
      </c>
      <c r="G515" s="27" t="str">
        <f>IF(B515="","", IFERROR(VLOOKUP(E515,'Общий список'!$A$3:$AG$996,4,FALSE),""))</f>
        <v/>
      </c>
      <c r="H515" s="27" t="str">
        <f>IF(B515="","", IFERROR(VLOOKUP(E515,'Общий список'!$A$3:$AG$996,6,FALSE),""))</f>
        <v/>
      </c>
      <c r="I515" s="27" t="str">
        <f>IF(B515="","", IFERROR(VLOOKUP(E515,'Общий список'!$A$3:$AG$996,7,FALSE),""))</f>
        <v/>
      </c>
      <c r="J515" s="27" t="str">
        <f t="array" ref="J515">IFERROR(INDEX('Общий список'!$A$3:$O$996,VLOOKUP(E515,'Общий список'!$A$3:$S$996,19,FALSE),MATCH(B515,'Общий список'!A499:N499,0)+1),"")</f>
        <v/>
      </c>
      <c r="K515" s="30"/>
      <c r="L515" s="30"/>
      <c r="M515" s="31" t="str">
        <f t="shared" si="4"/>
        <v/>
      </c>
      <c r="N515" s="28"/>
      <c r="O515" s="32"/>
      <c r="R515" s="33"/>
      <c r="S515" s="33"/>
      <c r="T515" s="33"/>
    </row>
    <row r="516" ht="15.0" hidden="1" customHeight="1">
      <c r="A516" s="39"/>
      <c r="B516" s="26" t="str">
        <f t="array" ref="B516">IFERROR(INDEX('Общий список'!$A$3:$S$996,VLOOKUP(E516,'Общий список'!$A$3:$S$996,19,FALSE),MATCH($B$1,'Общий список'!A500:M500,0)),"")</f>
        <v/>
      </c>
      <c r="C516" s="27" t="str">
        <f>IF(B516="","", IFERROR(VLOOKUP(E516,'Общий список'!$A$3:$AG$996,3,FALSE),""))</f>
        <v/>
      </c>
      <c r="D516" s="27" t="str">
        <f>IF(B516="","", IFERROR(VLOOKUP(E516,'Общий список'!$A$3:$AG$996,17,FALSE),""))</f>
        <v/>
      </c>
      <c r="E516" s="28" t="str">
        <f>'Общий список'!A500</f>
        <v/>
      </c>
      <c r="F516" s="29" t="str">
        <f>IF(B516="","", IFERROR(VLOOKUP(E516,'Общий список'!$A$3:$AG$996,2,FALSE),""))</f>
        <v/>
      </c>
      <c r="G516" s="27" t="str">
        <f>IF(B516="","", IFERROR(VLOOKUP(E516,'Общий список'!$A$3:$AG$996,4,FALSE),""))</f>
        <v/>
      </c>
      <c r="H516" s="27" t="str">
        <f>IF(B516="","", IFERROR(VLOOKUP(E516,'Общий список'!$A$3:$AG$996,6,FALSE),""))</f>
        <v/>
      </c>
      <c r="I516" s="27" t="str">
        <f>IF(B516="","", IFERROR(VLOOKUP(E516,'Общий список'!$A$3:$AG$996,7,FALSE),""))</f>
        <v/>
      </c>
      <c r="J516" s="27" t="str">
        <f t="array" ref="J516">IFERROR(INDEX('Общий список'!$A$3:$O$996,VLOOKUP(E516,'Общий список'!$A$3:$S$996,19,FALSE),MATCH(B516,'Общий список'!A500:N500,0)+1),"")</f>
        <v/>
      </c>
      <c r="K516" s="30"/>
      <c r="L516" s="30"/>
      <c r="M516" s="31" t="str">
        <f t="shared" si="4"/>
        <v/>
      </c>
      <c r="N516" s="28"/>
      <c r="O516" s="32"/>
      <c r="R516" s="33"/>
      <c r="S516" s="33"/>
      <c r="T516" s="33"/>
    </row>
    <row r="517" ht="15.0" hidden="1" customHeight="1">
      <c r="A517" s="39"/>
      <c r="B517" s="26" t="str">
        <f t="array" ref="B517">IFERROR(INDEX('Общий список'!$A$3:$S$996,VLOOKUP(E517,'Общий список'!$A$3:$S$996,19,FALSE),MATCH($B$1,'Общий список'!A501:M501,0)),"")</f>
        <v/>
      </c>
      <c r="C517" s="27" t="str">
        <f>IF(B517="","", IFERROR(VLOOKUP(E517,'Общий список'!$A$3:$AG$996,3,FALSE),""))</f>
        <v/>
      </c>
      <c r="D517" s="27" t="str">
        <f>IF(B517="","", IFERROR(VLOOKUP(E517,'Общий список'!$A$3:$AG$996,17,FALSE),""))</f>
        <v/>
      </c>
      <c r="E517" s="28" t="str">
        <f>'Общий список'!A501</f>
        <v/>
      </c>
      <c r="F517" s="29" t="str">
        <f>IF(B517="","", IFERROR(VLOOKUP(E517,'Общий список'!$A$3:$AG$996,2,FALSE),""))</f>
        <v/>
      </c>
      <c r="G517" s="27" t="str">
        <f>IF(B517="","", IFERROR(VLOOKUP(E517,'Общий список'!$A$3:$AG$996,4,FALSE),""))</f>
        <v/>
      </c>
      <c r="H517" s="27" t="str">
        <f>IF(B517="","", IFERROR(VLOOKUP(E517,'Общий список'!$A$3:$AG$996,6,FALSE),""))</f>
        <v/>
      </c>
      <c r="I517" s="27" t="str">
        <f>IF(B517="","", IFERROR(VLOOKUP(E517,'Общий список'!$A$3:$AG$996,7,FALSE),""))</f>
        <v/>
      </c>
      <c r="J517" s="27" t="str">
        <f t="array" ref="J517">IFERROR(INDEX('Общий список'!$A$3:$O$996,VLOOKUP(E517,'Общий список'!$A$3:$S$996,19,FALSE),MATCH(B517,'Общий список'!A501:N501,0)+1),"")</f>
        <v/>
      </c>
      <c r="K517" s="30"/>
      <c r="L517" s="30"/>
      <c r="M517" s="31" t="str">
        <f t="shared" si="4"/>
        <v/>
      </c>
      <c r="N517" s="28"/>
      <c r="O517" s="32"/>
      <c r="R517" s="33"/>
      <c r="S517" s="33"/>
      <c r="T517" s="33"/>
    </row>
    <row r="518" ht="15.0" hidden="1" customHeight="1">
      <c r="A518" s="39"/>
      <c r="B518" s="26" t="str">
        <f t="array" ref="B518">IFERROR(INDEX('Общий список'!$A$3:$S$996,VLOOKUP(E518,'Общий список'!$A$3:$S$996,19,FALSE),MATCH($B$1,'Общий список'!A502:M502,0)),"")</f>
        <v/>
      </c>
      <c r="C518" s="27" t="str">
        <f>IF(B518="","", IFERROR(VLOOKUP(E518,'Общий список'!$A$3:$AG$996,3,FALSE),""))</f>
        <v/>
      </c>
      <c r="D518" s="27" t="str">
        <f>IF(B518="","", IFERROR(VLOOKUP(E518,'Общий список'!$A$3:$AG$996,17,FALSE),""))</f>
        <v/>
      </c>
      <c r="E518" s="28" t="str">
        <f>'Общий список'!A502</f>
        <v/>
      </c>
      <c r="F518" s="29" t="str">
        <f>IF(B518="","", IFERROR(VLOOKUP(E518,'Общий список'!$A$3:$AG$996,2,FALSE),""))</f>
        <v/>
      </c>
      <c r="G518" s="27" t="str">
        <f>IF(B518="","", IFERROR(VLOOKUP(E518,'Общий список'!$A$3:$AG$996,4,FALSE),""))</f>
        <v/>
      </c>
      <c r="H518" s="27" t="str">
        <f>IF(B518="","", IFERROR(VLOOKUP(E518,'Общий список'!$A$3:$AG$996,6,FALSE),""))</f>
        <v/>
      </c>
      <c r="I518" s="27" t="str">
        <f>IF(B518="","", IFERROR(VLOOKUP(E518,'Общий список'!$A$3:$AG$996,7,FALSE),""))</f>
        <v/>
      </c>
      <c r="J518" s="27" t="str">
        <f t="array" ref="J518">IFERROR(INDEX('Общий список'!$A$3:$O$996,VLOOKUP(E518,'Общий список'!$A$3:$S$996,19,FALSE),MATCH(B518,'Общий список'!A502:N502,0)+1),"")</f>
        <v/>
      </c>
      <c r="K518" s="30"/>
      <c r="L518" s="30"/>
      <c r="M518" s="31" t="str">
        <f t="shared" si="4"/>
        <v/>
      </c>
      <c r="N518" s="28"/>
      <c r="O518" s="32"/>
      <c r="R518" s="33"/>
      <c r="S518" s="33"/>
      <c r="T518" s="33"/>
    </row>
    <row r="519" ht="15.0" hidden="1" customHeight="1">
      <c r="A519" s="39"/>
      <c r="B519" s="26" t="str">
        <f t="array" ref="B519">IFERROR(INDEX('Общий список'!$A$3:$S$996,VLOOKUP(E519,'Общий список'!$A$3:$S$996,19,FALSE),MATCH($B$1,'Общий список'!A503:M503,0)),"")</f>
        <v/>
      </c>
      <c r="C519" s="27" t="str">
        <f>IF(B519="","", IFERROR(VLOOKUP(E519,'Общий список'!$A$3:$AG$996,3,FALSE),""))</f>
        <v/>
      </c>
      <c r="D519" s="27" t="str">
        <f>IF(B519="","", IFERROR(VLOOKUP(E519,'Общий список'!$A$3:$AG$996,17,FALSE),""))</f>
        <v/>
      </c>
      <c r="E519" s="28" t="str">
        <f>'Общий список'!A503</f>
        <v/>
      </c>
      <c r="F519" s="29" t="str">
        <f>IF(B519="","", IFERROR(VLOOKUP(E519,'Общий список'!$A$3:$AG$996,2,FALSE),""))</f>
        <v/>
      </c>
      <c r="G519" s="27" t="str">
        <f>IF(B519="","", IFERROR(VLOOKUP(E519,'Общий список'!$A$3:$AG$996,4,FALSE),""))</f>
        <v/>
      </c>
      <c r="H519" s="27" t="str">
        <f>IF(B519="","", IFERROR(VLOOKUP(E519,'Общий список'!$A$3:$AG$996,6,FALSE),""))</f>
        <v/>
      </c>
      <c r="I519" s="27" t="str">
        <f>IF(B519="","", IFERROR(VLOOKUP(E519,'Общий список'!$A$3:$AG$996,7,FALSE),""))</f>
        <v/>
      </c>
      <c r="J519" s="27" t="str">
        <f t="array" ref="J519">IFERROR(INDEX('Общий список'!$A$3:$O$996,VLOOKUP(E519,'Общий список'!$A$3:$S$996,19,FALSE),MATCH(B519,'Общий список'!A503:N503,0)+1),"")</f>
        <v/>
      </c>
      <c r="K519" s="30"/>
      <c r="L519" s="30"/>
      <c r="M519" s="31" t="str">
        <f t="shared" si="4"/>
        <v/>
      </c>
      <c r="N519" s="28"/>
      <c r="O519" s="32"/>
      <c r="R519" s="33"/>
      <c r="S519" s="33"/>
      <c r="T519" s="33"/>
    </row>
    <row r="520" ht="15.0" hidden="1" customHeight="1">
      <c r="A520" s="39"/>
      <c r="B520" s="26" t="str">
        <f t="array" ref="B520">IFERROR(INDEX('Общий список'!$A$3:$S$996,VLOOKUP(E520,'Общий список'!$A$3:$S$996,19,FALSE),MATCH($B$1,'Общий список'!A504:M504,0)),"")</f>
        <v/>
      </c>
      <c r="C520" s="27" t="str">
        <f>IF(B520="","", IFERROR(VLOOKUP(E520,'Общий список'!$A$3:$AG$996,3,FALSE),""))</f>
        <v/>
      </c>
      <c r="D520" s="27" t="str">
        <f>IF(B520="","", IFERROR(VLOOKUP(E520,'Общий список'!$A$3:$AG$996,17,FALSE),""))</f>
        <v/>
      </c>
      <c r="E520" s="28" t="str">
        <f>'Общий список'!A504</f>
        <v/>
      </c>
      <c r="F520" s="29" t="str">
        <f>IF(B520="","", IFERROR(VLOOKUP(E520,'Общий список'!$A$3:$AG$996,2,FALSE),""))</f>
        <v/>
      </c>
      <c r="G520" s="27" t="str">
        <f>IF(B520="","", IFERROR(VLOOKUP(E520,'Общий список'!$A$3:$AG$996,4,FALSE),""))</f>
        <v/>
      </c>
      <c r="H520" s="27" t="str">
        <f>IF(B520="","", IFERROR(VLOOKUP(E520,'Общий список'!$A$3:$AG$996,6,FALSE),""))</f>
        <v/>
      </c>
      <c r="I520" s="27" t="str">
        <f>IF(B520="","", IFERROR(VLOOKUP(E520,'Общий список'!$A$3:$AG$996,7,FALSE),""))</f>
        <v/>
      </c>
      <c r="J520" s="27" t="str">
        <f t="array" ref="J520">IFERROR(INDEX('Общий список'!$A$3:$O$996,VLOOKUP(E520,'Общий список'!$A$3:$S$996,19,FALSE),MATCH(B520,'Общий список'!A504:N504,0)+1),"")</f>
        <v/>
      </c>
      <c r="K520" s="30"/>
      <c r="L520" s="30"/>
      <c r="M520" s="31" t="str">
        <f t="shared" si="4"/>
        <v/>
      </c>
      <c r="N520" s="28"/>
      <c r="O520" s="32"/>
      <c r="R520" s="33"/>
      <c r="S520" s="33"/>
      <c r="T520" s="33"/>
    </row>
    <row r="521" ht="15.0" hidden="1" customHeight="1">
      <c r="A521" s="39"/>
      <c r="B521" s="26" t="str">
        <f t="array" ref="B521">IFERROR(INDEX('Общий список'!$A$3:$S$996,VLOOKUP(E521,'Общий список'!$A$3:$S$996,19,FALSE),MATCH($B$1,'Общий список'!A505:M505,0)),"")</f>
        <v/>
      </c>
      <c r="C521" s="27" t="str">
        <f>IF(B521="","", IFERROR(VLOOKUP(E521,'Общий список'!$A$3:$AG$996,3,FALSE),""))</f>
        <v/>
      </c>
      <c r="D521" s="27" t="str">
        <f>IF(B521="","", IFERROR(VLOOKUP(E521,'Общий список'!$A$3:$AG$996,17,FALSE),""))</f>
        <v/>
      </c>
      <c r="E521" s="28" t="str">
        <f>'Общий список'!A505</f>
        <v/>
      </c>
      <c r="F521" s="29" t="str">
        <f>IF(B521="","", IFERROR(VLOOKUP(E521,'Общий список'!$A$3:$AG$996,2,FALSE),""))</f>
        <v/>
      </c>
      <c r="G521" s="27" t="str">
        <f>IF(B521="","", IFERROR(VLOOKUP(E521,'Общий список'!$A$3:$AG$996,4,FALSE),""))</f>
        <v/>
      </c>
      <c r="H521" s="27" t="str">
        <f>IF(B521="","", IFERROR(VLOOKUP(E521,'Общий список'!$A$3:$AG$996,6,FALSE),""))</f>
        <v/>
      </c>
      <c r="I521" s="27" t="str">
        <f>IF(B521="","", IFERROR(VLOOKUP(E521,'Общий список'!$A$3:$AG$996,7,FALSE),""))</f>
        <v/>
      </c>
      <c r="J521" s="27" t="str">
        <f t="array" ref="J521">IFERROR(INDEX('Общий список'!$A$3:$O$996,VLOOKUP(E521,'Общий список'!$A$3:$S$996,19,FALSE),MATCH(B521,'Общий список'!A505:N505,0)+1),"")</f>
        <v/>
      </c>
      <c r="K521" s="30"/>
      <c r="L521" s="30"/>
      <c r="M521" s="31" t="str">
        <f t="shared" si="4"/>
        <v/>
      </c>
      <c r="N521" s="28"/>
      <c r="O521" s="32"/>
      <c r="R521" s="33"/>
      <c r="S521" s="33"/>
      <c r="T521" s="33"/>
    </row>
    <row r="522" ht="15.0" hidden="1" customHeight="1">
      <c r="A522" s="39"/>
      <c r="B522" s="26" t="str">
        <f t="array" ref="B522">IFERROR(INDEX('Общий список'!$A$3:$S$996,VLOOKUP(E522,'Общий список'!$A$3:$S$996,19,FALSE),MATCH($B$1,'Общий список'!A506:M506,0)),"")</f>
        <v/>
      </c>
      <c r="C522" s="27" t="str">
        <f>IF(B522="","", IFERROR(VLOOKUP(E522,'Общий список'!$A$3:$AG$996,3,FALSE),""))</f>
        <v/>
      </c>
      <c r="D522" s="27" t="str">
        <f>IF(B522="","", IFERROR(VLOOKUP(E522,'Общий список'!$A$3:$AG$996,17,FALSE),""))</f>
        <v/>
      </c>
      <c r="E522" s="28" t="str">
        <f>'Общий список'!A506</f>
        <v/>
      </c>
      <c r="F522" s="29" t="str">
        <f>IF(B522="","", IFERROR(VLOOKUP(E522,'Общий список'!$A$3:$AG$996,2,FALSE),""))</f>
        <v/>
      </c>
      <c r="G522" s="27" t="str">
        <f>IF(B522="","", IFERROR(VLOOKUP(E522,'Общий список'!$A$3:$AG$996,4,FALSE),""))</f>
        <v/>
      </c>
      <c r="H522" s="27" t="str">
        <f>IF(B522="","", IFERROR(VLOOKUP(E522,'Общий список'!$A$3:$AG$996,6,FALSE),""))</f>
        <v/>
      </c>
      <c r="I522" s="27" t="str">
        <f>IF(B522="","", IFERROR(VLOOKUP(E522,'Общий список'!$A$3:$AG$996,7,FALSE),""))</f>
        <v/>
      </c>
      <c r="J522" s="27" t="str">
        <f t="array" ref="J522">IFERROR(INDEX('Общий список'!$A$3:$O$996,VLOOKUP(E522,'Общий список'!$A$3:$S$996,19,FALSE),MATCH(B522,'Общий список'!A506:N506,0)+1),"")</f>
        <v/>
      </c>
      <c r="K522" s="30"/>
      <c r="L522" s="30"/>
      <c r="M522" s="31" t="str">
        <f t="shared" si="4"/>
        <v/>
      </c>
      <c r="N522" s="28"/>
      <c r="O522" s="32"/>
      <c r="R522" s="33"/>
      <c r="S522" s="33"/>
      <c r="T522" s="33"/>
    </row>
    <row r="523" ht="15.0" hidden="1" customHeight="1">
      <c r="A523" s="39"/>
      <c r="B523" s="26" t="str">
        <f t="array" ref="B523">IFERROR(INDEX('Общий список'!$A$3:$S$996,VLOOKUP(E523,'Общий список'!$A$3:$S$996,19,FALSE),MATCH($B$1,'Общий список'!A507:M507,0)),"")</f>
        <v/>
      </c>
      <c r="C523" s="27" t="str">
        <f>IF(B523="","", IFERROR(VLOOKUP(E523,'Общий список'!$A$3:$AG$996,3,FALSE),""))</f>
        <v/>
      </c>
      <c r="D523" s="27" t="str">
        <f>IF(B523="","", IFERROR(VLOOKUP(E523,'Общий список'!$A$3:$AG$996,17,FALSE),""))</f>
        <v/>
      </c>
      <c r="E523" s="28" t="str">
        <f>'Общий список'!A507</f>
        <v/>
      </c>
      <c r="F523" s="29" t="str">
        <f>IF(B523="","", IFERROR(VLOOKUP(E523,'Общий список'!$A$3:$AG$996,2,FALSE),""))</f>
        <v/>
      </c>
      <c r="G523" s="27" t="str">
        <f>IF(B523="","", IFERROR(VLOOKUP(E523,'Общий список'!$A$3:$AG$996,4,FALSE),""))</f>
        <v/>
      </c>
      <c r="H523" s="27" t="str">
        <f>IF(B523="","", IFERROR(VLOOKUP(E523,'Общий список'!$A$3:$AG$996,6,FALSE),""))</f>
        <v/>
      </c>
      <c r="I523" s="27" t="str">
        <f>IF(B523="","", IFERROR(VLOOKUP(E523,'Общий список'!$A$3:$AG$996,7,FALSE),""))</f>
        <v/>
      </c>
      <c r="J523" s="27" t="str">
        <f t="array" ref="J523">IFERROR(INDEX('Общий список'!$A$3:$O$996,VLOOKUP(E523,'Общий список'!$A$3:$S$996,19,FALSE),MATCH(B523,'Общий список'!A507:N507,0)+1),"")</f>
        <v/>
      </c>
      <c r="K523" s="30"/>
      <c r="L523" s="30"/>
      <c r="M523" s="31" t="str">
        <f t="shared" si="4"/>
        <v/>
      </c>
      <c r="N523" s="28"/>
      <c r="O523" s="32"/>
      <c r="R523" s="33"/>
      <c r="S523" s="33"/>
      <c r="T523" s="33"/>
    </row>
  </sheetData>
  <autoFilter ref="$B$4:$O$523">
    <filterColumn colId="1">
      <filters>
        <filter val="Ж"/>
      </filters>
    </filterColumn>
    <sortState ref="B4:O523">
      <sortCondition descending="1" ref="J4:J523"/>
    </sortState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17">
    <mergeCell ref="E1:I1"/>
    <mergeCell ref="E2:I2"/>
    <mergeCell ref="E3:I3"/>
    <mergeCell ref="E172:J172"/>
    <mergeCell ref="E173:J173"/>
    <mergeCell ref="E175:J175"/>
    <mergeCell ref="E176:J176"/>
    <mergeCell ref="E214:J214"/>
    <mergeCell ref="E215:J215"/>
    <mergeCell ref="E216:J216"/>
    <mergeCell ref="E178:J178"/>
    <mergeCell ref="E179:J179"/>
    <mergeCell ref="E180:J180"/>
    <mergeCell ref="E181:J181"/>
    <mergeCell ref="E182:J182"/>
    <mergeCell ref="E212:J212"/>
    <mergeCell ref="E213:J213"/>
  </mergeCells>
  <dataValidations>
    <dataValidation type="list" allowBlank="1" showErrorMessage="1" sqref="O5:O523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9283664753770188" footer="0.0" header="0.0" left="0.25" right="0.25" top="0.36784332043240364"/>
  <pageSetup fitToHeight="0" paperSize="9" cellComments="atEnd" orientation="portrait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min="5" max="5" width="10.88"/>
    <col customWidth="1" min="6" max="6" width="17.88"/>
    <col customWidth="1" min="7" max="7" width="13.63"/>
    <col customWidth="1" min="8" max="8" width="22.88"/>
    <col customWidth="1" min="9" max="9" width="23.75"/>
    <col customWidth="1" hidden="1" min="10" max="10" width="10.88"/>
    <col customWidth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 t="s">
        <v>21</v>
      </c>
      <c r="B1" s="2" t="s">
        <v>26</v>
      </c>
      <c r="C1" s="3"/>
      <c r="D1" s="4"/>
      <c r="E1" s="5" t="s">
        <v>27</v>
      </c>
      <c r="J1" s="52"/>
      <c r="K1" s="6"/>
      <c r="L1" s="7"/>
      <c r="M1" s="8"/>
      <c r="N1" s="9"/>
      <c r="O1" s="10"/>
    </row>
    <row r="2">
      <c r="A2" s="44">
        <v>0.5625</v>
      </c>
      <c r="B2" s="12" t="s">
        <v>2</v>
      </c>
      <c r="C2" s="13"/>
      <c r="D2" s="4"/>
      <c r="E2" s="14" t="s">
        <v>3</v>
      </c>
      <c r="J2" s="52"/>
      <c r="K2" s="6"/>
      <c r="L2" s="7"/>
      <c r="M2" s="8"/>
      <c r="N2" s="9"/>
      <c r="O2" s="10"/>
    </row>
    <row r="3">
      <c r="B3" s="15"/>
      <c r="E3" s="16" t="s">
        <v>47</v>
      </c>
      <c r="J3" s="52"/>
      <c r="K3" s="6"/>
      <c r="L3" s="7"/>
      <c r="M3" s="8"/>
      <c r="N3" s="9"/>
      <c r="O3" s="10"/>
    </row>
    <row r="4" ht="27.0" customHeight="1">
      <c r="A4" s="53" t="s">
        <v>29</v>
      </c>
      <c r="B4" s="18" t="s">
        <v>6</v>
      </c>
      <c r="C4" s="19" t="s">
        <v>7</v>
      </c>
      <c r="D4" s="19" t="s">
        <v>8</v>
      </c>
      <c r="E4" s="20" t="s">
        <v>9</v>
      </c>
      <c r="F4" s="21" t="s">
        <v>24</v>
      </c>
      <c r="G4" s="54" t="s">
        <v>11</v>
      </c>
      <c r="H4" s="21" t="s">
        <v>12</v>
      </c>
      <c r="I4" s="21" t="s">
        <v>13</v>
      </c>
      <c r="J4" s="55" t="s">
        <v>14</v>
      </c>
      <c r="K4" s="42" t="s">
        <v>15</v>
      </c>
      <c r="L4" s="42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список'!$A$3:$S$996,VLOOKUP(E521,'Общий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56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>200 м</v>
      </c>
      <c r="C8" s="27" t="str">
        <f>IF(B8="","", IFERROR(VLOOKUP(E8,'Общий список'!$A$3:$AG$996,3,FALSE),""))</f>
        <v>Ж</v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>Климова Елизавета</v>
      </c>
      <c r="G8" s="27" t="str">
        <f>IF(B8="","", IFERROR(VLOOKUP(E8,'Общий список'!$A$3:$AG$996,4,FALSE),""))</f>
        <v>12.05.2009</v>
      </c>
      <c r="H8" s="27" t="str">
        <f>IF(B8="","", IFERROR(VLOOKUP(E8,'Общий список'!$A$3:$AG$996,6,FALSE),""))</f>
        <v>СШОР "ТЕМП" г. Березники</v>
      </c>
      <c r="I8" s="27" t="str">
        <f>IF(B8="","", IFERROR(VLOOKUP(E8,'Общий список'!$A$3:$AG$996,7,FALSE),""))</f>
        <v>Чжао Л.А., Косинов А.Н. </v>
      </c>
      <c r="J8" s="27">
        <f t="array" ref="J8">IFERROR(INDEX('Общий список'!$A$3:$O$996,VLOOKUP(E8,'Общий список'!$A$3:$S$996,19,FALSE),MATCH(B8,'Общий список'!A6:N6,0)+1),"")</f>
        <v>29</v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список'!A9:M9,0)),"")</f>
        <v>200 м</v>
      </c>
      <c r="C11" s="27" t="str">
        <f>IF(B11="","", IFERROR(VLOOKUP(E11,'Общий список'!$A$3:$AG$996,3,FALSE),""))</f>
        <v>Ж</v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>Калачева Ксения</v>
      </c>
      <c r="G11" s="27" t="str">
        <f>IF(B11="","", IFERROR(VLOOKUP(E11,'Общий список'!$A$3:$AG$996,4,FALSE),""))</f>
        <v>06.08.2010</v>
      </c>
      <c r="H11" s="27" t="str">
        <f>IF(B11="","", IFERROR(VLOOKUP(E11,'Общий список'!$A$3:$AG$996,6,FALSE),""))</f>
        <v>СШОР "ТЕМП" г. Березники</v>
      </c>
      <c r="I11" s="27" t="str">
        <f>IF(B11="","", IFERROR(VLOOKUP(E11,'Общий список'!$A$3:$AG$996,7,FALSE),""))</f>
        <v>Чжао Л.А., Косинов А.Н. </v>
      </c>
      <c r="J11" s="27">
        <f t="array" ref="J11">IFERROR(INDEX('Общий список'!$A$3:$O$996,VLOOKUP(E11,'Общий список'!$A$3:$S$996,19,FALSE),MATCH(B11,'Общий список'!A9:N9,0)+1),"")</f>
        <v>28</v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список'!A11:M11,0)),"")</f>
        <v>200 м</v>
      </c>
      <c r="C13" s="27" t="str">
        <f>IF(B13="","", IFERROR(VLOOKUP(E13,'Общий список'!$A$3:$AG$996,3,FALSE),""))</f>
        <v>Ж</v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>Пташникас Владлена</v>
      </c>
      <c r="G13" s="27" t="str">
        <f>IF(B13="","", IFERROR(VLOOKUP(E13,'Общий список'!$A$3:$AG$996,4,FALSE),""))</f>
        <v>19.07.2009</v>
      </c>
      <c r="H13" s="27" t="str">
        <f>IF(B13="","", IFERROR(VLOOKUP(E13,'Общий список'!$A$3:$AG$996,6,FALSE),""))</f>
        <v>СШОР "ТЕМП" г. Березники</v>
      </c>
      <c r="I13" s="27" t="str">
        <f>IF(B13="","", IFERROR(VLOOKUP(E13,'Общий список'!$A$3:$AG$996,7,FALSE),""))</f>
        <v>Чжао Л.А.,Косинов А. Н. </v>
      </c>
      <c r="J13" s="27">
        <f t="array" ref="J13">IFERROR(INDEX('Общий список'!$A$3:$O$996,VLOOKUP(E13,'Общий список'!$A$3:$S$996,19,FALSE),MATCH(B13,'Общий список'!A11:N11,0)+1),"")</f>
        <v>27.2</v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список'!A13:M13,0)),"")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список'!A13:N13,0)+1),"")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список'!A17:M17,0)),"")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список'!A17:N17,0)+1),"")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список'!A19:M19,0)),"")</f>
        <v>200 м</v>
      </c>
      <c r="C21" s="27" t="str">
        <f>IF(B21="","", IFERROR(VLOOKUP(E21,'Общий список'!$A$3:$AG$996,3,FALSE),""))</f>
        <v>Ж</v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>Хисамбеева Полина</v>
      </c>
      <c r="G21" s="27" t="str">
        <f>IF(B21="","", IFERROR(VLOOKUP(E21,'Общий список'!$A$3:$AG$996,4,FALSE),""))</f>
        <v>28.12.2008</v>
      </c>
      <c r="H21" s="27" t="str">
        <f>IF(B21="","", IFERROR(VLOOKUP(E21,'Общий список'!$A$3:$AG$996,6,FALSE),""))</f>
        <v>СШОР "ТЕМП" г. Березники</v>
      </c>
      <c r="I21" s="27" t="str">
        <f>IF(B21="","", IFERROR(VLOOKUP(E21,'Общий список'!$A$3:$AG$996,7,FALSE),""))</f>
        <v>Голев В.Н.,.Кениг А.М.</v>
      </c>
      <c r="J21" s="27">
        <f t="array" ref="J21">IFERROR(INDEX('Общий список'!$A$3:$O$996,VLOOKUP(E21,'Общий список'!$A$3:$S$996,19,FALSE),MATCH(B21,'Общий список'!A19:N19,0)+1),"")</f>
        <v>26.5</v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список'!A21:M21,0)),"")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список'!A21</f>
        <v>55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список'!A21:N21,0)+1),"")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список'!A22:M22,0)),"")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список'!A22</f>
        <v>59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список'!A22:N22,0)+1),"")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список'!A23:M23,0)),"")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список'!A23</f>
        <v>60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список'!A23:N23,0)+1),"")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список'!A24:M24,0)),"")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список'!A24</f>
        <v>73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список'!A24:N24,0)+1),"")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список'!A25:M25,0)),"")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список'!A25</f>
        <v>74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список'!A25:N25,0)+1),"")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список'!A26:M26,0)),"")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список'!A26</f>
        <v>233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список'!A26:N26,0)+1),"")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список'!A28:M28,0)),"")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список'!A28</f>
        <v>104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список'!A28:N28,0)+1),"")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список'!A29:M29,0)),"")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список'!A29</f>
        <v>108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список'!A29:N29,0)+1),"")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список'!A33:M33,0)),"")</f>
        <v>200 м</v>
      </c>
      <c r="C30" s="27" t="str">
        <f>IF(B30="","", IFERROR(VLOOKUP(E30,'Общий список'!$A$3:$AG$996,3,FALSE),""))</f>
        <v>Ж</v>
      </c>
      <c r="D30" s="27" t="str">
        <f>IF(B30="","", IFERROR(VLOOKUP(E30,'Общий список'!$A$3:$AG$996,17,FALSE),""))</f>
        <v/>
      </c>
      <c r="E30" s="28">
        <f>'Общий список'!A33</f>
        <v>116</v>
      </c>
      <c r="F30" s="29" t="str">
        <f>IF(B30="","", IFERROR(VLOOKUP(E30,'Общий список'!$A$3:$AG$996,2,FALSE),""))</f>
        <v>Носова Анастасия</v>
      </c>
      <c r="G30" s="27" t="str">
        <f>IF(B30="","", IFERROR(VLOOKUP(E30,'Общий список'!$A$3:$AG$996,4,FALSE),""))</f>
        <v>01.03.2008</v>
      </c>
      <c r="H30" s="27" t="str">
        <f>IF(B30="","", IFERROR(VLOOKUP(E30,'Общий список'!$A$3:$AG$996,6,FALSE),""))</f>
        <v>МАУ ДО СШОР Кировского р-на</v>
      </c>
      <c r="I30" s="27" t="str">
        <f>IF(B30="","", IFERROR(VLOOKUP(E30,'Общий список'!$A$3:$AG$996,7,FALSE),""))</f>
        <v>Пономарева О.Ю., Мальцева И.Б.</v>
      </c>
      <c r="J30" s="27">
        <f t="array" ref="J30">IFERROR(INDEX('Общий список'!$A$3:$O$996,VLOOKUP(E30,'Общий список'!$A$3:$S$996,19,FALSE),MATCH(B30,'Общий список'!A33:N33,0)+1),"")</f>
        <v>28.2</v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список'!A34:M34,0)),"")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список'!A34</f>
        <v>144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список'!A34:N34,0)+1),"")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список'!A35:M35,0)),"")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список'!A35</f>
        <v>150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список'!A35:N35,0)+1),"")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список'!A36:M36,0)),"")</f>
        <v>200 м</v>
      </c>
      <c r="C33" s="27" t="str">
        <f>IF(B33="","", IFERROR(VLOOKUP(E33,'Общий список'!$A$3:$AG$996,3,FALSE),""))</f>
        <v>Ж</v>
      </c>
      <c r="D33" s="27" t="str">
        <f>IF(B33="","", IFERROR(VLOOKUP(E33,'Общий список'!$A$3:$AG$996,17,FALSE),""))</f>
        <v/>
      </c>
      <c r="E33" s="28">
        <f>'Общий список'!A36</f>
        <v>155</v>
      </c>
      <c r="F33" s="29" t="str">
        <f>IF(B33="","", IFERROR(VLOOKUP(E33,'Общий список'!$A$3:$AG$996,2,FALSE),""))</f>
        <v>Политова Виктория</v>
      </c>
      <c r="G33" s="27" t="str">
        <f>IF(B33="","", IFERROR(VLOOKUP(E33,'Общий список'!$A$3:$AG$996,4,FALSE),""))</f>
        <v>10.08.2007</v>
      </c>
      <c r="H33" s="27" t="str">
        <f>IF(B33="","", IFERROR(VLOOKUP(E33,'Общий список'!$A$3:$AG$996,6,FALSE),""))</f>
        <v>МАУ ДО СШОР Кировского р-на</v>
      </c>
      <c r="I33" s="27" t="str">
        <f>IF(B33="","", IFERROR(VLOOKUP(E33,'Общий список'!$A$3:$AG$996,7,FALSE),""))</f>
        <v>Батулина Т.Н.</v>
      </c>
      <c r="J33" s="27">
        <f t="array" ref="J33">IFERROR(INDEX('Общий список'!$A$3:$O$996,VLOOKUP(E33,'Общий список'!$A$3:$S$996,19,FALSE),MATCH(B33,'Общий список'!A36:N36,0)+1),"")</f>
        <v>29.25</v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список'!A37:M37,0)),"")</f>
        <v>200 м</v>
      </c>
      <c r="C34" s="27" t="str">
        <f>IF(B34="","", IFERROR(VLOOKUP(E34,'Общий список'!$A$3:$AG$996,3,FALSE),""))</f>
        <v>Ж</v>
      </c>
      <c r="D34" s="27" t="str">
        <f>IF(B34="","", IFERROR(VLOOKUP(E34,'Общий список'!$A$3:$AG$996,17,FALSE),""))</f>
        <v/>
      </c>
      <c r="E34" s="28">
        <f>'Общий список'!A37</f>
        <v>156</v>
      </c>
      <c r="F34" s="29" t="str">
        <f>IF(B34="","", IFERROR(VLOOKUP(E34,'Общий список'!$A$3:$AG$996,2,FALSE),""))</f>
        <v>Герц Яна</v>
      </c>
      <c r="G34" s="27" t="str">
        <f>IF(B34="","", IFERROR(VLOOKUP(E34,'Общий список'!$A$3:$AG$996,4,FALSE),""))</f>
        <v>13.12.2008</v>
      </c>
      <c r="H34" s="27" t="str">
        <f>IF(B34="","", IFERROR(VLOOKUP(E34,'Общий список'!$A$3:$AG$996,6,FALSE),""))</f>
        <v>МАУ ДО СШОР Кировского р-на</v>
      </c>
      <c r="I34" s="27" t="str">
        <f>IF(B34="","", IFERROR(VLOOKUP(E34,'Общий список'!$A$3:$AG$996,7,FALSE),""))</f>
        <v>Батулина Т.Н.</v>
      </c>
      <c r="J34" s="27">
        <f t="array" ref="J34">IFERROR(INDEX('Общий список'!$A$3:$O$996,VLOOKUP(E34,'Общий список'!$A$3:$S$996,19,FALSE),MATCH(B34,'Общий список'!A37:N37,0)+1),"")</f>
        <v>29.35</v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список'!A38:M38,0)),"")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список'!A38</f>
        <v>159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список'!A38:N38,0)+1),"")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список'!A39:M39,0)),"")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список'!A39</f>
        <v>164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список'!A39:N39,0)+1),"")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список'!A40:M40,0)),"")</f>
        <v>200 м</v>
      </c>
      <c r="C37" s="27" t="str">
        <f>IF(B37="","", IFERROR(VLOOKUP(E37,'Общий список'!$A$3:$AG$996,3,FALSE),""))</f>
        <v>Ж</v>
      </c>
      <c r="D37" s="27" t="str">
        <f>IF(B37="","", IFERROR(VLOOKUP(E37,'Общий список'!$A$3:$AG$996,17,FALSE),""))</f>
        <v/>
      </c>
      <c r="E37" s="28">
        <f>'Общий список'!A40</f>
        <v>172</v>
      </c>
      <c r="F37" s="29" t="str">
        <f>IF(B37="","", IFERROR(VLOOKUP(E37,'Общий список'!$A$3:$AG$996,2,FALSE),""))</f>
        <v>Попова Полина</v>
      </c>
      <c r="G37" s="27">
        <f>IF(B37="","", IFERROR(VLOOKUP(E37,'Общий список'!$A$3:$AG$996,4,FALSE),""))</f>
        <v>172</v>
      </c>
      <c r="H37" s="27" t="str">
        <f>IF(B37="","", IFERROR(VLOOKUP(E37,'Общий список'!$A$3:$AG$996,6,FALSE),""))</f>
        <v>МАУ ДО СШОР Кировского р-на</v>
      </c>
      <c r="I37" s="27" t="str">
        <f>IF(B37="","", IFERROR(VLOOKUP(E37,'Общий список'!$A$3:$AG$996,7,FALSE),""))</f>
        <v>Пономарева О.Ю.</v>
      </c>
      <c r="J37" s="27">
        <f t="array" ref="J37">IFERROR(INDEX('Общий список'!$A$3:$O$996,VLOOKUP(E37,'Общий список'!$A$3:$S$996,19,FALSE),MATCH(B37,'Общий список'!A40:N40,0)+1),"")</f>
        <v>28.3</v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список'!A41:M41,0)),"")</f>
        <v>200 м</v>
      </c>
      <c r="C38" s="27" t="str">
        <f>IF(B38="","", IFERROR(VLOOKUP(E38,'Общий список'!$A$3:$AG$996,3,FALSE),""))</f>
        <v>Ж</v>
      </c>
      <c r="D38" s="27" t="str">
        <f>IF(B38="","", IFERROR(VLOOKUP(E38,'Общий список'!$A$3:$AG$996,17,FALSE),""))</f>
        <v/>
      </c>
      <c r="E38" s="28">
        <f>'Общий список'!A41</f>
        <v>176</v>
      </c>
      <c r="F38" s="29" t="str">
        <f>IF(B38="","", IFERROR(VLOOKUP(E38,'Общий список'!$A$3:$AG$996,2,FALSE),""))</f>
        <v>Овчинникова Дарья</v>
      </c>
      <c r="G38" s="27" t="str">
        <f>IF(B38="","", IFERROR(VLOOKUP(E38,'Общий список'!$A$3:$AG$996,4,FALSE),""))</f>
        <v>23.07.2009</v>
      </c>
      <c r="H38" s="27" t="str">
        <f>IF(B38="","", IFERROR(VLOOKUP(E38,'Общий список'!$A$3:$AG$996,6,FALSE),""))</f>
        <v>МАУ ДО СШОР Кировского р-на</v>
      </c>
      <c r="I38" s="27" t="str">
        <f>IF(B38="","", IFERROR(VLOOKUP(E38,'Общий список'!$A$3:$AG$996,7,FALSE),""))</f>
        <v>Пономарева Е.Ю., Пономарева О.Ю.</v>
      </c>
      <c r="J38" s="27">
        <f t="array" ref="J38">IFERROR(INDEX('Общий список'!$A$3:$O$996,VLOOKUP(E38,'Общий список'!$A$3:$S$996,19,FALSE),MATCH(B38,'Общий список'!A41:N41,0)+1),"")</f>
        <v>28.2</v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список'!A42:M42,0)),"")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список'!A42</f>
        <v>181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список'!A42:N42,0)+1),"")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список'!A43:M43,0)),"")</f>
        <v>200 м</v>
      </c>
      <c r="C40" s="27" t="str">
        <f>IF(B40="","", IFERROR(VLOOKUP(E40,'Общий список'!$A$3:$AG$996,3,FALSE),""))</f>
        <v>Ж</v>
      </c>
      <c r="D40" s="27" t="str">
        <f>IF(B40="","", IFERROR(VLOOKUP(E40,'Общий список'!$A$3:$AG$996,17,FALSE),""))</f>
        <v/>
      </c>
      <c r="E40" s="28">
        <f>'Общий список'!A43</f>
        <v>184</v>
      </c>
      <c r="F40" s="29" t="str">
        <f>IF(B40="","", IFERROR(VLOOKUP(E40,'Общий список'!$A$3:$AG$996,2,FALSE),""))</f>
        <v>Борисова Ангелина</v>
      </c>
      <c r="G40" s="27" t="str">
        <f>IF(B40="","", IFERROR(VLOOKUP(E40,'Общий список'!$A$3:$AG$996,4,FALSE),""))</f>
        <v>04.12.2009</v>
      </c>
      <c r="H40" s="27" t="str">
        <f>IF(B40="","", IFERROR(VLOOKUP(E40,'Общий список'!$A$3:$AG$996,6,FALSE),""))</f>
        <v>МАУ ДО СШОР Кировского р-на</v>
      </c>
      <c r="I40" s="27" t="str">
        <f>IF(B40="","", IFERROR(VLOOKUP(E40,'Общий список'!$A$3:$AG$996,7,FALSE),""))</f>
        <v>Пономарева Е.Ю.. Пономарева О.Ю.</v>
      </c>
      <c r="J40" s="27">
        <f t="array" ref="J40">IFERROR(INDEX('Общий список'!$A$3:$O$996,VLOOKUP(E40,'Общий список'!$A$3:$S$996,19,FALSE),MATCH(B40,'Общий список'!A43:N43,0)+1),"")</f>
        <v>28.3</v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список'!A44:M44,0)),"")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список'!A44</f>
        <v>188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список'!A44:N44,0)+1),"")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список'!A46:M46,0)),"")</f>
        <v>200 м</v>
      </c>
      <c r="C42" s="27" t="str">
        <f>IF(B42="","", IFERROR(VLOOKUP(E42,'Общий список'!$A$3:$AG$996,3,FALSE),""))</f>
        <v>Ж</v>
      </c>
      <c r="D42" s="27" t="str">
        <f>IF(B42="","", IFERROR(VLOOKUP(E42,'Общий список'!$A$3:$AG$996,17,FALSE),""))</f>
        <v/>
      </c>
      <c r="E42" s="28">
        <f>'Общий список'!A46</f>
        <v>197</v>
      </c>
      <c r="F42" s="29" t="str">
        <f>IF(B42="","", IFERROR(VLOOKUP(E42,'Общий список'!$A$3:$AG$996,2,FALSE),""))</f>
        <v>Гаврилова Валентина</v>
      </c>
      <c r="G42" s="27" t="str">
        <f>IF(B42="","", IFERROR(VLOOKUP(E42,'Общий список'!$A$3:$AG$996,4,FALSE),""))</f>
        <v>02.11.2008</v>
      </c>
      <c r="H42" s="27" t="str">
        <f>IF(B42="","", IFERROR(VLOOKUP(E42,'Общий список'!$A$3:$AG$996,6,FALSE),""))</f>
        <v>МАУ ДО СШОР Кировского р-на</v>
      </c>
      <c r="I42" s="27" t="str">
        <f>IF(B42="","", IFERROR(VLOOKUP(E42,'Общий список'!$A$3:$AG$996,7,FALSE),""))</f>
        <v>Пономарева О.Ю., Гергерт К.Н.</v>
      </c>
      <c r="J42" s="27">
        <f t="array" ref="J42">IFERROR(INDEX('Общий список'!$A$3:$O$996,VLOOKUP(E42,'Общий список'!$A$3:$S$996,19,FALSE),MATCH(B42,'Общий список'!A46:N46,0)+1),"")</f>
        <v>28.6</v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список'!A47:M47,0)),"")</f>
        <v>200 м</v>
      </c>
      <c r="C43" s="27" t="str">
        <f>IF(B43="","", IFERROR(VLOOKUP(E43,'Общий список'!$A$3:$AG$996,3,FALSE),""))</f>
        <v>Ж</v>
      </c>
      <c r="D43" s="27" t="str">
        <f>IF(B43="","", IFERROR(VLOOKUP(E43,'Общий список'!$A$3:$AG$996,17,FALSE),""))</f>
        <v/>
      </c>
      <c r="E43" s="28">
        <f>'Общий список'!A47</f>
        <v>200</v>
      </c>
      <c r="F43" s="29" t="str">
        <f>IF(B43="","", IFERROR(VLOOKUP(E43,'Общий список'!$A$3:$AG$996,2,FALSE),""))</f>
        <v>Кашина Ульяна</v>
      </c>
      <c r="G43" s="27" t="str">
        <f>IF(B43="","", IFERROR(VLOOKUP(E43,'Общий список'!$A$3:$AG$996,4,FALSE),""))</f>
        <v>11.93.2008</v>
      </c>
      <c r="H43" s="27" t="str">
        <f>IF(B43="","", IFERROR(VLOOKUP(E43,'Общий список'!$A$3:$AG$996,6,FALSE),""))</f>
        <v>МАУ ДО СШОР Кировского р-на</v>
      </c>
      <c r="I43" s="27" t="str">
        <f>IF(B43="","", IFERROR(VLOOKUP(E43,'Общий список'!$A$3:$AG$996,7,FALSE),""))</f>
        <v>Пермякова Т.Л.. Пономарева О.Ю.</v>
      </c>
      <c r="J43" s="27">
        <f t="array" ref="J43">IFERROR(INDEX('Общий список'!$A$3:$O$996,VLOOKUP(E43,'Общий список'!$A$3:$S$996,19,FALSE),MATCH(B43,'Общий список'!A47:N47,0)+1),"")</f>
        <v>27.5</v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список'!A48:M48,0)),"")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список'!A48</f>
        <v>211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список'!A48:N48,0)+1),"")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список'!A49:M49,0)),"")</f>
        <v>200 м</v>
      </c>
      <c r="C45" s="27" t="str">
        <f>IF(B45="","", IFERROR(VLOOKUP(E45,'Общий список'!$A$3:$AG$996,3,FALSE),""))</f>
        <v>Ж</v>
      </c>
      <c r="D45" s="27" t="str">
        <f>IF(B45="","", IFERROR(VLOOKUP(E45,'Общий список'!$A$3:$AG$996,17,FALSE),""))</f>
        <v/>
      </c>
      <c r="E45" s="28">
        <f>'Общий список'!A49</f>
        <v>215</v>
      </c>
      <c r="F45" s="29" t="str">
        <f>IF(B45="","", IFERROR(VLOOKUP(E45,'Общий список'!$A$3:$AG$996,2,FALSE),""))</f>
        <v>Петрова Алина</v>
      </c>
      <c r="G45" s="27" t="str">
        <f>IF(B45="","", IFERROR(VLOOKUP(E45,'Общий список'!$A$3:$AG$996,4,FALSE),""))</f>
        <v>16.05.2009</v>
      </c>
      <c r="H45" s="27" t="str">
        <f>IF(B45="","", IFERROR(VLOOKUP(E45,'Общий список'!$A$3:$AG$996,6,FALSE),""))</f>
        <v>МАУ ДО СШОР Кировского р-на</v>
      </c>
      <c r="I45" s="27" t="str">
        <f>IF(B45="","", IFERROR(VLOOKUP(E45,'Общий список'!$A$3:$AG$996,7,FALSE),""))</f>
        <v>Пономарева О.Ю., Щербаков А.М.</v>
      </c>
      <c r="J45" s="27">
        <f t="array" ref="J45">IFERROR(INDEX('Общий список'!$A$3:$O$996,VLOOKUP(E45,'Общий список'!$A$3:$S$996,19,FALSE),MATCH(B45,'Общий список'!A49:N49,0)+1),"")</f>
        <v>28.8</v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список'!A50:M50,0)),"")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список'!A50</f>
        <v>216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список'!A50:N50,0)+1),"")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список'!A53:M53,0)),"")</f>
        <v>200 м</v>
      </c>
      <c r="C47" s="27" t="str">
        <f>IF(B47="","", IFERROR(VLOOKUP(E47,'Общий список'!$A$3:$AG$996,3,FALSE),""))</f>
        <v>Ж</v>
      </c>
      <c r="D47" s="27" t="str">
        <f>IF(B47="","", IFERROR(VLOOKUP(E47,'Общий список'!$A$3:$AG$996,17,FALSE),""))</f>
        <v/>
      </c>
      <c r="E47" s="28">
        <f>'Общий список'!A53</f>
        <v>234</v>
      </c>
      <c r="F47" s="29" t="str">
        <f>IF(B47="","", IFERROR(VLOOKUP(E47,'Общий список'!$A$3:$AG$996,2,FALSE),""))</f>
        <v>Хохрякова Ксения </v>
      </c>
      <c r="G47" s="27" t="str">
        <f>IF(B47="","", IFERROR(VLOOKUP(E47,'Общий список'!$A$3:$AG$996,4,FALSE),""))</f>
        <v>16.06.1993</v>
      </c>
      <c r="H47" s="27" t="str">
        <f>IF(B47="","", IFERROR(VLOOKUP(E47,'Общий список'!$A$3:$AG$996,6,FALSE),""))</f>
        <v>г. Пермь "СШОР №1"</v>
      </c>
      <c r="I47" s="27" t="str">
        <f>IF(B47="","", IFERROR(VLOOKUP(E47,'Общий список'!$A$3:$AG$996,7,FALSE),""))</f>
        <v>Силкин А.ф.</v>
      </c>
      <c r="J47" s="27">
        <f t="array" ref="J47">IFERROR(INDEX('Общий список'!$A$3:$O$996,VLOOKUP(E47,'Общий список'!$A$3:$S$996,19,FALSE),MATCH(B47,'Общий список'!A53:N53,0)+1),"")</f>
        <v>26</v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список'!A55:M55,0)),"")</f>
        <v>200 м</v>
      </c>
      <c r="C48" s="27" t="str">
        <f>IF(B48="","", IFERROR(VLOOKUP(E48,'Общий список'!$A$3:$AG$996,3,FALSE),""))</f>
        <v>Ж</v>
      </c>
      <c r="D48" s="27" t="str">
        <f>IF(B48="","", IFERROR(VLOOKUP(E48,'Общий список'!$A$3:$AG$996,17,FALSE),""))</f>
        <v/>
      </c>
      <c r="E48" s="28">
        <f>'Общий список'!A55</f>
        <v>237</v>
      </c>
      <c r="F48" s="29" t="str">
        <f>IF(B48="","", IFERROR(VLOOKUP(E48,'Общий список'!$A$3:$AG$996,2,FALSE),""))</f>
        <v>Новоселова Анна</v>
      </c>
      <c r="G48" s="27" t="str">
        <f>IF(B48="","", IFERROR(VLOOKUP(E48,'Общий список'!$A$3:$AG$996,4,FALSE),""))</f>
        <v>26.05.2005</v>
      </c>
      <c r="H48" s="27" t="str">
        <f>IF(B48="","", IFERROR(VLOOKUP(E48,'Общий список'!$A$3:$AG$996,6,FALSE),""))</f>
        <v>г. Пермь "СШОР №1"</v>
      </c>
      <c r="I48" s="27" t="str">
        <f>IF(B48="","", IFERROR(VLOOKUP(E48,'Общий список'!$A$3:$AG$996,7,FALSE),""))</f>
        <v>Силкин А.Ф.</v>
      </c>
      <c r="J48" s="27">
        <f t="array" ref="J48">IFERROR(INDEX('Общий список'!$A$3:$O$996,VLOOKUP(E48,'Общий список'!$A$3:$S$996,19,FALSE),MATCH(B48,'Общий список'!A55:N55,0)+1),"")</f>
        <v>27.5</v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список'!A56:M56,0)),"")</f>
        <v>200 м</v>
      </c>
      <c r="C49" s="27" t="str">
        <f>IF(B49="","", IFERROR(VLOOKUP(E49,'Общий список'!$A$3:$AG$996,3,FALSE),""))</f>
        <v>Ж</v>
      </c>
      <c r="D49" s="27" t="str">
        <f>IF(B49="","", IFERROR(VLOOKUP(E49,'Общий список'!$A$3:$AG$996,17,FALSE),""))</f>
        <v/>
      </c>
      <c r="E49" s="28">
        <f>'Общий список'!A56</f>
        <v>239</v>
      </c>
      <c r="F49" s="29" t="str">
        <f>IF(B49="","", IFERROR(VLOOKUP(E49,'Общий список'!$A$3:$AG$996,2,FALSE),""))</f>
        <v>Латышева Виктория</v>
      </c>
      <c r="G49" s="27" t="str">
        <f>IF(B49="","", IFERROR(VLOOKUP(E49,'Общий список'!$A$3:$AG$996,4,FALSE),""))</f>
        <v>07.11.2007</v>
      </c>
      <c r="H49" s="27" t="str">
        <f>IF(B49="","", IFERROR(VLOOKUP(E49,'Общий список'!$A$3:$AG$996,6,FALSE),""))</f>
        <v>г. Пермь "СШОР №1"</v>
      </c>
      <c r="I49" s="27" t="str">
        <f>IF(B49="","", IFERROR(VLOOKUP(E49,'Общий список'!$A$3:$AG$996,7,FALSE),""))</f>
        <v>Силкин А.Ф.</v>
      </c>
      <c r="J49" s="27">
        <f t="array" ref="J49">IFERROR(INDEX('Общий список'!$A$3:$O$996,VLOOKUP(E49,'Общий список'!$A$3:$S$996,19,FALSE),MATCH(B49,'Общий список'!A56:N56,0)+1),"")</f>
        <v>26.9</v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список'!A57:M57,0)),"")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список'!A57</f>
        <v>241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список'!A57:N57,0)+1),"")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список'!A59:M59,0)),"")</f>
        <v>200 м</v>
      </c>
      <c r="C51" s="27" t="str">
        <f>IF(B51="","", IFERROR(VLOOKUP(E51,'Общий список'!$A$3:$AG$996,3,FALSE),""))</f>
        <v>Ж</v>
      </c>
      <c r="D51" s="27" t="str">
        <f>IF(B51="","", IFERROR(VLOOKUP(E51,'Общий список'!$A$3:$AG$996,17,FALSE),""))</f>
        <v/>
      </c>
      <c r="E51" s="28">
        <f>'Общий список'!A59</f>
        <v>243</v>
      </c>
      <c r="F51" s="29" t="str">
        <f>IF(B51="","", IFERROR(VLOOKUP(E51,'Общий список'!$A$3:$AG$996,2,FALSE),""))</f>
        <v>Климовских Софья</v>
      </c>
      <c r="G51" s="27" t="str">
        <f>IF(B51="","", IFERROR(VLOOKUP(E51,'Общий список'!$A$3:$AG$996,4,FALSE),""))</f>
        <v>18.11.2008</v>
      </c>
      <c r="H51" s="27" t="str">
        <f>IF(B51="","", IFERROR(VLOOKUP(E51,'Общий список'!$A$3:$AG$996,6,FALSE),""))</f>
        <v>г. Пермь "СШОР №1"</v>
      </c>
      <c r="I51" s="27" t="str">
        <f>IF(B51="","", IFERROR(VLOOKUP(E51,'Общий список'!$A$3:$AG$996,7,FALSE),""))</f>
        <v>Силкин А.Ф.</v>
      </c>
      <c r="J51" s="27">
        <f t="array" ref="J51">IFERROR(INDEX('Общий список'!$A$3:$O$996,VLOOKUP(E51,'Общий список'!$A$3:$S$996,19,FALSE),MATCH(B51,'Общий список'!A59:N59,0)+1),"")</f>
        <v>27.6</v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список'!A60:M60,0)),"")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список'!A60</f>
        <v>250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список'!A60:N60,0)+1),"")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список'!A61:M61,0)),"")</f>
        <v>200 м</v>
      </c>
      <c r="C53" s="27" t="str">
        <f>IF(B53="","", IFERROR(VLOOKUP(E53,'Общий список'!$A$3:$AG$996,3,FALSE),""))</f>
        <v>Ж</v>
      </c>
      <c r="D53" s="27" t="str">
        <f>IF(B53="","", IFERROR(VLOOKUP(E53,'Общий список'!$A$3:$AG$996,17,FALSE),""))</f>
        <v/>
      </c>
      <c r="E53" s="28">
        <f>'Общий список'!A61</f>
        <v>271</v>
      </c>
      <c r="F53" s="29" t="str">
        <f>IF(B53="","", IFERROR(VLOOKUP(E53,'Общий список'!$A$3:$AG$996,2,FALSE),""))</f>
        <v>Максимова Валерия</v>
      </c>
      <c r="G53" s="27" t="str">
        <f>IF(B53="","", IFERROR(VLOOKUP(E53,'Общий список'!$A$3:$AG$996,4,FALSE),""))</f>
        <v>01.10.2008</v>
      </c>
      <c r="H53" s="27" t="str">
        <f>IF(B53="","", IFERROR(VLOOKUP(E53,'Общий список'!$A$3:$AG$996,6,FALSE),""))</f>
        <v>СШОР "Старт" г. Пермь</v>
      </c>
      <c r="I53" s="27" t="str">
        <f>IF(B53="","", IFERROR(VLOOKUP(E53,'Общий список'!$A$3:$AG$996,7,FALSE),""))</f>
        <v>Дойков В.А. , Пермякова Т.Л.</v>
      </c>
      <c r="J53" s="27">
        <f t="array" ref="J53">IFERROR(INDEX('Общий список'!$A$3:$O$996,VLOOKUP(E53,'Общий список'!$A$3:$S$996,19,FALSE),MATCH(B53,'Общий список'!A61:N61,0)+1),"")</f>
        <v>27.5</v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список'!A62:M62,0)),"")</f>
        <v>200 м</v>
      </c>
      <c r="C54" s="27" t="str">
        <f>IF(B54="","", IFERROR(VLOOKUP(E54,'Общий список'!$A$3:$AG$996,3,FALSE),""))</f>
        <v>Ж</v>
      </c>
      <c r="D54" s="27" t="str">
        <f>IF(B54="","", IFERROR(VLOOKUP(E54,'Общий список'!$A$3:$AG$996,17,FALSE),""))</f>
        <v/>
      </c>
      <c r="E54" s="28">
        <f>'Общий список'!A62</f>
        <v>272</v>
      </c>
      <c r="F54" s="29" t="str">
        <f>IF(B54="","", IFERROR(VLOOKUP(E54,'Общий список'!$A$3:$AG$996,2,FALSE),""))</f>
        <v>Полежаева Юлиана</v>
      </c>
      <c r="G54" s="27" t="str">
        <f>IF(B54="","", IFERROR(VLOOKUP(E54,'Общий список'!$A$3:$AG$996,4,FALSE),""))</f>
        <v>22.10.2006</v>
      </c>
      <c r="H54" s="27" t="str">
        <f>IF(B54="","", IFERROR(VLOOKUP(E54,'Общий список'!$A$3:$AG$996,6,FALSE),""))</f>
        <v>СШОР "Старт" г. Пермь</v>
      </c>
      <c r="I54" s="27" t="str">
        <f>IF(B54="","", IFERROR(VLOOKUP(E54,'Общий список'!$A$3:$AG$996,7,FALSE),""))</f>
        <v>Дойков В.А.  Пермякова Т.Л.  Пономарева О.Ю.</v>
      </c>
      <c r="J54" s="27">
        <f t="array" ref="J54">IFERROR(INDEX('Общий список'!$A$3:$O$996,VLOOKUP(E54,'Общий список'!$A$3:$S$996,19,FALSE),MATCH(B54,'Общий список'!A62:N62,0)+1),"")</f>
        <v>28.3</v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список'!A63:M63,0)),"")</f>
        <v>200 м</v>
      </c>
      <c r="C55" s="27" t="str">
        <f>IF(B55="","", IFERROR(VLOOKUP(E55,'Общий список'!$A$3:$AG$996,3,FALSE),""))</f>
        <v>Ж</v>
      </c>
      <c r="D55" s="27" t="str">
        <f>IF(B55="","", IFERROR(VLOOKUP(E55,'Общий список'!$A$3:$AG$996,17,FALSE),""))</f>
        <v/>
      </c>
      <c r="E55" s="28">
        <f>'Общий список'!A63</f>
        <v>273</v>
      </c>
      <c r="F55" s="29" t="str">
        <f>IF(B55="","", IFERROR(VLOOKUP(E55,'Общий список'!$A$3:$AG$996,2,FALSE),""))</f>
        <v>Максимова Полина</v>
      </c>
      <c r="G55" s="27" t="str">
        <f>IF(B55="","", IFERROR(VLOOKUP(E55,'Общий список'!$A$3:$AG$996,4,FALSE),""))</f>
        <v>23.09.2009</v>
      </c>
      <c r="H55" s="27" t="str">
        <f>IF(B55="","", IFERROR(VLOOKUP(E55,'Общий список'!$A$3:$AG$996,6,FALSE),""))</f>
        <v>СШОР "Старт" г. Пермь</v>
      </c>
      <c r="I55" s="27" t="str">
        <f>IF(B55="","", IFERROR(VLOOKUP(E55,'Общий список'!$A$3:$AG$996,7,FALSE),""))</f>
        <v>Дойков В.А.</v>
      </c>
      <c r="J55" s="27">
        <f t="array" ref="J55">IFERROR(INDEX('Общий список'!$A$3:$O$996,VLOOKUP(E55,'Общий список'!$A$3:$S$996,19,FALSE),MATCH(B55,'Общий список'!A63:N63,0)+1),"")</f>
        <v>27.8</v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>
      <c r="A56" s="25">
        <v>1.0</v>
      </c>
      <c r="B56" s="26" t="str">
        <f t="array" ref="B56">IFERROR(INDEX('Общий список'!$A$3:$S$996,VLOOKUP(E56,'Общий список'!$A$3:$S$996,19,FALSE),MATCH($B$1,'Общий список'!A87:M87,0)),"")</f>
        <v>200 м</v>
      </c>
      <c r="C56" s="27" t="str">
        <f>IF(B56="","", IFERROR(VLOOKUP(E56,'Общий список'!$A$3:$AG$996,3,FALSE),""))</f>
        <v>М</v>
      </c>
      <c r="D56" s="27" t="str">
        <f>IF(B56="","", IFERROR(VLOOKUP(E56,'Общий список'!$A$3:$AG$996,17,FALSE),""))</f>
        <v/>
      </c>
      <c r="E56" s="28">
        <f>'Общий список'!A87</f>
        <v>369</v>
      </c>
      <c r="F56" s="29" t="str">
        <f>IF(B56="","", IFERROR(VLOOKUP(E56,'Общий список'!$A$3:$AG$996,2,FALSE),""))</f>
        <v>Воронцов Савелий</v>
      </c>
      <c r="G56" s="27" t="str">
        <f>IF(B56="","", IFERROR(VLOOKUP(E56,'Общий список'!$A$3:$AG$996,4,FALSE),""))</f>
        <v>06.11.2007</v>
      </c>
      <c r="H56" s="29" t="str">
        <f>IF(B56="","", IFERROR(VLOOKUP(E56,'Общий список'!$A$3:$AG$996,6,FALSE),""))</f>
        <v>г. Пермь "СШОР №1"</v>
      </c>
      <c r="I56" s="46" t="str">
        <f>IF(B56="","", IFERROR(VLOOKUP(E56,'Общий список'!$A$3:$AG$996,7,FALSE),""))</f>
        <v>Савкина Е.И </v>
      </c>
      <c r="J56" s="56">
        <f t="array" ref="J56">IFERROR(INDEX('Общий список'!$A$3:$O$996,VLOOKUP(E56,'Общий список'!$A$3:$S$996,19,FALSE),MATCH(B56,'Общий список'!A87:N87,0)+1),"")</f>
        <v>22.5</v>
      </c>
      <c r="K56" s="30">
        <v>22.38</v>
      </c>
      <c r="L56" s="30">
        <v>22.3</v>
      </c>
      <c r="M56" s="31">
        <f t="shared" si="1"/>
        <v>22.3</v>
      </c>
      <c r="N56" s="28"/>
      <c r="O56" s="32"/>
      <c r="R56" s="33"/>
      <c r="S56" s="33"/>
      <c r="T56" s="33"/>
    </row>
    <row r="57" ht="15.0" customHeight="1">
      <c r="A57" s="25">
        <v>2.0</v>
      </c>
      <c r="B57" s="26"/>
      <c r="C57" s="27"/>
      <c r="D57" s="27"/>
      <c r="E57" s="28">
        <v>108.0</v>
      </c>
      <c r="F57" s="49" t="s">
        <v>48</v>
      </c>
      <c r="G57" s="57">
        <v>40131.0</v>
      </c>
      <c r="H57" s="58" t="s">
        <v>31</v>
      </c>
      <c r="I57" s="59" t="s">
        <v>49</v>
      </c>
      <c r="J57" s="60">
        <v>23.28</v>
      </c>
      <c r="K57" s="30">
        <v>22.73</v>
      </c>
      <c r="L57" s="30">
        <v>22.99</v>
      </c>
      <c r="M57" s="31"/>
      <c r="N57" s="28"/>
      <c r="O57" s="32"/>
      <c r="R57" s="33"/>
      <c r="S57" s="33"/>
      <c r="T57" s="33"/>
    </row>
    <row r="58" ht="15.0" customHeight="1">
      <c r="A58" s="25">
        <v>3.0</v>
      </c>
      <c r="B58" s="26" t="str">
        <f t="array" ref="B58">IFERROR(INDEX('Общий список'!$A$3:$S$996,VLOOKUP(E58,'Общий список'!$A$3:$S$996,19,FALSE),MATCH($B$1,'Общий список'!A204:M204,0)),"")</f>
        <v>200 м</v>
      </c>
      <c r="C58" s="27" t="str">
        <f>IF(B58="","", IFERROR(VLOOKUP(E58,'Общий список'!$A$3:$AG$996,3,FALSE),""))</f>
        <v>М</v>
      </c>
      <c r="D58" s="27" t="str">
        <f>IF(B58="","", IFERROR(VLOOKUP(E58,'Общий список'!$A$3:$AG$996,17,FALSE),""))</f>
        <v/>
      </c>
      <c r="E58" s="28">
        <f>'Общий список'!A204</f>
        <v>888</v>
      </c>
      <c r="F58" s="29" t="str">
        <f>IF(B58="","", IFERROR(VLOOKUP(E58,'Общий список'!$A$3:$AG$996,2,FALSE),""))</f>
        <v>Долганов Богдан</v>
      </c>
      <c r="G58" s="27" t="str">
        <f>IF(B58="","", IFERROR(VLOOKUP(E58,'Общий список'!$A$3:$AG$996,4,FALSE),""))</f>
        <v>01.08.2008</v>
      </c>
      <c r="H58" s="29" t="str">
        <f>IF(B58="","", IFERROR(VLOOKUP(E58,'Общий список'!$A$3:$AG$996,6,FALSE),""))</f>
        <v>МАУ ДО СШ "Рекорд"</v>
      </c>
      <c r="I58" s="46" t="str">
        <f>IF(B58="","", IFERROR(VLOOKUP(E58,'Общий список'!$A$3:$AG$996,7,FALSE),""))</f>
        <v>Анютина Е.В.</v>
      </c>
      <c r="J58" s="56">
        <f t="array" ref="J58">IFERROR(INDEX('Общий список'!$A$3:$O$996,VLOOKUP(E58,'Общий список'!$A$3:$S$996,19,FALSE),MATCH(B58,'Общий список'!A204:N204,0)+1),"")</f>
        <v>23.15</v>
      </c>
      <c r="K58" s="30">
        <v>22.89</v>
      </c>
      <c r="L58" s="30">
        <v>23.09</v>
      </c>
      <c r="M58" s="31">
        <f t="shared" ref="M58:M110" si="2">IF(L58=0,K58,L58)</f>
        <v>23.09</v>
      </c>
      <c r="N58" s="28"/>
      <c r="O58" s="32"/>
      <c r="R58" s="33"/>
      <c r="S58" s="33"/>
      <c r="T58" s="33"/>
    </row>
    <row r="59" ht="15.0" customHeight="1">
      <c r="A59" s="25">
        <v>4.0</v>
      </c>
      <c r="B59" s="26" t="str">
        <f t="array" ref="B59">IFERROR(INDEX('Общий список'!$A$3:$S$996,VLOOKUP(E59,'Общий список'!$A$3:$S$996,19,FALSE),MATCH($B$1,'Общий список'!A70:M70,0)),"")</f>
        <v>200 м</v>
      </c>
      <c r="C59" s="27" t="str">
        <f>IF(B59="","", IFERROR(VLOOKUP(E59,'Общий список'!$A$3:$AG$996,3,FALSE),""))</f>
        <v>М</v>
      </c>
      <c r="D59" s="27" t="str">
        <f>IF(B59="","", IFERROR(VLOOKUP(E59,'Общий список'!$A$3:$AG$996,17,FALSE),""))</f>
        <v/>
      </c>
      <c r="E59" s="28">
        <f>'Общий список'!A70</f>
        <v>282</v>
      </c>
      <c r="F59" s="29" t="str">
        <f>IF(B59="","", IFERROR(VLOOKUP(E59,'Общий список'!$A$3:$AG$996,2,FALSE),""))</f>
        <v>Байдин Дмитрий</v>
      </c>
      <c r="G59" s="27" t="str">
        <f>IF(B59="","", IFERROR(VLOOKUP(E59,'Общий список'!$A$3:$AG$996,4,FALSE),""))</f>
        <v>18.09.2003</v>
      </c>
      <c r="H59" s="29" t="str">
        <f>IF(B59="","", IFERROR(VLOOKUP(E59,'Общий список'!$A$3:$AG$996,6,FALSE),""))</f>
        <v>СШОР "Старт" г. Пермь</v>
      </c>
      <c r="I59" s="46" t="str">
        <f>IF(B59="","", IFERROR(VLOOKUP(E59,'Общий список'!$A$3:$AG$996,7,FALSE),""))</f>
        <v>Дойков В.А. Пермякова Т.Л. Мальцева И.Б.</v>
      </c>
      <c r="J59" s="56">
        <f t="array" ref="J59">IFERROR(INDEX('Общий список'!$A$3:$O$996,VLOOKUP(E59,'Общий список'!$A$3:$S$996,19,FALSE),MATCH(B59,'Общий список'!A70:N70,0)+1),"")</f>
        <v>22.5</v>
      </c>
      <c r="K59" s="30">
        <v>22.5</v>
      </c>
      <c r="L59" s="30" t="s">
        <v>50</v>
      </c>
      <c r="M59" s="31" t="str">
        <f t="shared" si="2"/>
        <v>сошел</v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список'!A65:M65,0)),"")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список'!A65</f>
        <v>275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список'!A65:N65,0)+1),"")</f>
        <v/>
      </c>
      <c r="K60" s="30"/>
      <c r="L60" s="30"/>
      <c r="M60" s="31" t="str">
        <f t="shared" si="2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список'!A67:M67,0)),"")</f>
        <v>200 м</v>
      </c>
      <c r="C61" s="27" t="str">
        <f>IF(B61="","", IFERROR(VLOOKUP(E61,'Общий список'!$A$3:$AG$996,3,FALSE),""))</f>
        <v>Ж</v>
      </c>
      <c r="D61" s="27" t="str">
        <f>IF(B61="","", IFERROR(VLOOKUP(E61,'Общий список'!$A$3:$AG$996,17,FALSE),""))</f>
        <v/>
      </c>
      <c r="E61" s="28">
        <f>'Общий список'!A67</f>
        <v>277</v>
      </c>
      <c r="F61" s="29" t="str">
        <f>IF(B61="","", IFERROR(VLOOKUP(E61,'Общий список'!$A$3:$AG$996,2,FALSE),""))</f>
        <v>Субботина Ольга</v>
      </c>
      <c r="G61" s="27" t="str">
        <f>IF(B61="","", IFERROR(VLOOKUP(E61,'Общий список'!$A$3:$AG$996,4,FALSE),""))</f>
        <v>11.08.1994</v>
      </c>
      <c r="H61" s="27" t="str">
        <f>IF(B61="","", IFERROR(VLOOKUP(E61,'Общий список'!$A$3:$AG$996,6,FALSE),""))</f>
        <v>СШОР "Старт" г. Пермь</v>
      </c>
      <c r="I61" s="27" t="str">
        <f>IF(B61="","", IFERROR(VLOOKUP(E61,'Общий список'!$A$3:$AG$996,7,FALSE),""))</f>
        <v>Дойков В.А.</v>
      </c>
      <c r="J61" s="27">
        <f t="array" ref="J61">IFERROR(INDEX('Общий список'!$A$3:$O$996,VLOOKUP(E61,'Общий список'!$A$3:$S$996,19,FALSE),MATCH(B61,'Общий список'!A67:N67,0)+1),"")</f>
        <v>27.8</v>
      </c>
      <c r="K61" s="30"/>
      <c r="L61" s="30"/>
      <c r="M61" s="31" t="str">
        <f t="shared" si="2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список'!A71:M71,0)),"")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список'!A71</f>
        <v>283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список'!A71:N71,0)+1),"")</f>
        <v/>
      </c>
      <c r="K62" s="30"/>
      <c r="L62" s="30"/>
      <c r="M62" s="31" t="str">
        <f t="shared" si="2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список'!A72:M72,0)),"")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список'!A72</f>
        <v>301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список'!A72:N72,0)+1),"")</f>
        <v/>
      </c>
      <c r="K63" s="30"/>
      <c r="L63" s="30"/>
      <c r="M63" s="31" t="str">
        <f t="shared" si="2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список'!A73:M73,0)),"")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список'!A73</f>
        <v>302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список'!A73:N73,0)+1),"")</f>
        <v/>
      </c>
      <c r="K64" s="30"/>
      <c r="L64" s="30"/>
      <c r="M64" s="31" t="str">
        <f t="shared" si="2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список'!A74:M74,0)),"")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список'!A74</f>
        <v>303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список'!A74:N74,0)+1),"")</f>
        <v/>
      </c>
      <c r="K65" s="30"/>
      <c r="L65" s="30"/>
      <c r="M65" s="31" t="str">
        <f t="shared" si="2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список'!A75:M75,0)),"")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список'!A75</f>
        <v>304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список'!A75:N75,0)+1),"")</f>
        <v/>
      </c>
      <c r="K66" s="30"/>
      <c r="L66" s="30"/>
      <c r="M66" s="31" t="str">
        <f t="shared" si="2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список'!A77:M77,0)),"")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список'!A77</f>
        <v>306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список'!A77:N77,0)+1),"")</f>
        <v/>
      </c>
      <c r="K67" s="30"/>
      <c r="L67" s="30"/>
      <c r="M67" s="31" t="str">
        <f t="shared" si="2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список'!A79:M79,0)),"")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список'!A79</f>
        <v>309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список'!A79:N79,0)+1),"")</f>
        <v/>
      </c>
      <c r="K68" s="30"/>
      <c r="L68" s="30"/>
      <c r="M68" s="31" t="str">
        <f t="shared" si="2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список'!A80:M80,0)),"")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список'!A80</f>
        <v>310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список'!A80:N80,0)+1),"")</f>
        <v/>
      </c>
      <c r="K69" s="30"/>
      <c r="L69" s="30"/>
      <c r="M69" s="31" t="str">
        <f t="shared" si="2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список'!A81:M81,0)),"")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список'!A81</f>
        <v>341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список'!A81:N81,0)+1),"")</f>
        <v/>
      </c>
      <c r="K70" s="30"/>
      <c r="L70" s="30"/>
      <c r="M70" s="31" t="str">
        <f t="shared" si="2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список'!A82:M82,0)),"")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список'!A82</f>
        <v>344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список'!A82:N82,0)+1),"")</f>
        <v/>
      </c>
      <c r="K71" s="30"/>
      <c r="L71" s="30"/>
      <c r="M71" s="31" t="str">
        <f t="shared" si="2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список'!A86:M86,0)),"")</f>
        <v>200 м</v>
      </c>
      <c r="C72" s="27" t="str">
        <f>IF(B72="","", IFERROR(VLOOKUP(E72,'Общий список'!$A$3:$AG$996,3,FALSE),""))</f>
        <v>Ж</v>
      </c>
      <c r="D72" s="27" t="str">
        <f>IF(B72="","", IFERROR(VLOOKUP(E72,'Общий список'!$A$3:$AG$996,17,FALSE),""))</f>
        <v/>
      </c>
      <c r="E72" s="28">
        <f>'Общий список'!A86</f>
        <v>367</v>
      </c>
      <c r="F72" s="29" t="str">
        <f>IF(B72="","", IFERROR(VLOOKUP(E72,'Общий список'!$A$3:$AG$996,2,FALSE),""))</f>
        <v>Батыркаева Ильмира</v>
      </c>
      <c r="G72" s="27" t="str">
        <f>IF(B72="","", IFERROR(VLOOKUP(E72,'Общий список'!$A$3:$AG$996,4,FALSE),""))</f>
        <v>20.08.2007</v>
      </c>
      <c r="H72" s="27" t="str">
        <f>IF(B72="","", IFERROR(VLOOKUP(E72,'Общий список'!$A$3:$AG$996,6,FALSE),""))</f>
        <v>г. Пермь "СШОР №1"</v>
      </c>
      <c r="I72" s="27" t="str">
        <f>IF(B72="","", IFERROR(VLOOKUP(E72,'Общий список'!$A$3:$AG$996,7,FALSE),""))</f>
        <v>Савкина Е.И </v>
      </c>
      <c r="J72" s="27">
        <f t="array" ref="J72">IFERROR(INDEX('Общий список'!$A$3:$O$996,VLOOKUP(E72,'Общий список'!$A$3:$S$996,19,FALSE),MATCH(B72,'Общий список'!A86:N86,0)+1),"")</f>
        <v>29</v>
      </c>
      <c r="K72" s="30"/>
      <c r="L72" s="30"/>
      <c r="M72" s="31" t="str">
        <f t="shared" si="2"/>
        <v/>
      </c>
      <c r="N72" s="28"/>
      <c r="O72" s="32"/>
      <c r="R72" s="33"/>
      <c r="S72" s="33"/>
      <c r="T72" s="33"/>
    </row>
    <row r="73" ht="15.0" customHeight="1">
      <c r="A73" s="25">
        <v>5.0</v>
      </c>
      <c r="B73" s="26" t="str">
        <f t="array" ref="B73">IFERROR(INDEX('Общий список'!$A$3:$S$996,VLOOKUP(E73,'Общий список'!$A$3:$S$996,19,FALSE),MATCH($B$1,'Общий список'!A58:M58,0)),"")</f>
        <v>200 м</v>
      </c>
      <c r="C73" s="27" t="str">
        <f>IF(B73="","", IFERROR(VLOOKUP(E73,'Общий список'!$A$3:$AG$996,3,FALSE),""))</f>
        <v>М</v>
      </c>
      <c r="D73" s="27" t="str">
        <f>IF(B73="","", IFERROR(VLOOKUP(E73,'Общий список'!$A$3:$AG$996,17,FALSE),""))</f>
        <v/>
      </c>
      <c r="E73" s="28">
        <f>'Общий список'!A58</f>
        <v>242</v>
      </c>
      <c r="F73" s="29" t="str">
        <f>IF(B73="","", IFERROR(VLOOKUP(E73,'Общий список'!$A$3:$AG$996,2,FALSE),""))</f>
        <v>Пирогов Арсений</v>
      </c>
      <c r="G73" s="27" t="str">
        <f>IF(B73="","", IFERROR(VLOOKUP(E73,'Общий список'!$A$3:$AG$996,4,FALSE),""))</f>
        <v>07.09.2006</v>
      </c>
      <c r="H73" s="29" t="str">
        <f>IF(B73="","", IFERROR(VLOOKUP(E73,'Общий список'!$A$3:$AG$996,6,FALSE),""))</f>
        <v>г. Пермь "СШОР №1"</v>
      </c>
      <c r="I73" s="46" t="str">
        <f>IF(B73="","", IFERROR(VLOOKUP(E73,'Общий список'!$A$3:$AG$996,7,FALSE),""))</f>
        <v>Силкин А.Ф.</v>
      </c>
      <c r="J73" s="56">
        <f t="array" ref="J73">IFERROR(INDEX('Общий список'!$A$3:$O$996,VLOOKUP(E73,'Общий список'!$A$3:$S$996,19,FALSE),MATCH(B73,'Общий список'!A58:N58,0)+1),"")</f>
        <v>23.5</v>
      </c>
      <c r="K73" s="30">
        <v>22.98</v>
      </c>
      <c r="L73" s="30"/>
      <c r="M73" s="31">
        <f t="shared" si="2"/>
        <v>22.98</v>
      </c>
      <c r="N73" s="28"/>
      <c r="O73" s="32"/>
      <c r="R73" s="33"/>
      <c r="S73" s="33"/>
      <c r="T73" s="33"/>
    </row>
    <row r="74" ht="15.0" customHeight="1">
      <c r="A74" s="25">
        <v>6.0</v>
      </c>
      <c r="B74" s="26" t="str">
        <f t="array" ref="B74">IFERROR(INDEX('Общий список'!$A$3:$S$996,VLOOKUP(E74,'Общий список'!$A$3:$S$996,19,FALSE),MATCH($B$1,'Общий список'!A171:M171,0)),"")</f>
        <v>200 м</v>
      </c>
      <c r="C74" s="27" t="str">
        <f>IF(B74="","", IFERROR(VLOOKUP(E74,'Общий список'!$A$3:$AG$996,3,FALSE),""))</f>
        <v>М</v>
      </c>
      <c r="D74" s="27" t="str">
        <f>IF(B74="","", IFERROR(VLOOKUP(E74,'Общий список'!$A$3:$AG$996,17,FALSE),""))</f>
        <v/>
      </c>
      <c r="E74" s="28">
        <f>'Общий список'!A171</f>
        <v>663</v>
      </c>
      <c r="F74" s="29" t="str">
        <f>IF(B74="","", IFERROR(VLOOKUP(E74,'Общий список'!$A$3:$AG$996,2,FALSE),""))</f>
        <v>Сизов Анатолий </v>
      </c>
      <c r="G74" s="27" t="str">
        <f>IF(B74="","", IFERROR(VLOOKUP(E74,'Общий список'!$A$3:$AG$996,4,FALSE),""))</f>
        <v>02.091992</v>
      </c>
      <c r="H74" s="29" t="str">
        <f>IF(B74="","", IFERROR(VLOOKUP(E74,'Общий список'!$A$3:$AG$996,6,FALSE),""))</f>
        <v>Динамо </v>
      </c>
      <c r="I74" s="46" t="str">
        <f>IF(B74="","", IFERROR(VLOOKUP(E74,'Общий список'!$A$3:$AG$996,7,FALSE),""))</f>
        <v>Богданов Л.А.</v>
      </c>
      <c r="J74" s="56">
        <f t="array" ref="J74">IFERROR(INDEX('Общий список'!$A$3:$O$996,VLOOKUP(E74,'Общий список'!$A$3:$S$996,19,FALSE),MATCH(B74,'Общий список'!A171:N171,0)+1),"")</f>
        <v>23</v>
      </c>
      <c r="K74" s="30">
        <v>22.99</v>
      </c>
      <c r="L74" s="30"/>
      <c r="M74" s="31">
        <f t="shared" si="2"/>
        <v>22.99</v>
      </c>
      <c r="N74" s="28"/>
      <c r="O74" s="32"/>
      <c r="R74" s="33"/>
      <c r="S74" s="33"/>
      <c r="T74" s="33"/>
    </row>
    <row r="75" ht="15.0" customHeight="1">
      <c r="A75" s="25">
        <v>7.0</v>
      </c>
      <c r="B75" s="26" t="str">
        <f t="array" ref="B75">IFERROR(INDEX('Общий список'!$A$3:$S$996,VLOOKUP(E75,'Общий список'!$A$3:$S$996,19,FALSE),MATCH($B$1,'Общий список'!A185:M185,0)),"")</f>
        <v>200 м</v>
      </c>
      <c r="C75" s="27" t="str">
        <f>IF(B75="","", IFERROR(VLOOKUP(E75,'Общий список'!$A$3:$AG$996,3,FALSE),""))</f>
        <v>М</v>
      </c>
      <c r="D75" s="27" t="str">
        <f>IF(B75="","", IFERROR(VLOOKUP(E75,'Общий список'!$A$3:$AG$996,17,FALSE),""))</f>
        <v/>
      </c>
      <c r="E75" s="28">
        <f>'Общий список'!A185</f>
        <v>775</v>
      </c>
      <c r="F75" s="29" t="str">
        <f>IF(B75="","", IFERROR(VLOOKUP(E75,'Общий список'!$A$3:$AG$996,2,FALSE),""))</f>
        <v>Габдрахманов Вадим</v>
      </c>
      <c r="G75" s="27" t="str">
        <f>IF(B75="","", IFERROR(VLOOKUP(E75,'Общий список'!$A$3:$AG$996,4,FALSE),""))</f>
        <v>13.10.07</v>
      </c>
      <c r="H75" s="29" t="str">
        <f>IF(B75="","", IFERROR(VLOOKUP(E75,'Общий список'!$A$3:$AG$996,6,FALSE),""))</f>
        <v>СШОР "СТАРТ" г. Соликамск, ГКБУ ПК "ЦСП"</v>
      </c>
      <c r="I75" s="46" t="str">
        <f>IF(B75="","", IFERROR(VLOOKUP(E75,'Общий список'!$A$3:$AG$996,7,FALSE),""))</f>
        <v>Мисюрев А.С.</v>
      </c>
      <c r="J75" s="56">
        <f t="array" ref="J75">IFERROR(INDEX('Общий список'!$A$3:$O$996,VLOOKUP(E75,'Общий список'!$A$3:$S$996,19,FALSE),MATCH(B75,'Общий список'!A185:N185,0)+1),"")</f>
        <v>23</v>
      </c>
      <c r="K75" s="30">
        <v>23.1</v>
      </c>
      <c r="L75" s="30"/>
      <c r="M75" s="31">
        <f t="shared" si="2"/>
        <v>23.1</v>
      </c>
      <c r="N75" s="28"/>
      <c r="O75" s="32"/>
      <c r="R75" s="33"/>
      <c r="S75" s="33"/>
      <c r="T75" s="33"/>
    </row>
    <row r="76" ht="15.0" customHeight="1">
      <c r="A76" s="25">
        <v>8.0</v>
      </c>
      <c r="B76" s="26" t="str">
        <f t="array" ref="B76">IFERROR(INDEX('Общий список'!$A$3:$S$996,VLOOKUP(E76,'Общий список'!$A$3:$S$996,19,FALSE),MATCH($B$1,'Общий список'!A51:M51,0)),"")</f>
        <v>200 м</v>
      </c>
      <c r="C76" s="27" t="str">
        <f>IF(B76="","", IFERROR(VLOOKUP(E76,'Общий список'!$A$3:$AG$996,3,FALSE),""))</f>
        <v>М</v>
      </c>
      <c r="D76" s="27" t="str">
        <f>IF(B76="","", IFERROR(VLOOKUP(E76,'Общий список'!$A$3:$AG$996,17,FALSE),""))</f>
        <v/>
      </c>
      <c r="E76" s="28">
        <f>'Общий список'!A51</f>
        <v>223</v>
      </c>
      <c r="F76" s="29" t="str">
        <f>IF(B76="","", IFERROR(VLOOKUP(E76,'Общий список'!$A$3:$AG$996,2,FALSE),""))</f>
        <v>Клячин Максим</v>
      </c>
      <c r="G76" s="27" t="str">
        <f>IF(B76="","", IFERROR(VLOOKUP(E76,'Общий список'!$A$3:$AG$996,4,FALSE),""))</f>
        <v>04.04.2004</v>
      </c>
      <c r="H76" s="29" t="str">
        <f>IF(B76="","", IFERROR(VLOOKUP(E76,'Общий список'!$A$3:$AG$996,6,FALSE),""))</f>
        <v>г. Пермь "СШОР №1"</v>
      </c>
      <c r="I76" s="46" t="str">
        <f>IF(B76="","", IFERROR(VLOOKUP(E76,'Общий список'!$A$3:$AG$996,7,FALSE),""))</f>
        <v>Силкин А.Ф.</v>
      </c>
      <c r="J76" s="56">
        <f t="array" ref="J76">IFERROR(INDEX('Общий список'!$A$3:$O$996,VLOOKUP(E76,'Общий список'!$A$3:$S$996,19,FALSE),MATCH(B76,'Общий список'!A51:N51,0)+1),"")</f>
        <v>23.8</v>
      </c>
      <c r="K76" s="30">
        <v>23.12</v>
      </c>
      <c r="L76" s="30"/>
      <c r="M76" s="31">
        <f t="shared" si="2"/>
        <v>23.12</v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список'!A88:M88,0)),"")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список'!A88</f>
        <v>370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список'!A88:N88,0)+1),"")</f>
        <v/>
      </c>
      <c r="K77" s="30"/>
      <c r="L77" s="30"/>
      <c r="M77" s="31" t="str">
        <f t="shared" si="2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список'!A89:M89,0)),"")</f>
        <v>200 м</v>
      </c>
      <c r="C78" s="27" t="str">
        <f>IF(B78="","", IFERROR(VLOOKUP(E78,'Общий список'!$A$3:$AG$996,3,FALSE),""))</f>
        <v>Ж</v>
      </c>
      <c r="D78" s="27" t="str">
        <f>IF(B78="","", IFERROR(VLOOKUP(E78,'Общий список'!$A$3:$AG$996,17,FALSE),""))</f>
        <v/>
      </c>
      <c r="E78" s="28">
        <f>'Общий список'!A89</f>
        <v>371</v>
      </c>
      <c r="F78" s="29" t="str">
        <f>IF(B78="","", IFERROR(VLOOKUP(E78,'Общий список'!$A$3:$AG$996,2,FALSE),""))</f>
        <v>Курагина Кира</v>
      </c>
      <c r="G78" s="27" t="str">
        <f>IF(B78="","", IFERROR(VLOOKUP(E78,'Общий список'!$A$3:$AG$996,4,FALSE),""))</f>
        <v>16.02.2008</v>
      </c>
      <c r="H78" s="27" t="str">
        <f>IF(B78="","", IFERROR(VLOOKUP(E78,'Общий список'!$A$3:$AG$996,6,FALSE),""))</f>
        <v>г. Пермь "СШОР №1"</v>
      </c>
      <c r="I78" s="27" t="str">
        <f>IF(B78="","", IFERROR(VLOOKUP(E78,'Общий список'!$A$3:$AG$996,7,FALSE),""))</f>
        <v>Савкина Е.И </v>
      </c>
      <c r="J78" s="27">
        <f t="array" ref="J78">IFERROR(INDEX('Общий список'!$A$3:$O$996,VLOOKUP(E78,'Общий список'!$A$3:$S$996,19,FALSE),MATCH(B78,'Общий список'!A89:N89,0)+1),"")</f>
        <v>28.5</v>
      </c>
      <c r="K78" s="30"/>
      <c r="L78" s="30"/>
      <c r="M78" s="31" t="str">
        <f t="shared" si="2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список'!A90:M90,0)),"")</f>
        <v>200 м</v>
      </c>
      <c r="C79" s="27" t="str">
        <f>IF(B79="","", IFERROR(VLOOKUP(E79,'Общий список'!$A$3:$AG$996,3,FALSE),""))</f>
        <v>Ж</v>
      </c>
      <c r="D79" s="27" t="str">
        <f>IF(B79="","", IFERROR(VLOOKUP(E79,'Общий список'!$A$3:$AG$996,17,FALSE),""))</f>
        <v/>
      </c>
      <c r="E79" s="28">
        <f>'Общий список'!A90</f>
        <v>373</v>
      </c>
      <c r="F79" s="29" t="str">
        <f>IF(B79="","", IFERROR(VLOOKUP(E79,'Общий список'!$A$3:$AG$996,2,FALSE),""))</f>
        <v>Александрова Ирина</v>
      </c>
      <c r="G79" s="27" t="str">
        <f>IF(B79="","", IFERROR(VLOOKUP(E79,'Общий список'!$A$3:$AG$996,4,FALSE),""))</f>
        <v>17.08.2008</v>
      </c>
      <c r="H79" s="27" t="str">
        <f>IF(B79="","", IFERROR(VLOOKUP(E79,'Общий список'!$A$3:$AG$996,6,FALSE),""))</f>
        <v>г. Пермь "СШОР №1"</v>
      </c>
      <c r="I79" s="27" t="str">
        <f>IF(B79="","", IFERROR(VLOOKUP(E79,'Общий список'!$A$3:$AG$996,7,FALSE),""))</f>
        <v>Савкина Е.И </v>
      </c>
      <c r="J79" s="27">
        <f t="array" ref="J79">IFERROR(INDEX('Общий список'!$A$3:$O$996,VLOOKUP(E79,'Общий список'!$A$3:$S$996,19,FALSE),MATCH(B79,'Общий список'!A90:N90,0)+1),"")</f>
        <v>28</v>
      </c>
      <c r="K79" s="30"/>
      <c r="L79" s="30"/>
      <c r="M79" s="31" t="str">
        <f t="shared" si="2"/>
        <v/>
      </c>
      <c r="N79" s="28"/>
      <c r="O79" s="32"/>
      <c r="R79" s="33"/>
      <c r="S79" s="33"/>
      <c r="T79" s="33"/>
    </row>
    <row r="80" ht="15.0" hidden="1" customHeight="1">
      <c r="A80" s="25"/>
      <c r="B80" s="26" t="str">
        <f t="array" ref="B80">IFERROR(INDEX('Общий список'!$A$3:$S$996,VLOOKUP(E80,'Общий список'!$A$3:$S$996,19,FALSE),MATCH($B$1,'Общий список'!A91:M91,0)),"")</f>
        <v>200 м</v>
      </c>
      <c r="C80" s="27" t="str">
        <f>IF(B80="","", IFERROR(VLOOKUP(E80,'Общий список'!$A$3:$AG$996,3,FALSE),""))</f>
        <v>Ж</v>
      </c>
      <c r="D80" s="27" t="str">
        <f>IF(B80="","", IFERROR(VLOOKUP(E80,'Общий список'!$A$3:$AG$996,17,FALSE),""))</f>
        <v/>
      </c>
      <c r="E80" s="28">
        <f>'Общий список'!A91</f>
        <v>374</v>
      </c>
      <c r="F80" s="29" t="str">
        <f>IF(B80="","", IFERROR(VLOOKUP(E80,'Общий список'!$A$3:$AG$996,2,FALSE),""))</f>
        <v>Котовских Анастасия</v>
      </c>
      <c r="G80" s="27" t="str">
        <f>IF(B80="","", IFERROR(VLOOKUP(E80,'Общий список'!$A$3:$AG$996,4,FALSE),""))</f>
        <v>30.04.2008</v>
      </c>
      <c r="H80" s="27" t="str">
        <f>IF(B80="","", IFERROR(VLOOKUP(E80,'Общий список'!$A$3:$AG$996,6,FALSE),""))</f>
        <v>г. Пермь "СШОР №1"</v>
      </c>
      <c r="I80" s="27" t="str">
        <f>IF(B80="","", IFERROR(VLOOKUP(E80,'Общий список'!$A$3:$AG$996,7,FALSE),""))</f>
        <v>Савкина Е.И </v>
      </c>
      <c r="J80" s="27">
        <f t="array" ref="J80">IFERROR(INDEX('Общий список'!$A$3:$O$996,VLOOKUP(E80,'Общий список'!$A$3:$S$996,19,FALSE),MATCH(B80,'Общий список'!A91:N91,0)+1),"")</f>
        <v>28.8</v>
      </c>
      <c r="K80" s="30"/>
      <c r="L80" s="30"/>
      <c r="M80" s="31" t="str">
        <f t="shared" si="2"/>
        <v/>
      </c>
      <c r="N80" s="28"/>
      <c r="O80" s="32"/>
      <c r="R80" s="33"/>
      <c r="S80" s="33"/>
      <c r="T80" s="33"/>
    </row>
    <row r="81" ht="15.0" hidden="1" customHeight="1">
      <c r="A81" s="25"/>
      <c r="B81" s="26" t="str">
        <f t="array" ref="B81">IFERROR(INDEX('Общий список'!$A$3:$S$996,VLOOKUP(E81,'Общий список'!$A$3:$S$996,19,FALSE),MATCH($B$1,'Общий список'!A92:M92,0)),"")</f>
        <v>200 м</v>
      </c>
      <c r="C81" s="27" t="str">
        <f>IF(B81="","", IFERROR(VLOOKUP(E81,'Общий список'!$A$3:$AG$996,3,FALSE),""))</f>
        <v>Ж</v>
      </c>
      <c r="D81" s="27" t="str">
        <f>IF(B81="","", IFERROR(VLOOKUP(E81,'Общий список'!$A$3:$AG$996,17,FALSE),""))</f>
        <v/>
      </c>
      <c r="E81" s="28">
        <f>'Общий список'!A92</f>
        <v>376</v>
      </c>
      <c r="F81" s="29" t="str">
        <f>IF(B81="","", IFERROR(VLOOKUP(E81,'Общий список'!$A$3:$AG$996,2,FALSE),""))</f>
        <v>Абатурова Елизавета</v>
      </c>
      <c r="G81" s="27" t="str">
        <f>IF(B81="","", IFERROR(VLOOKUP(E81,'Общий список'!$A$3:$AG$996,4,FALSE),""))</f>
        <v>03.03.2006</v>
      </c>
      <c r="H81" s="27" t="str">
        <f>IF(B81="","", IFERROR(VLOOKUP(E81,'Общий список'!$A$3:$AG$996,6,FALSE),""))</f>
        <v>ГБУ ДО ПК "СШОР "Старт", г. Пермь</v>
      </c>
      <c r="I81" s="27" t="str">
        <f>IF(B81="","", IFERROR(VLOOKUP(E81,'Общий список'!$A$3:$AG$996,7,FALSE),""))</f>
        <v>Пермякова Н.В</v>
      </c>
      <c r="J81" s="27">
        <f t="array" ref="J81">IFERROR(INDEX('Общий список'!$A$3:$O$996,VLOOKUP(E81,'Общий список'!$A$3:$S$996,19,FALSE),MATCH(B81,'Общий список'!A92:N92,0)+1),"")</f>
        <v>26.5</v>
      </c>
      <c r="K81" s="30"/>
      <c r="L81" s="30"/>
      <c r="M81" s="31" t="str">
        <f t="shared" si="2"/>
        <v/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список'!A93:M93,0)),"")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список'!A93</f>
        <v>378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список'!A93:N93,0)+1),"")</f>
        <v/>
      </c>
      <c r="K82" s="30"/>
      <c r="L82" s="30"/>
      <c r="M82" s="31" t="str">
        <f t="shared" si="2"/>
        <v/>
      </c>
      <c r="N82" s="28"/>
      <c r="O82" s="32"/>
      <c r="R82" s="33"/>
      <c r="S82" s="33"/>
      <c r="T82" s="33"/>
    </row>
    <row r="83" ht="15.0" hidden="1" customHeight="1">
      <c r="A83" s="25"/>
      <c r="B83" s="26" t="str">
        <f t="array" ref="B83">IFERROR(INDEX('Общий список'!$A$3:$S$996,VLOOKUP(E83,'Общий список'!$A$3:$S$996,19,FALSE),MATCH($B$1,'Общий список'!A94:M94,0)),"")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список'!A94</f>
        <v>384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список'!A94:N94,0)+1),"")</f>
        <v/>
      </c>
      <c r="K83" s="30"/>
      <c r="L83" s="30"/>
      <c r="M83" s="31" t="str">
        <f t="shared" si="2"/>
        <v/>
      </c>
      <c r="N83" s="28"/>
      <c r="O83" s="32"/>
      <c r="R83" s="33"/>
      <c r="S83" s="33"/>
      <c r="T83" s="33"/>
    </row>
    <row r="84" ht="15.0" customHeight="1">
      <c r="A84" s="25">
        <v>9.0</v>
      </c>
      <c r="B84" s="26" t="str">
        <f t="array" ref="B84">IFERROR(INDEX('Общий список'!$A$3:$S$996,VLOOKUP(E84,'Общий список'!$A$3:$S$996,19,FALSE),MATCH($B$1,'Общий список'!A64:M64,0)),"")</f>
        <v>200 м</v>
      </c>
      <c r="C84" s="27" t="str">
        <f>IF(B84="","", IFERROR(VLOOKUP(E84,'Общий список'!$A$3:$AG$996,3,FALSE),""))</f>
        <v>М</v>
      </c>
      <c r="D84" s="27" t="str">
        <f>IF(B84="","", IFERROR(VLOOKUP(E84,'Общий список'!$A$3:$AG$996,17,FALSE),""))</f>
        <v/>
      </c>
      <c r="E84" s="28">
        <f>'Общий список'!A64</f>
        <v>274</v>
      </c>
      <c r="F84" s="29" t="str">
        <f>IF(B84="","", IFERROR(VLOOKUP(E84,'Общий список'!$A$3:$AG$996,2,FALSE),""))</f>
        <v>Карпов Вячеслав</v>
      </c>
      <c r="G84" s="27" t="str">
        <f>IF(B84="","", IFERROR(VLOOKUP(E84,'Общий список'!$A$3:$AG$996,4,FALSE),""))</f>
        <v>09.01.2005</v>
      </c>
      <c r="H84" s="29" t="str">
        <f>IF(B84="","", IFERROR(VLOOKUP(E84,'Общий список'!$A$3:$AG$996,6,FALSE),""))</f>
        <v>СШОР "Старт" г. Пермь</v>
      </c>
      <c r="I84" s="46" t="str">
        <f>IF(B84="","", IFERROR(VLOOKUP(E84,'Общий список'!$A$3:$AG$996,7,FALSE),""))</f>
        <v>Дойков В.А. Пономарева Е.Ю. Мальцева И.Б.</v>
      </c>
      <c r="J84" s="56">
        <f t="array" ref="J84">IFERROR(INDEX('Общий список'!$A$3:$O$996,VLOOKUP(E84,'Общий список'!$A$3:$S$996,19,FALSE),MATCH(B84,'Общий список'!A64:N64,0)+1),"")</f>
        <v>23</v>
      </c>
      <c r="K84" s="30">
        <v>23.2</v>
      </c>
      <c r="L84" s="30"/>
      <c r="M84" s="31">
        <f t="shared" si="2"/>
        <v>23.2</v>
      </c>
      <c r="N84" s="28"/>
      <c r="O84" s="32"/>
      <c r="R84" s="33"/>
      <c r="S84" s="33"/>
      <c r="T84" s="33"/>
    </row>
    <row r="85" ht="15.0" customHeight="1">
      <c r="A85" s="25">
        <v>10.0</v>
      </c>
      <c r="B85" s="26" t="str">
        <f t="array" ref="B85">IFERROR(INDEX('Общий список'!$A$3:$S$996,VLOOKUP(E85,'Общий список'!$A$3:$S$996,19,FALSE),MATCH($B$1,'Общий список'!A187:M187,0)),"")</f>
        <v>200 м</v>
      </c>
      <c r="C85" s="27" t="str">
        <f>IF(B85="","", IFERROR(VLOOKUP(E85,'Общий список'!$A$3:$AG$996,3,FALSE),""))</f>
        <v>М</v>
      </c>
      <c r="D85" s="27" t="str">
        <f>IF(B85="","", IFERROR(VLOOKUP(E85,'Общий список'!$A$3:$AG$996,17,FALSE),""))</f>
        <v/>
      </c>
      <c r="E85" s="28">
        <f>'Общий список'!A187</f>
        <v>801</v>
      </c>
      <c r="F85" s="29" t="str">
        <f>IF(B85="","", IFERROR(VLOOKUP(E85,'Общий список'!$A$3:$AG$996,2,FALSE),""))</f>
        <v>Ужегов Даниил </v>
      </c>
      <c r="G85" s="27" t="str">
        <f>IF(B85="","", IFERROR(VLOOKUP(E85,'Общий список'!$A$3:$AG$996,4,FALSE),""))</f>
        <v>17.07.2008</v>
      </c>
      <c r="H85" s="29" t="str">
        <f>IF(B85="","", IFERROR(VLOOKUP(E85,'Общий список'!$A$3:$AG$996,6,FALSE),""))</f>
        <v>ДЮСШ г. Кудымкар </v>
      </c>
      <c r="I85" s="46" t="str">
        <f>IF(B85="","", IFERROR(VLOOKUP(E85,'Общий список'!$A$3:$AG$996,7,FALSE),""))</f>
        <v>Сятчихин Е.С.</v>
      </c>
      <c r="J85" s="56">
        <f t="array" ref="J85">IFERROR(INDEX('Общий список'!$A$3:$O$996,VLOOKUP(E85,'Общий список'!$A$3:$S$996,19,FALSE),MATCH(B85,'Общий список'!A187:N187,0)+1),"")</f>
        <v>24</v>
      </c>
      <c r="K85" s="30">
        <v>23.43</v>
      </c>
      <c r="L85" s="30"/>
      <c r="M85" s="31">
        <f t="shared" si="2"/>
        <v>23.43</v>
      </c>
      <c r="N85" s="28"/>
      <c r="O85" s="32"/>
      <c r="R85" s="33"/>
      <c r="S85" s="33"/>
      <c r="T85" s="33"/>
    </row>
    <row r="86" ht="15.0" customHeight="1">
      <c r="A86" s="25">
        <v>11.0</v>
      </c>
      <c r="B86" s="26" t="str">
        <f t="array" ref="B86">IFERROR(INDEX('Общий список'!$A$3:$S$996,VLOOKUP(E86,'Общий список'!$A$3:$S$996,19,FALSE),MATCH($B$1,'Общий список'!A108:M108,0)),"")</f>
        <v>200 м</v>
      </c>
      <c r="C86" s="27" t="str">
        <f>IF(B86="","", IFERROR(VLOOKUP(E86,'Общий список'!$A$3:$AG$996,3,FALSE),""))</f>
        <v>М</v>
      </c>
      <c r="D86" s="27" t="str">
        <f>IF(B86="","", IFERROR(VLOOKUP(E86,'Общий список'!$A$3:$AG$996,17,FALSE),""))</f>
        <v/>
      </c>
      <c r="E86" s="28">
        <f>'Общий список'!A108</f>
        <v>475</v>
      </c>
      <c r="F86" s="29" t="str">
        <f>IF(B86="","", IFERROR(VLOOKUP(E86,'Общий список'!$A$3:$AG$996,2,FALSE),""))</f>
        <v>Сыпачев Артём </v>
      </c>
      <c r="G86" s="27" t="str">
        <f>IF(B86="","", IFERROR(VLOOKUP(E86,'Общий список'!$A$3:$AG$996,4,FALSE),""))</f>
        <v>29.12.2006</v>
      </c>
      <c r="H86" s="29" t="str">
        <f>IF(B86="","", IFERROR(VLOOKUP(E86,'Общий список'!$A$3:$AG$996,6,FALSE),""))</f>
        <v>г. Пермь СШ "Спартак"</v>
      </c>
      <c r="I86" s="46" t="str">
        <f>IF(B86="","", IFERROR(VLOOKUP(E86,'Общий список'!$A$3:$AG$996,7,FALSE),""))</f>
        <v>Бабкина К.Н.</v>
      </c>
      <c r="J86" s="56">
        <f t="array" ref="J86">IFERROR(INDEX('Общий список'!$A$3:$O$996,VLOOKUP(E86,'Общий список'!$A$3:$S$996,19,FALSE),MATCH(B86,'Общий список'!A108:N108,0)+1),"")</f>
        <v>23.1</v>
      </c>
      <c r="K86" s="30">
        <v>23.53</v>
      </c>
      <c r="L86" s="30"/>
      <c r="M86" s="31">
        <f t="shared" si="2"/>
        <v>23.53</v>
      </c>
      <c r="N86" s="28"/>
      <c r="O86" s="32"/>
      <c r="R86" s="33"/>
      <c r="S86" s="33"/>
      <c r="T86" s="33"/>
    </row>
    <row r="87" ht="15.0" customHeight="1">
      <c r="A87" s="25">
        <v>12.0</v>
      </c>
      <c r="B87" s="26" t="str">
        <f t="array" ref="B87">IFERROR(INDEX('Общий список'!$A$3:$S$996,VLOOKUP(E87,'Общий список'!$A$3:$S$996,19,FALSE),MATCH($B$1,'Общий список'!A206:M206,0)),"")</f>
        <v>200 м</v>
      </c>
      <c r="C87" s="27" t="str">
        <f>IF(B87="","", IFERROR(VLOOKUP(E87,'Общий список'!$A$3:$AG$996,3,FALSE),""))</f>
        <v>М</v>
      </c>
      <c r="D87" s="27" t="str">
        <f>IF(B87="","", IFERROR(VLOOKUP(E87,'Общий список'!$A$3:$AG$996,17,FALSE),""))</f>
        <v/>
      </c>
      <c r="E87" s="28">
        <f>'Общий список'!A206</f>
        <v>907</v>
      </c>
      <c r="F87" s="29" t="str">
        <f>IF(B87="","", IFERROR(VLOOKUP(E87,'Общий список'!$A$3:$AG$996,2,FALSE),""))</f>
        <v>Высоков Владислав </v>
      </c>
      <c r="G87" s="27" t="str">
        <f>IF(B87="","", IFERROR(VLOOKUP(E87,'Общий список'!$A$3:$AG$996,4,FALSE),""))</f>
        <v>17.01.2006</v>
      </c>
      <c r="H87" s="29" t="str">
        <f>IF(B87="","", IFERROR(VLOOKUP(E87,'Общий список'!$A$3:$AG$996,6,FALSE),""))</f>
        <v>СШОР «Темп» г.Пермь</v>
      </c>
      <c r="I87" s="48" t="str">
        <f>IF(B87="","", IFERROR(VLOOKUP(E87,'Общий список'!$A$3:$AG$996,7,FALSE),""))</f>
        <v>Вешкуров Л.А., Вешкурова Л.Е.</v>
      </c>
      <c r="J87" s="56">
        <f t="array" ref="J87">IFERROR(INDEX('Общий список'!$A$3:$O$996,VLOOKUP(E87,'Общий список'!$A$3:$S$996,19,FALSE),MATCH(B87,'Общий список'!A206:N206,0)+1),"")</f>
        <v>23.7</v>
      </c>
      <c r="K87" s="30">
        <v>23.59</v>
      </c>
      <c r="L87" s="30"/>
      <c r="M87" s="31">
        <f t="shared" si="2"/>
        <v>23.59</v>
      </c>
      <c r="N87" s="28"/>
      <c r="O87" s="32"/>
      <c r="R87" s="33"/>
      <c r="S87" s="33"/>
      <c r="T87" s="33"/>
    </row>
    <row r="88" ht="15.0" hidden="1" customHeight="1">
      <c r="A88" s="25"/>
      <c r="B88" s="26" t="str">
        <f t="array" ref="B88">IFERROR(INDEX('Общий список'!$A$3:$S$996,VLOOKUP(E88,'Общий список'!$A$3:$S$996,19,FALSE),MATCH($B$1,'Общий список'!A96:M96,0)),"")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список'!A96</f>
        <v>389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список'!A96:N96,0)+1),"")</f>
        <v/>
      </c>
      <c r="K88" s="30"/>
      <c r="L88" s="30"/>
      <c r="M88" s="31" t="str">
        <f t="shared" si="2"/>
        <v/>
      </c>
      <c r="N88" s="28"/>
      <c r="O88" s="32"/>
      <c r="R88" s="33"/>
      <c r="S88" s="33"/>
      <c r="T88" s="33"/>
    </row>
    <row r="89" ht="15.0" hidden="1" customHeight="1">
      <c r="A89" s="25"/>
      <c r="B89" s="26" t="str">
        <f t="array" ref="B89">IFERROR(INDEX('Общий список'!$A$3:$S$996,VLOOKUP(E89,'Общий список'!$A$3:$S$996,19,FALSE),MATCH($B$1,'Общий список'!A97:M97,0)),"")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список'!A97</f>
        <v>395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список'!A97:N97,0)+1),"")</f>
        <v/>
      </c>
      <c r="K89" s="30"/>
      <c r="L89" s="30"/>
      <c r="M89" s="31" t="str">
        <f t="shared" si="2"/>
        <v/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список'!A98:M98,0)),"")</f>
        <v>200 м</v>
      </c>
      <c r="C90" s="27" t="str">
        <f>IF(B90="","", IFERROR(VLOOKUP(E90,'Общий список'!$A$3:$AG$996,3,FALSE),""))</f>
        <v>Ж</v>
      </c>
      <c r="D90" s="27" t="str">
        <f>IF(B90="","", IFERROR(VLOOKUP(E90,'Общий список'!$A$3:$AG$996,17,FALSE),""))</f>
        <v/>
      </c>
      <c r="E90" s="28">
        <f>'Общий список'!A98</f>
        <v>397</v>
      </c>
      <c r="F90" s="29" t="str">
        <f>IF(B90="","", IFERROR(VLOOKUP(E90,'Общий список'!$A$3:$AG$996,2,FALSE),""))</f>
        <v>Старцева Дарья</v>
      </c>
      <c r="G90" s="27" t="str">
        <f>IF(B90="","", IFERROR(VLOOKUP(E90,'Общий список'!$A$3:$AG$996,4,FALSE),""))</f>
        <v>04.11.2009</v>
      </c>
      <c r="H90" s="27" t="str">
        <f>IF(B90="","", IFERROR(VLOOKUP(E90,'Общий список'!$A$3:$AG$996,6,FALSE),""))</f>
        <v>МАУ ДО СШ "Вихрь"</v>
      </c>
      <c r="I90" s="27" t="str">
        <f>IF(B90="","", IFERROR(VLOOKUP(E90,'Общий список'!$A$3:$AG$996,7,FALSE),""))</f>
        <v>Пермякова Н.В</v>
      </c>
      <c r="J90" s="27">
        <f t="array" ref="J90">IFERROR(INDEX('Общий список'!$A$3:$O$996,VLOOKUP(E90,'Общий список'!$A$3:$S$996,19,FALSE),MATCH(B90,'Общий список'!A98:N98,0)+1),"")</f>
        <v>27.17</v>
      </c>
      <c r="K90" s="30"/>
      <c r="L90" s="30"/>
      <c r="M90" s="31" t="str">
        <f t="shared" si="2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список'!A99:M99,0)),"")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список'!A99</f>
        <v>399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список'!A99:N99,0)+1),"")</f>
        <v/>
      </c>
      <c r="K91" s="30"/>
      <c r="L91" s="30"/>
      <c r="M91" s="31" t="str">
        <f t="shared" si="2"/>
        <v/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список'!A100:M100,0)),"")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список'!A100</f>
        <v>443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список'!A100:N100,0)+1),"")</f>
        <v/>
      </c>
      <c r="K92" s="30"/>
      <c r="L92" s="30"/>
      <c r="M92" s="31" t="str">
        <f t="shared" si="2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список'!A101:M101,0)),"")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список'!A101</f>
        <v>456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список'!A101:N101,0)+1),"")</f>
        <v/>
      </c>
      <c r="K93" s="30"/>
      <c r="L93" s="30"/>
      <c r="M93" s="31" t="str">
        <f t="shared" si="2"/>
        <v/>
      </c>
      <c r="N93" s="28"/>
      <c r="O93" s="32"/>
      <c r="R93" s="33"/>
      <c r="S93" s="33"/>
      <c r="T93" s="33"/>
    </row>
    <row r="94" ht="15.0" hidden="1" customHeight="1">
      <c r="A94" s="25"/>
      <c r="B94" s="26" t="str">
        <f t="array" ref="B94">IFERROR(INDEX('Общий список'!$A$3:$S$996,VLOOKUP(E94,'Общий список'!$A$3:$S$996,19,FALSE),MATCH($B$1,'Общий список'!A102:M102,0)),"")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список'!A102</f>
        <v>460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список'!A102:N102,0)+1),"")</f>
        <v/>
      </c>
      <c r="K94" s="30"/>
      <c r="L94" s="30"/>
      <c r="M94" s="31" t="str">
        <f t="shared" si="2"/>
        <v/>
      </c>
      <c r="N94" s="28"/>
      <c r="O94" s="32"/>
      <c r="R94" s="33"/>
      <c r="S94" s="33"/>
      <c r="T94" s="33"/>
    </row>
    <row r="95" ht="15.0" hidden="1" customHeight="1">
      <c r="A95" s="25"/>
      <c r="B95" s="26" t="str">
        <f t="array" ref="B95">IFERROR(INDEX('Общий список'!$A$3:$S$996,VLOOKUP(E95,'Общий список'!$A$3:$S$996,19,FALSE),MATCH($B$1,'Общий список'!A103:M103,0)),"")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список'!A103</f>
        <v>465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список'!A103:N103,0)+1),"")</f>
        <v/>
      </c>
      <c r="K95" s="30"/>
      <c r="L95" s="30"/>
      <c r="M95" s="31" t="str">
        <f t="shared" si="2"/>
        <v/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список'!A104:M104,0)),"")</f>
        <v>200 м</v>
      </c>
      <c r="C96" s="27" t="str">
        <f>IF(B96="","", IFERROR(VLOOKUP(E96,'Общий список'!$A$3:$AG$996,3,FALSE),""))</f>
        <v>Ж</v>
      </c>
      <c r="D96" s="27" t="str">
        <f>IF(B96="","", IFERROR(VLOOKUP(E96,'Общий список'!$A$3:$AG$996,17,FALSE),""))</f>
        <v/>
      </c>
      <c r="E96" s="28">
        <f>'Общий список'!A104</f>
        <v>470</v>
      </c>
      <c r="F96" s="29" t="str">
        <f>IF(B96="","", IFERROR(VLOOKUP(E96,'Общий список'!$A$3:$AG$996,2,FALSE),""))</f>
        <v>Снигирева Дарья</v>
      </c>
      <c r="G96" s="27" t="str">
        <f>IF(B96="","", IFERROR(VLOOKUP(E96,'Общий список'!$A$3:$AG$996,4,FALSE),""))</f>
        <v>23.03.2009</v>
      </c>
      <c r="H96" s="27" t="str">
        <f>IF(B96="","", IFERROR(VLOOKUP(E96,'Общий список'!$A$3:$AG$996,6,FALSE),""))</f>
        <v>г. Пермь СШ "Спартак"</v>
      </c>
      <c r="I96" s="27" t="str">
        <f>IF(B96="","", IFERROR(VLOOKUP(E96,'Общий список'!$A$3:$AG$996,7,FALSE),""))</f>
        <v>Бабкина К.Н.</v>
      </c>
      <c r="J96" s="27">
        <f t="array" ref="J96">IFERROR(INDEX('Общий список'!$A$3:$O$996,VLOOKUP(E96,'Общий список'!$A$3:$S$996,19,FALSE),MATCH(B96,'Общий список'!A104:N104,0)+1),"")</f>
        <v>27.7</v>
      </c>
      <c r="K96" s="30"/>
      <c r="L96" s="30"/>
      <c r="M96" s="31" t="str">
        <f t="shared" si="2"/>
        <v/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список'!A106:M106,0)),"")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список'!A106</f>
        <v>472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список'!A106:N106,0)+1),"")</f>
        <v/>
      </c>
      <c r="K97" s="30"/>
      <c r="L97" s="30"/>
      <c r="M97" s="31" t="str">
        <f t="shared" si="2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список'!A107:M107,0)),"")</f>
        <v>200 м</v>
      </c>
      <c r="C98" s="27" t="str">
        <f>IF(B98="","", IFERROR(VLOOKUP(E98,'Общий список'!$A$3:$AG$996,3,FALSE),""))</f>
        <v>Ж</v>
      </c>
      <c r="D98" s="27" t="str">
        <f>IF(B98="","", IFERROR(VLOOKUP(E98,'Общий список'!$A$3:$AG$996,17,FALSE),""))</f>
        <v/>
      </c>
      <c r="E98" s="28">
        <f>'Общий список'!A107</f>
        <v>474</v>
      </c>
      <c r="F98" s="29" t="str">
        <f>IF(B98="","", IFERROR(VLOOKUP(E98,'Общий список'!$A$3:$AG$996,2,FALSE),""))</f>
        <v>Постоногова Анастасия </v>
      </c>
      <c r="G98" s="27" t="str">
        <f>IF(B98="","", IFERROR(VLOOKUP(E98,'Общий список'!$A$3:$AG$996,4,FALSE),""))</f>
        <v>21.10.2006</v>
      </c>
      <c r="H98" s="27" t="str">
        <f>IF(B98="","", IFERROR(VLOOKUP(E98,'Общий список'!$A$3:$AG$996,6,FALSE),""))</f>
        <v>г. Пермь СШ "Спартак"</v>
      </c>
      <c r="I98" s="27" t="str">
        <f>IF(B98="","", IFERROR(VLOOKUP(E98,'Общий список'!$A$3:$AG$996,7,FALSE),""))</f>
        <v>Бабкина К.Н.</v>
      </c>
      <c r="J98" s="27">
        <f t="array" ref="J98">IFERROR(INDEX('Общий список'!$A$3:$O$996,VLOOKUP(E98,'Общий список'!$A$3:$S$996,19,FALSE),MATCH(B98,'Общий список'!A107:N107,0)+1),"")</f>
        <v>27.1</v>
      </c>
      <c r="K98" s="30"/>
      <c r="L98" s="30"/>
      <c r="M98" s="31" t="str">
        <f t="shared" si="2"/>
        <v/>
      </c>
      <c r="N98" s="28"/>
      <c r="O98" s="32"/>
      <c r="R98" s="33"/>
      <c r="S98" s="33"/>
      <c r="T98" s="33"/>
    </row>
    <row r="99" ht="15.0" customHeight="1">
      <c r="A99" s="25">
        <v>13.0</v>
      </c>
      <c r="B99" s="26" t="str">
        <f t="array" ref="B99">IFERROR(INDEX('Общий список'!$A$3:$S$996,VLOOKUP(E99,'Общий список'!$A$3:$S$996,19,FALSE),MATCH($B$1,'Общий список'!A117:M117,0)),"")</f>
        <v>200 м</v>
      </c>
      <c r="C99" s="27" t="str">
        <f>IF(B99="","", IFERROR(VLOOKUP(E99,'Общий список'!$A$3:$AG$996,3,FALSE),""))</f>
        <v>М</v>
      </c>
      <c r="D99" s="27" t="str">
        <f>IF(B99="","", IFERROR(VLOOKUP(E99,'Общий список'!$A$3:$AG$996,17,FALSE),""))</f>
        <v/>
      </c>
      <c r="E99" s="28">
        <f>'Общий список'!A117</f>
        <v>491</v>
      </c>
      <c r="F99" s="29" t="str">
        <f>IF(B99="","", IFERROR(VLOOKUP(E99,'Общий список'!$A$3:$AG$996,2,FALSE),""))</f>
        <v>Субботин Никита </v>
      </c>
      <c r="G99" s="27" t="str">
        <f>IF(B99="","", IFERROR(VLOOKUP(E99,'Общий список'!$A$3:$AG$996,4,FALSE),""))</f>
        <v>27.03.2008</v>
      </c>
      <c r="H99" s="29" t="str">
        <f>IF(B99="","", IFERROR(VLOOKUP(E99,'Общий список'!$A$3:$AG$996,6,FALSE),""))</f>
        <v>г. Пермь СШ "Спартак"</v>
      </c>
      <c r="I99" s="46" t="str">
        <f>IF(B99="","", IFERROR(VLOOKUP(E99,'Общий список'!$A$3:$AG$996,7,FALSE),""))</f>
        <v>Бабкина К.Н.</v>
      </c>
      <c r="J99" s="56">
        <f t="array" ref="J99">IFERROR(INDEX('Общий список'!$A$3:$O$996,VLOOKUP(E99,'Общий список'!$A$3:$S$996,19,FALSE),MATCH(B99,'Общий список'!A117:N117,0)+1),"")</f>
        <v>23.5</v>
      </c>
      <c r="K99" s="30">
        <v>23.62</v>
      </c>
      <c r="L99" s="30"/>
      <c r="M99" s="31">
        <f t="shared" si="2"/>
        <v>23.62</v>
      </c>
      <c r="N99" s="28"/>
      <c r="O99" s="32"/>
      <c r="R99" s="33"/>
      <c r="S99" s="33"/>
      <c r="T99" s="33"/>
    </row>
    <row r="100" ht="15.0" customHeight="1">
      <c r="A100" s="25">
        <v>14.0</v>
      </c>
      <c r="B100" s="26" t="str">
        <f t="array" ref="B100">IFERROR(INDEX('Общий список'!$A$3:$S$996,VLOOKUP(E100,'Общий список'!$A$3:$S$996,19,FALSE),MATCH($B$1,'Общий список'!A54:M54,0)),"")</f>
        <v>200 м</v>
      </c>
      <c r="C100" s="27" t="str">
        <f>IF(B100="","", IFERROR(VLOOKUP(E100,'Общий список'!$A$3:$AG$996,3,FALSE),""))</f>
        <v>М</v>
      </c>
      <c r="D100" s="27" t="str">
        <f>IF(B100="","", IFERROR(VLOOKUP(E100,'Общий список'!$A$3:$AG$996,17,FALSE),""))</f>
        <v/>
      </c>
      <c r="E100" s="28">
        <f>'Общий список'!A54</f>
        <v>235</v>
      </c>
      <c r="F100" s="29" t="str">
        <f>IF(B100="","", IFERROR(VLOOKUP(E100,'Общий список'!$A$3:$AG$996,2,FALSE),""))</f>
        <v>Иванов Евгений</v>
      </c>
      <c r="G100" s="27">
        <f>IF(B100="","", IFERROR(VLOOKUP(E100,'Общий список'!$A$3:$AG$996,4,FALSE),""))</f>
        <v>36808</v>
      </c>
      <c r="H100" s="29" t="str">
        <f>IF(B100="","", IFERROR(VLOOKUP(E100,'Общий список'!$A$3:$AG$996,6,FALSE),""))</f>
        <v>г. Пермь "СШОР №1"</v>
      </c>
      <c r="I100" s="46" t="str">
        <f>IF(B100="","", IFERROR(VLOOKUP(E100,'Общий список'!$A$3:$AG$996,7,FALSE),""))</f>
        <v>Силкин А.Ф.</v>
      </c>
      <c r="J100" s="56">
        <f t="array" ref="J100">IFERROR(INDEX('Общий список'!$A$3:$O$996,VLOOKUP(E100,'Общий список'!$A$3:$S$996,19,FALSE),MATCH(B100,'Общий список'!A54:N54,0)+1),"")</f>
        <v>24</v>
      </c>
      <c r="K100" s="30">
        <v>23.71</v>
      </c>
      <c r="L100" s="30"/>
      <c r="M100" s="31">
        <f t="shared" si="2"/>
        <v>23.71</v>
      </c>
      <c r="N100" s="28"/>
      <c r="O100" s="32"/>
      <c r="R100" s="33"/>
      <c r="S100" s="33"/>
      <c r="T100" s="33"/>
    </row>
    <row r="101" ht="15.0" customHeight="1">
      <c r="A101" s="25">
        <v>15.0</v>
      </c>
      <c r="B101" s="26" t="str">
        <f t="array" ref="B101">IFERROR(INDEX('Общий список'!$A$3:$S$996,VLOOKUP(E101,'Общий список'!$A$3:$S$996,19,FALSE),MATCH($B$1,'Общий список'!A52:M52,0)),"")</f>
        <v>200 м</v>
      </c>
      <c r="C101" s="27" t="str">
        <f>IF(B101="","", IFERROR(VLOOKUP(E101,'Общий список'!$A$3:$AG$996,3,FALSE),""))</f>
        <v>М</v>
      </c>
      <c r="D101" s="27" t="str">
        <f>IF(B101="","", IFERROR(VLOOKUP(E101,'Общий список'!$A$3:$AG$996,17,FALSE),""))</f>
        <v/>
      </c>
      <c r="E101" s="28">
        <f>'Общий список'!A52</f>
        <v>229</v>
      </c>
      <c r="F101" s="29" t="str">
        <f>IF(B101="","", IFERROR(VLOOKUP(E101,'Общий список'!$A$3:$AG$996,2,FALSE),""))</f>
        <v>Панченко Глеб</v>
      </c>
      <c r="G101" s="27" t="str">
        <f>IF(B101="","", IFERROR(VLOOKUP(E101,'Общий список'!$A$3:$AG$996,4,FALSE),""))</f>
        <v>22.12.1998</v>
      </c>
      <c r="H101" s="29" t="str">
        <f>IF(B101="","", IFERROR(VLOOKUP(E101,'Общий список'!$A$3:$AG$996,6,FALSE),""))</f>
        <v>г. Пермь "СШОР №1"</v>
      </c>
      <c r="I101" s="46" t="str">
        <f>IF(B101="","", IFERROR(VLOOKUP(E101,'Общий список'!$A$3:$AG$996,7,FALSE),""))</f>
        <v>Силкин А.Ф.</v>
      </c>
      <c r="J101" s="56">
        <f t="array" ref="J101">IFERROR(INDEX('Общий список'!$A$3:$O$996,VLOOKUP(E101,'Общий список'!$A$3:$S$996,19,FALSE),MATCH(B101,'Общий список'!A52:N52,0)+1),"")</f>
        <v>23.9</v>
      </c>
      <c r="K101" s="30">
        <v>23.79</v>
      </c>
      <c r="L101" s="30"/>
      <c r="M101" s="31">
        <f t="shared" si="2"/>
        <v>23.79</v>
      </c>
      <c r="N101" s="28"/>
      <c r="O101" s="32"/>
      <c r="R101" s="33"/>
      <c r="S101" s="33"/>
      <c r="T101" s="33"/>
    </row>
    <row r="102" ht="15.0" customHeight="1">
      <c r="A102" s="25">
        <v>16.0</v>
      </c>
      <c r="B102" s="26" t="str">
        <f t="array" ref="B102">IFERROR(INDEX('Общий список'!$A$3:$S$996,VLOOKUP(E102,'Общий список'!$A$3:$S$996,19,FALSE),MATCH($B$1,'Общий список'!A229:M229,0)),"")</f>
        <v>200 м</v>
      </c>
      <c r="C102" s="27" t="str">
        <f>IF(B102="","", IFERROR(VLOOKUP(E102,'Общий список'!$A$3:$AG$996,3,FALSE),""))</f>
        <v>М</v>
      </c>
      <c r="D102" s="27" t="str">
        <f>IF(B102="","", IFERROR(VLOOKUP(E102,'Общий список'!$A$3:$AG$996,17,FALSE),""))</f>
        <v/>
      </c>
      <c r="E102" s="28" t="str">
        <f>'Общий список'!A229</f>
        <v>887а</v>
      </c>
      <c r="F102" s="29" t="str">
        <f>IF(B102="","", IFERROR(VLOOKUP(E102,'Общий список'!$A$3:$AG$996,2,FALSE),""))</f>
        <v>Шишкин Илья</v>
      </c>
      <c r="G102" s="27" t="str">
        <f>IF(B102="","", IFERROR(VLOOKUP(E102,'Общий список'!$A$3:$AG$996,4,FALSE),""))</f>
        <v>30.05.2008</v>
      </c>
      <c r="H102" s="29" t="str">
        <f>IF(B102="","", IFERROR(VLOOKUP(E102,'Общий список'!$A$3:$AG$996,6,FALSE),""))</f>
        <v>МАУ ДО СШ "Рекорд"</v>
      </c>
      <c r="I102" s="46" t="str">
        <f>IF(B102="","", IFERROR(VLOOKUP(E102,'Общий список'!$A$3:$AG$996,7,FALSE),""))</f>
        <v>Анютина Е.В.</v>
      </c>
      <c r="J102" s="56">
        <f t="array" ref="J102">IFERROR(INDEX('Общий список'!$A$3:$O$996,VLOOKUP(E102,'Общий список'!$A$3:$S$996,19,FALSE),MATCH(B102,'Общий список'!A229:N229,0)+1),"")</f>
        <v>24.63</v>
      </c>
      <c r="K102" s="30">
        <v>23.8</v>
      </c>
      <c r="L102" s="30"/>
      <c r="M102" s="31">
        <f t="shared" si="2"/>
        <v>23.8</v>
      </c>
      <c r="N102" s="28"/>
      <c r="O102" s="32"/>
      <c r="R102" s="33"/>
      <c r="S102" s="33"/>
      <c r="T102" s="33"/>
    </row>
    <row r="103" ht="15.0" customHeight="1">
      <c r="A103" s="25">
        <v>17.0</v>
      </c>
      <c r="B103" s="26" t="str">
        <f t="array" ref="B103">IFERROR(INDEX('Общий список'!$A$3:$S$996,VLOOKUP(E103,'Общий список'!$A$3:$S$996,19,FALSE),MATCH($B$1,'Общий список'!A95:M95,0)),"")</f>
        <v>200 м</v>
      </c>
      <c r="C103" s="27" t="str">
        <f>IF(B103="","", IFERROR(VLOOKUP(E103,'Общий список'!$A$3:$AG$996,3,FALSE),""))</f>
        <v>М</v>
      </c>
      <c r="D103" s="27" t="str">
        <f>IF(B103="","", IFERROR(VLOOKUP(E103,'Общий список'!$A$3:$AG$996,17,FALSE),""))</f>
        <v/>
      </c>
      <c r="E103" s="28">
        <f>'Общий список'!A95</f>
        <v>388</v>
      </c>
      <c r="F103" s="29" t="str">
        <f>IF(B103="","", IFERROR(VLOOKUP(E103,'Общий список'!$A$3:$AG$996,2,FALSE),""))</f>
        <v>Кариев Тимур</v>
      </c>
      <c r="G103" s="27" t="str">
        <f>IF(B103="","", IFERROR(VLOOKUP(E103,'Общий список'!$A$3:$AG$996,4,FALSE),""))</f>
        <v>17.12.2004</v>
      </c>
      <c r="H103" s="29" t="str">
        <f>IF(B103="","", IFERROR(VLOOKUP(E103,'Общий список'!$A$3:$AG$996,6,FALSE),""))</f>
        <v>ГБУДО ПК " СШОР "Старт", г. Пермь</v>
      </c>
      <c r="I103" s="46" t="str">
        <f>IF(B103="","", IFERROR(VLOOKUP(E103,'Общий список'!$A$3:$AG$996,7,FALSE),""))</f>
        <v>Пермякова Н.В</v>
      </c>
      <c r="J103" s="56">
        <f t="array" ref="J103">IFERROR(INDEX('Общий список'!$A$3:$O$996,VLOOKUP(E103,'Общий список'!$A$3:$S$996,19,FALSE),MATCH(B103,'Общий список'!A95:N95,0)+1),"")</f>
        <v>23.5</v>
      </c>
      <c r="K103" s="30">
        <v>23.81</v>
      </c>
      <c r="L103" s="30"/>
      <c r="M103" s="31">
        <f t="shared" si="2"/>
        <v>23.81</v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список'!A110:M110,0)),"")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список'!A110</f>
        <v>478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список'!A110:N110,0)+1),"")</f>
        <v/>
      </c>
      <c r="K104" s="30"/>
      <c r="L104" s="30"/>
      <c r="M104" s="31" t="str">
        <f t="shared" si="2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список'!A111:M111,0)),"")</f>
        <v>200 м</v>
      </c>
      <c r="C105" s="27" t="str">
        <f>IF(B105="","", IFERROR(VLOOKUP(E105,'Общий список'!$A$3:$AG$996,3,FALSE),""))</f>
        <v>Ж</v>
      </c>
      <c r="D105" s="27" t="str">
        <f>IF(B105="","", IFERROR(VLOOKUP(E105,'Общий список'!$A$3:$AG$996,17,FALSE),""))</f>
        <v/>
      </c>
      <c r="E105" s="28">
        <f>'Общий список'!A111</f>
        <v>479</v>
      </c>
      <c r="F105" s="29" t="str">
        <f>IF(B105="","", IFERROR(VLOOKUP(E105,'Общий список'!$A$3:$AG$996,2,FALSE),""))</f>
        <v>Снигирева Ольга</v>
      </c>
      <c r="G105" s="27" t="str">
        <f>IF(B105="","", IFERROR(VLOOKUP(E105,'Общий список'!$A$3:$AG$996,4,FALSE),""))</f>
        <v>13.12.1995</v>
      </c>
      <c r="H105" s="27" t="str">
        <f>IF(B105="","", IFERROR(VLOOKUP(E105,'Общий список'!$A$3:$AG$996,6,FALSE),""))</f>
        <v>г. Пермь "СШОР №1"</v>
      </c>
      <c r="I105" s="27" t="str">
        <f>IF(B105="","", IFERROR(VLOOKUP(E105,'Общий список'!$A$3:$AG$996,7,FALSE),""))</f>
        <v>Бабкина К.Н.</v>
      </c>
      <c r="J105" s="27">
        <f t="array" ref="J105">IFERROR(INDEX('Общий список'!$A$3:$O$996,VLOOKUP(E105,'Общий список'!$A$3:$S$996,19,FALSE),MATCH(B105,'Общий список'!A111:N111,0)+1),"")</f>
        <v>26.7</v>
      </c>
      <c r="K105" s="30"/>
      <c r="L105" s="30"/>
      <c r="M105" s="31" t="str">
        <f t="shared" si="2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список'!A112:M112,0)),"")</f>
        <v>200 м</v>
      </c>
      <c r="C106" s="27" t="str">
        <f>IF(B106="","", IFERROR(VLOOKUP(E106,'Общий список'!$A$3:$AG$996,3,FALSE),""))</f>
        <v>Ж</v>
      </c>
      <c r="D106" s="27" t="str">
        <f>IF(B106="","", IFERROR(VLOOKUP(E106,'Общий список'!$A$3:$AG$996,17,FALSE),""))</f>
        <v/>
      </c>
      <c r="E106" s="28">
        <f>'Общий список'!A112</f>
        <v>480</v>
      </c>
      <c r="F106" s="29" t="str">
        <f>IF(B106="","", IFERROR(VLOOKUP(E106,'Общий список'!$A$3:$AG$996,2,FALSE),""))</f>
        <v>Мазунина Евгения </v>
      </c>
      <c r="G106" s="27" t="str">
        <f>IF(B106="","", IFERROR(VLOOKUP(E106,'Общий список'!$A$3:$AG$996,4,FALSE),""))</f>
        <v>15.05.1999</v>
      </c>
      <c r="H106" s="27" t="str">
        <f>IF(B106="","", IFERROR(VLOOKUP(E106,'Общий список'!$A$3:$AG$996,6,FALSE),""))</f>
        <v>г. Пермь СШ "Спартак"</v>
      </c>
      <c r="I106" s="27" t="str">
        <f>IF(B106="","", IFERROR(VLOOKUP(E106,'Общий список'!$A$3:$AG$996,7,FALSE),""))</f>
        <v>Бабкина К.Н.</v>
      </c>
      <c r="J106" s="27">
        <f t="array" ref="J106">IFERROR(INDEX('Общий список'!$A$3:$O$996,VLOOKUP(E106,'Общий список'!$A$3:$S$996,19,FALSE),MATCH(B106,'Общий список'!A112:N112,0)+1),"")</f>
        <v>26.5</v>
      </c>
      <c r="K106" s="30"/>
      <c r="L106" s="30"/>
      <c r="M106" s="31" t="str">
        <f t="shared" si="2"/>
        <v/>
      </c>
      <c r="N106" s="28"/>
      <c r="O106" s="32"/>
      <c r="R106" s="33"/>
      <c r="S106" s="33"/>
      <c r="T106" s="33"/>
    </row>
    <row r="107" ht="15.0" hidden="1" customHeight="1">
      <c r="A107" s="25"/>
      <c r="B107" s="26" t="str">
        <f t="array" ref="B107">IFERROR(INDEX('Общий список'!$A$3:$S$996,VLOOKUP(E107,'Общий список'!$A$3:$S$996,19,FALSE),MATCH($B$1,'Общий список'!A113:M113,0)),"")</f>
        <v>200 м</v>
      </c>
      <c r="C107" s="27" t="str">
        <f>IF(B107="","", IFERROR(VLOOKUP(E107,'Общий список'!$A$3:$AG$996,3,FALSE),""))</f>
        <v>Ж</v>
      </c>
      <c r="D107" s="27" t="str">
        <f>IF(B107="","", IFERROR(VLOOKUP(E107,'Общий список'!$A$3:$AG$996,17,FALSE),""))</f>
        <v/>
      </c>
      <c r="E107" s="28">
        <f>'Общий список'!A113</f>
        <v>483</v>
      </c>
      <c r="F107" s="29" t="str">
        <f>IF(B107="","", IFERROR(VLOOKUP(E107,'Общий список'!$A$3:$AG$996,2,FALSE),""))</f>
        <v>Сычева Евгения</v>
      </c>
      <c r="G107" s="27" t="str">
        <f>IF(B107="","", IFERROR(VLOOKUP(E107,'Общий список'!$A$3:$AG$996,4,FALSE),""))</f>
        <v>26.03.2005</v>
      </c>
      <c r="H107" s="27" t="str">
        <f>IF(B107="","", IFERROR(VLOOKUP(E107,'Общий список'!$A$3:$AG$996,6,FALSE),""))</f>
        <v>г. Пермь СШ "Спартак"</v>
      </c>
      <c r="I107" s="27" t="str">
        <f>IF(B107="","", IFERROR(VLOOKUP(E107,'Общий список'!$A$3:$AG$996,7,FALSE),""))</f>
        <v>Бабкина К.Н., Куляшов А.В.</v>
      </c>
      <c r="J107" s="27">
        <f t="array" ref="J107">IFERROR(INDEX('Общий список'!$A$3:$O$996,VLOOKUP(E107,'Общий список'!$A$3:$S$996,19,FALSE),MATCH(B107,'Общий список'!A113:N113,0)+1),"")</f>
        <v>27.3</v>
      </c>
      <c r="K107" s="30"/>
      <c r="L107" s="30"/>
      <c r="M107" s="31" t="str">
        <f t="shared" si="2"/>
        <v/>
      </c>
      <c r="N107" s="28"/>
      <c r="O107" s="32"/>
      <c r="R107" s="33"/>
      <c r="S107" s="33"/>
      <c r="T107" s="33"/>
    </row>
    <row r="108" ht="15.0" hidden="1" customHeight="1">
      <c r="A108" s="25"/>
      <c r="B108" s="26" t="str">
        <f t="array" ref="B108">IFERROR(INDEX('Общий список'!$A$3:$S$996,VLOOKUP(E108,'Общий список'!$A$3:$S$996,19,FALSE),MATCH($B$1,'Общий список'!A114:M114,0)),"")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список'!A114</f>
        <v>484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список'!A114:N114,0)+1),"")</f>
        <v/>
      </c>
      <c r="K108" s="30"/>
      <c r="L108" s="30"/>
      <c r="M108" s="31" t="str">
        <f t="shared" si="2"/>
        <v/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список'!A115:M115,0)),"")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список'!A115</f>
        <v>488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список'!A115:N115,0)+1),"")</f>
        <v/>
      </c>
      <c r="K109" s="30"/>
      <c r="L109" s="30"/>
      <c r="M109" s="31" t="str">
        <f t="shared" si="2"/>
        <v/>
      </c>
      <c r="N109" s="28"/>
      <c r="O109" s="32"/>
      <c r="R109" s="33"/>
      <c r="S109" s="33"/>
      <c r="T109" s="33"/>
    </row>
    <row r="110" ht="15.0" customHeight="1">
      <c r="A110" s="25">
        <v>18.0</v>
      </c>
      <c r="B110" s="26" t="str">
        <f t="array" ref="B110">IFERROR(INDEX('Общий список'!$A$3:$S$996,VLOOKUP(E110,'Общий список'!$A$3:$S$996,19,FALSE),MATCH($B$1,'Общий список'!A157:M157,0)),"")</f>
        <v>200 м</v>
      </c>
      <c r="C110" s="27" t="str">
        <f>IF(B110="","", IFERROR(VLOOKUP(E110,'Общий список'!$A$3:$AG$996,3,FALSE),""))</f>
        <v>М</v>
      </c>
      <c r="D110" s="27" t="str">
        <f>IF(B110="","", IFERROR(VLOOKUP(E110,'Общий список'!$A$3:$AG$996,17,FALSE),""))</f>
        <v/>
      </c>
      <c r="E110" s="28">
        <f>'Общий список'!A157</f>
        <v>600</v>
      </c>
      <c r="F110" s="29" t="str">
        <f>IF(B110="","", IFERROR(VLOOKUP(E110,'Общий список'!$A$3:$AG$996,2,FALSE),""))</f>
        <v>Иванов Ярослав</v>
      </c>
      <c r="G110" s="27" t="str">
        <f>IF(B110="","", IFERROR(VLOOKUP(E110,'Общий список'!$A$3:$AG$996,4,FALSE),""))</f>
        <v>15.03.2003</v>
      </c>
      <c r="H110" s="29" t="str">
        <f>IF(B110="","", IFERROR(VLOOKUP(E110,'Общий список'!$A$3:$AG$996,6,FALSE),""))</f>
        <v>г. Пермь "СШОР №1"</v>
      </c>
      <c r="I110" s="46" t="str">
        <f>IF(B110="","", IFERROR(VLOOKUP(E110,'Общий список'!$A$3:$AG$996,7,FALSE),""))</f>
        <v>Ковалев М.Н.</v>
      </c>
      <c r="J110" s="56">
        <f t="array" ref="J110">IFERROR(INDEX('Общий список'!$A$3:$O$996,VLOOKUP(E110,'Общий список'!$A$3:$S$996,19,FALSE),MATCH(B110,'Общий список'!A157:N157,0)+1),"")</f>
        <v>23.4</v>
      </c>
      <c r="K110" s="30">
        <v>23.82</v>
      </c>
      <c r="L110" s="30"/>
      <c r="M110" s="31">
        <f t="shared" si="2"/>
        <v>23.82</v>
      </c>
      <c r="N110" s="28"/>
      <c r="O110" s="32"/>
      <c r="R110" s="33"/>
      <c r="S110" s="33"/>
      <c r="T110" s="33"/>
    </row>
    <row r="111" ht="15.0" customHeight="1">
      <c r="A111" s="25">
        <v>19.0</v>
      </c>
      <c r="B111" s="26"/>
      <c r="C111" s="27"/>
      <c r="D111" s="27"/>
      <c r="E111" s="28">
        <v>5.0</v>
      </c>
      <c r="F111" s="49" t="s">
        <v>51</v>
      </c>
      <c r="G111" s="61">
        <v>39831.0</v>
      </c>
      <c r="H111" s="49" t="s">
        <v>52</v>
      </c>
      <c r="I111" s="51" t="s">
        <v>53</v>
      </c>
      <c r="J111" s="60">
        <v>23.3</v>
      </c>
      <c r="K111" s="30">
        <v>23.85</v>
      </c>
      <c r="L111" s="30"/>
      <c r="M111" s="31"/>
      <c r="N111" s="28"/>
      <c r="O111" s="32"/>
      <c r="R111" s="33"/>
      <c r="S111" s="33"/>
      <c r="T111" s="33"/>
    </row>
    <row r="112" ht="15.0" customHeight="1">
      <c r="A112" s="25">
        <v>20.0</v>
      </c>
      <c r="B112" s="26" t="str">
        <f t="array" ref="B112">IFERROR(INDEX('Общий список'!$A$3:$S$996,VLOOKUP(E112,'Общий список'!$A$3:$S$996,19,FALSE),MATCH($B$1,'Общий список'!A85:M85,0)),"")</f>
        <v>200 м</v>
      </c>
      <c r="C112" s="27" t="str">
        <f>IF(B112="","", IFERROR(VLOOKUP(E112,'Общий список'!$A$3:$AG$996,3,FALSE),""))</f>
        <v>М</v>
      </c>
      <c r="D112" s="27" t="str">
        <f>IF(B112="","", IFERROR(VLOOKUP(E112,'Общий список'!$A$3:$AG$996,17,FALSE),""))</f>
        <v/>
      </c>
      <c r="E112" s="28">
        <f>'Общий список'!A85</f>
        <v>362</v>
      </c>
      <c r="F112" s="29" t="str">
        <f>IF(B112="","", IFERROR(VLOOKUP(E112,'Общий список'!$A$3:$AG$996,2,FALSE),""))</f>
        <v>Подгайный Захар</v>
      </c>
      <c r="G112" s="27" t="str">
        <f>IF(B112="","", IFERROR(VLOOKUP(E112,'Общий список'!$A$3:$AG$996,4,FALSE),""))</f>
        <v>24.03.2006</v>
      </c>
      <c r="H112" s="29" t="str">
        <f>IF(B112="","", IFERROR(VLOOKUP(E112,'Общий список'!$A$3:$AG$996,6,FALSE),""))</f>
        <v>г. Пермь "СШОР №1"</v>
      </c>
      <c r="I112" s="46" t="str">
        <f>IF(B112="","", IFERROR(VLOOKUP(E112,'Общий список'!$A$3:$AG$996,7,FALSE),""))</f>
        <v>Савкина Е.И </v>
      </c>
      <c r="J112" s="56">
        <f t="array" ref="J112">IFERROR(INDEX('Общий список'!$A$3:$O$996,VLOOKUP(E112,'Общий список'!$A$3:$S$996,19,FALSE),MATCH(B112,'Общий список'!A85:N85,0)+1),"")</f>
        <v>23.3</v>
      </c>
      <c r="K112" s="30">
        <v>23.9</v>
      </c>
      <c r="L112" s="30"/>
      <c r="M112" s="31">
        <f t="shared" ref="M112:M206" si="3">IF(L112=0,K112,L112)</f>
        <v>23.9</v>
      </c>
      <c r="N112" s="28"/>
      <c r="O112" s="32"/>
      <c r="R112" s="33"/>
      <c r="S112" s="33"/>
      <c r="T112" s="33"/>
    </row>
    <row r="113" ht="15.0" customHeight="1">
      <c r="A113" s="25">
        <v>21.0</v>
      </c>
      <c r="B113" s="26" t="str">
        <f t="array" ref="B113">IFERROR(INDEX('Общий список'!$A$3:$S$996,VLOOKUP(E113,'Общий список'!$A$3:$S$996,19,FALSE),MATCH($B$1,'Общий список'!A45:M45,0)),"")</f>
        <v>200 м</v>
      </c>
      <c r="C113" s="27" t="str">
        <f>IF(B113="","", IFERROR(VLOOKUP(E113,'Общий список'!$A$3:$AG$996,3,FALSE),""))</f>
        <v>М</v>
      </c>
      <c r="D113" s="27" t="str">
        <f>IF(B113="","", IFERROR(VLOOKUP(E113,'Общий список'!$A$3:$AG$996,17,FALSE),""))</f>
        <v/>
      </c>
      <c r="E113" s="28">
        <f>'Общий список'!A45</f>
        <v>189</v>
      </c>
      <c r="F113" s="29" t="str">
        <f>IF(B113="","", IFERROR(VLOOKUP(E113,'Общий список'!$A$3:$AG$996,2,FALSE),""))</f>
        <v>Шестаков Александр</v>
      </c>
      <c r="G113" s="27" t="str">
        <f>IF(B113="","", IFERROR(VLOOKUP(E113,'Общий список'!$A$3:$AG$996,4,FALSE),""))</f>
        <v>05.05.2006</v>
      </c>
      <c r="H113" s="34" t="str">
        <f>IF(B113="","", IFERROR(VLOOKUP(E113,'Общий список'!$A$3:$AG$996,6,FALSE),""))</f>
        <v>МАУ ДО СШОР Кировского р-на</v>
      </c>
      <c r="I113" s="46" t="str">
        <f>IF(B113="","", IFERROR(VLOOKUP(E113,'Общий список'!$A$3:$AG$996,7,FALSE),""))</f>
        <v>Пономарева О.Ю.</v>
      </c>
      <c r="J113" s="56">
        <f t="array" ref="J113">IFERROR(INDEX('Общий список'!$A$3:$O$996,VLOOKUP(E113,'Общий список'!$A$3:$S$996,19,FALSE),MATCH(B113,'Общий список'!A45:N45,0)+1),"")</f>
        <v>24.8</v>
      </c>
      <c r="K113" s="30">
        <v>23.93</v>
      </c>
      <c r="L113" s="30"/>
      <c r="M113" s="31">
        <f t="shared" si="3"/>
        <v>23.93</v>
      </c>
      <c r="N113" s="28"/>
      <c r="O113" s="32"/>
      <c r="R113" s="33"/>
      <c r="S113" s="33"/>
      <c r="T113" s="33"/>
    </row>
    <row r="114">
      <c r="A114" s="25">
        <v>22.0</v>
      </c>
      <c r="B114" s="26" t="str">
        <f t="array" ref="B114">IFERROR(INDEX('Общий список'!$A$3:$S$996,VLOOKUP(E114,'Общий список'!$A$3:$S$996,19,FALSE),MATCH($B$1,'Общий список'!A205:M205,0)),"")</f>
        <v>200 м</v>
      </c>
      <c r="C114" s="27" t="str">
        <f>IF(B114="","", IFERROR(VLOOKUP(E114,'Общий список'!$A$3:$AG$996,3,FALSE),""))</f>
        <v>М</v>
      </c>
      <c r="D114" s="27" t="str">
        <f>IF(B114="","", IFERROR(VLOOKUP(E114,'Общий список'!$A$3:$AG$996,17,FALSE),""))</f>
        <v/>
      </c>
      <c r="E114" s="28">
        <f>'Общий список'!A205</f>
        <v>899</v>
      </c>
      <c r="F114" s="29" t="str">
        <f>IF(B114="","", IFERROR(VLOOKUP(E114,'Общий список'!$A$3:$AG$996,2,FALSE),""))</f>
        <v>Хлебников Сергей</v>
      </c>
      <c r="G114" s="27" t="str">
        <f>IF(B114="","", IFERROR(VLOOKUP(E114,'Общий список'!$A$3:$AG$996,4,FALSE),""))</f>
        <v>14.10.2009</v>
      </c>
      <c r="H114" s="29" t="str">
        <f>IF(B114="","", IFERROR(VLOOKUP(E114,'Общий список'!$A$3:$AG$996,6,FALSE),""))</f>
        <v>МАУ ДО СШ "Рекорд"</v>
      </c>
      <c r="I114" s="46" t="str">
        <f>IF(B114="","", IFERROR(VLOOKUP(E114,'Общий список'!$A$3:$AG$996,7,FALSE),""))</f>
        <v>Анютина Е.В.</v>
      </c>
      <c r="J114" s="56">
        <f t="array" ref="J114">IFERROR(INDEX('Общий список'!$A$3:$O$996,VLOOKUP(E114,'Общий список'!$A$3:$S$996,19,FALSE),MATCH(B114,'Общий список'!A205:N205,0)+1),"")</f>
        <v>23.78</v>
      </c>
      <c r="K114" s="30">
        <v>23.94</v>
      </c>
      <c r="L114" s="30"/>
      <c r="M114" s="31">
        <f t="shared" si="3"/>
        <v>23.94</v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список'!A118:M118,0)),"")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список'!A118</f>
        <v>492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список'!A118:N118,0)+1),"")</f>
        <v/>
      </c>
      <c r="K115" s="30"/>
      <c r="L115" s="30"/>
      <c r="M115" s="31" t="str">
        <f t="shared" si="3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список'!A119:M119,0)),"")</f>
        <v>200 м</v>
      </c>
      <c r="C116" s="27" t="str">
        <f>IF(B116="","", IFERROR(VLOOKUP(E116,'Общий список'!$A$3:$AG$996,3,FALSE),""))</f>
        <v>Ж</v>
      </c>
      <c r="D116" s="27" t="str">
        <f>IF(B116="","", IFERROR(VLOOKUP(E116,'Общий список'!$A$3:$AG$996,17,FALSE),""))</f>
        <v/>
      </c>
      <c r="E116" s="28">
        <f>'Общий список'!A119</f>
        <v>493</v>
      </c>
      <c r="F116" s="29" t="str">
        <f>IF(B116="","", IFERROR(VLOOKUP(E116,'Общий список'!$A$3:$AG$996,2,FALSE),""))</f>
        <v>Гурьянова Ангелина </v>
      </c>
      <c r="G116" s="27" t="str">
        <f>IF(B116="","", IFERROR(VLOOKUP(E116,'Общий список'!$A$3:$AG$996,4,FALSE),""))</f>
        <v>10.04.2005</v>
      </c>
      <c r="H116" s="27" t="str">
        <f>IF(B116="","", IFERROR(VLOOKUP(E116,'Общий список'!$A$3:$AG$996,6,FALSE),""))</f>
        <v>г. Пермь СШ "Спартак"</v>
      </c>
      <c r="I116" s="27" t="str">
        <f>IF(B116="","", IFERROR(VLOOKUP(E116,'Общий список'!$A$3:$AG$996,7,FALSE),""))</f>
        <v>Бабкина К.Н., Лунегов В.П.</v>
      </c>
      <c r="J116" s="27">
        <f t="array" ref="J116">IFERROR(INDEX('Общий список'!$A$3:$O$996,VLOOKUP(E116,'Общий список'!$A$3:$S$996,19,FALSE),MATCH(B116,'Общий список'!A119:N119,0)+1),"")</f>
        <v>26.8</v>
      </c>
      <c r="K116" s="30"/>
      <c r="L116" s="30"/>
      <c r="M116" s="31" t="str">
        <f t="shared" si="3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список'!A120:M120,0)),"")</f>
        <v>200 м</v>
      </c>
      <c r="C117" s="27" t="str">
        <f>IF(B117="","", IFERROR(VLOOKUP(E117,'Общий список'!$A$3:$AG$996,3,FALSE),""))</f>
        <v>Ж</v>
      </c>
      <c r="D117" s="27" t="str">
        <f>IF(B117="","", IFERROR(VLOOKUP(E117,'Общий список'!$A$3:$AG$996,17,FALSE),""))</f>
        <v/>
      </c>
      <c r="E117" s="28">
        <f>'Общий список'!A120</f>
        <v>499</v>
      </c>
      <c r="F117" s="29" t="str">
        <f>IF(B117="","", IFERROR(VLOOKUP(E117,'Общий список'!$A$3:$AG$996,2,FALSE),""))</f>
        <v>Смышляева Вера</v>
      </c>
      <c r="G117" s="27" t="str">
        <f>IF(B117="","", IFERROR(VLOOKUP(E117,'Общий список'!$A$3:$AG$996,4,FALSE),""))</f>
        <v>07.11.1998</v>
      </c>
      <c r="H117" s="27" t="str">
        <f>IF(B117="","", IFERROR(VLOOKUP(E117,'Общий список'!$A$3:$AG$996,6,FALSE),""))</f>
        <v>г. Пермь СШ "Спартак"</v>
      </c>
      <c r="I117" s="27" t="str">
        <f>IF(B117="","", IFERROR(VLOOKUP(E117,'Общий список'!$A$3:$AG$996,7,FALSE),""))</f>
        <v>Бабкина К.Н.</v>
      </c>
      <c r="J117" s="27">
        <f t="array" ref="J117">IFERROR(INDEX('Общий список'!$A$3:$O$996,VLOOKUP(E117,'Общий список'!$A$3:$S$996,19,FALSE),MATCH(B117,'Общий список'!A120:N120,0)+1),"")</f>
        <v>27.8</v>
      </c>
      <c r="K117" s="30"/>
      <c r="L117" s="30"/>
      <c r="M117" s="31" t="str">
        <f t="shared" si="3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список'!A121:M121,0)),"")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список'!A121</f>
        <v>500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список'!A121:N121,0)+1),"")</f>
        <v/>
      </c>
      <c r="K118" s="30"/>
      <c r="L118" s="30"/>
      <c r="M118" s="31" t="str">
        <f t="shared" si="3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список'!A122:M122,0)),"")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список'!A122</f>
        <v>501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список'!A122:N122,0)+1),"")</f>
        <v/>
      </c>
      <c r="K119" s="30"/>
      <c r="L119" s="30"/>
      <c r="M119" s="31" t="str">
        <f t="shared" si="3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список'!A123:M123,0)),"")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список'!A123</f>
        <v>502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список'!A123:N123,0)+1),"")</f>
        <v/>
      </c>
      <c r="K120" s="30"/>
      <c r="L120" s="30"/>
      <c r="M120" s="31" t="str">
        <f t="shared" si="3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список'!A124:M124,0)),"")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список'!A124</f>
        <v>503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список'!A124:N124,0)+1),"")</f>
        <v/>
      </c>
      <c r="K121" s="30"/>
      <c r="L121" s="30"/>
      <c r="M121" s="31" t="str">
        <f t="shared" si="3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список'!A125:M125,0)),"")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список'!A125</f>
        <v>505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список'!A125:N125,0)+1),"")</f>
        <v/>
      </c>
      <c r="K122" s="30"/>
      <c r="L122" s="30"/>
      <c r="M122" s="31" t="str">
        <f t="shared" si="3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список'!A126:M126,0)),"")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список'!A126</f>
        <v>509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список'!A126:N126,0)+1),"")</f>
        <v/>
      </c>
      <c r="K123" s="30"/>
      <c r="L123" s="30"/>
      <c r="M123" s="31" t="str">
        <f t="shared" si="3"/>
        <v/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список'!A127:M127,0)),"")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список'!A127</f>
        <v>511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список'!A127:N127,0)+1),"")</f>
        <v/>
      </c>
      <c r="K124" s="30"/>
      <c r="L124" s="30"/>
      <c r="M124" s="31" t="str">
        <f t="shared" si="3"/>
        <v/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список'!A128:M128,0)),"")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список'!A128</f>
        <v>512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список'!A128:N128,0)+1),"")</f>
        <v/>
      </c>
      <c r="K125" s="30"/>
      <c r="L125" s="30"/>
      <c r="M125" s="31" t="str">
        <f t="shared" si="3"/>
        <v/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список'!A129:M129,0)),"")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список'!A129</f>
        <v>513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список'!A129:N129,0)+1),"")</f>
        <v/>
      </c>
      <c r="K126" s="30"/>
      <c r="L126" s="30"/>
      <c r="M126" s="31" t="str">
        <f t="shared" si="3"/>
        <v/>
      </c>
      <c r="N126" s="28"/>
      <c r="O126" s="32"/>
      <c r="R126" s="33"/>
      <c r="S126" s="33"/>
      <c r="T126" s="33"/>
    </row>
    <row r="127" ht="15.0" hidden="1" customHeight="1">
      <c r="A127" s="25"/>
      <c r="B127" s="26" t="str">
        <f t="array" ref="B127">IFERROR(INDEX('Общий список'!$A$3:$S$996,VLOOKUP(E127,'Общий список'!$A$3:$S$996,19,FALSE),MATCH($B$1,'Общий список'!A130:M130,0)),"")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список'!A130</f>
        <v>514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список'!A130:N130,0)+1),"")</f>
        <v/>
      </c>
      <c r="K127" s="30"/>
      <c r="L127" s="30"/>
      <c r="M127" s="31" t="str">
        <f t="shared" si="3"/>
        <v/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список'!A131:M131,0)),"")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список'!A131</f>
        <v>515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список'!A131:N131,0)+1),"")</f>
        <v/>
      </c>
      <c r="K128" s="30"/>
      <c r="L128" s="30"/>
      <c r="M128" s="31" t="str">
        <f t="shared" si="3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список'!A132:M132,0)),"")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список'!A132</f>
        <v>517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список'!A132:N132,0)+1),"")</f>
        <v/>
      </c>
      <c r="K129" s="30"/>
      <c r="L129" s="30"/>
      <c r="M129" s="31" t="str">
        <f t="shared" si="3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список'!A133:M133,0)),"")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список'!A133</f>
        <v>519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список'!A133:N133,0)+1),"")</f>
        <v/>
      </c>
      <c r="K130" s="30"/>
      <c r="L130" s="30"/>
      <c r="M130" s="31" t="str">
        <f t="shared" si="3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список'!A134:M134,0)),"")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список'!A134</f>
        <v>520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список'!A134:N134,0)+1),"")</f>
        <v/>
      </c>
      <c r="K131" s="30"/>
      <c r="L131" s="30"/>
      <c r="M131" s="31" t="str">
        <f t="shared" si="3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список'!A135:M135,0)),"")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список'!A135</f>
        <v>522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список'!A135:N135,0)+1),"")</f>
        <v/>
      </c>
      <c r="K132" s="30"/>
      <c r="L132" s="30"/>
      <c r="M132" s="31" t="str">
        <f t="shared" si="3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список'!A136:M136,0)),"")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список'!A136</f>
        <v>523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список'!A136:N136,0)+1),"")</f>
        <v/>
      </c>
      <c r="K133" s="30"/>
      <c r="L133" s="30"/>
      <c r="M133" s="31" t="str">
        <f t="shared" si="3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список'!A137:M137,0)),"")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список'!A137</f>
        <v>525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список'!A137:N137,0)+1),"")</f>
        <v/>
      </c>
      <c r="K134" s="30"/>
      <c r="L134" s="30"/>
      <c r="M134" s="31" t="str">
        <f t="shared" si="3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список'!A138:M138,0)),"")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список'!A138</f>
        <v>527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список'!A138:N138,0)+1),"")</f>
        <v/>
      </c>
      <c r="K135" s="30"/>
      <c r="L135" s="30"/>
      <c r="M135" s="31" t="str">
        <f t="shared" si="3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список'!A139:M139,0)),"")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список'!A139</f>
        <v>528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список'!A139:N139,0)+1),"")</f>
        <v/>
      </c>
      <c r="K136" s="30"/>
      <c r="L136" s="30"/>
      <c r="M136" s="31" t="str">
        <f t="shared" si="3"/>
        <v/>
      </c>
      <c r="N136" s="28"/>
      <c r="O136" s="32"/>
      <c r="R136" s="33"/>
      <c r="S136" s="33"/>
      <c r="T136" s="33"/>
    </row>
    <row r="137" ht="15.0" hidden="1" customHeight="1">
      <c r="A137" s="25"/>
      <c r="B137" s="26" t="str">
        <f t="array" ref="B137">IFERROR(INDEX('Общий список'!$A$3:$S$996,VLOOKUP(E137,'Общий список'!$A$3:$S$996,19,FALSE),MATCH($B$1,'Общий список'!A140:M140,0)),"")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список'!A140</f>
        <v>539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список'!A140:N140,0)+1),"")</f>
        <v/>
      </c>
      <c r="K137" s="30"/>
      <c r="L137" s="30"/>
      <c r="M137" s="31" t="str">
        <f t="shared" si="3"/>
        <v/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список'!A141:M141,0)),"")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список'!A141</f>
        <v>545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список'!A141:N141,0)+1),"")</f>
        <v/>
      </c>
      <c r="K138" s="30"/>
      <c r="L138" s="30"/>
      <c r="M138" s="31" t="str">
        <f t="shared" si="3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список'!A142:M142,0)),"")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список'!A142</f>
        <v>550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список'!A142:N142,0)+1),"")</f>
        <v/>
      </c>
      <c r="K139" s="30"/>
      <c r="L139" s="30"/>
      <c r="M139" s="31" t="str">
        <f t="shared" si="3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список'!A143:M143,0)),"")</f>
        <v>200 м</v>
      </c>
      <c r="C140" s="27" t="str">
        <f>IF(B140="","", IFERROR(VLOOKUP(E140,'Общий список'!$A$3:$AG$996,3,FALSE),""))</f>
        <v>Ж</v>
      </c>
      <c r="D140" s="27" t="str">
        <f>IF(B140="","", IFERROR(VLOOKUP(E140,'Общий список'!$A$3:$AG$996,17,FALSE),""))</f>
        <v/>
      </c>
      <c r="E140" s="28">
        <f>'Общий список'!A143</f>
        <v>582</v>
      </c>
      <c r="F140" s="29" t="str">
        <f>IF(B140="","", IFERROR(VLOOKUP(E140,'Общий список'!$A$3:$AG$996,2,FALSE),""))</f>
        <v>Тупицина Наталья</v>
      </c>
      <c r="G140" s="27" t="str">
        <f>IF(B140="","", IFERROR(VLOOKUP(E140,'Общий список'!$A$3:$AG$996,4,FALSE),""))</f>
        <v>10.04.2004</v>
      </c>
      <c r="H140" s="27" t="str">
        <f>IF(B140="","", IFERROR(VLOOKUP(E140,'Общий список'!$A$3:$AG$996,6,FALSE),""))</f>
        <v>КОРПК</v>
      </c>
      <c r="I140" s="27" t="str">
        <f>IF(B140="","", IFERROR(VLOOKUP(E140,'Общий список'!$A$3:$AG$996,7,FALSE),""))</f>
        <v>Попов А.С.,Четин Л.Е</v>
      </c>
      <c r="J140" s="27">
        <f t="array" ref="J140">IFERROR(INDEX('Общий список'!$A$3:$O$996,VLOOKUP(E140,'Общий список'!$A$3:$S$996,19,FALSE),MATCH(B140,'Общий список'!A143:N143,0)+1),"")</f>
        <v>26.5</v>
      </c>
      <c r="K140" s="30"/>
      <c r="L140" s="30"/>
      <c r="M140" s="31" t="str">
        <f t="shared" si="3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список'!A144:M144,0)),"")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список'!A144</f>
        <v>583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список'!A144:N144,0)+1),"")</f>
        <v/>
      </c>
      <c r="K141" s="30"/>
      <c r="L141" s="30"/>
      <c r="M141" s="31" t="str">
        <f t="shared" si="3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список'!A145:M145,0)),"")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список'!A145</f>
        <v>584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список'!A145:N145,0)+1),"")</f>
        <v/>
      </c>
      <c r="K142" s="30"/>
      <c r="L142" s="30"/>
      <c r="M142" s="31" t="str">
        <f t="shared" si="3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список'!A146:M146,0)),"")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список'!A146</f>
        <v>585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список'!A146:N146,0)+1),"")</f>
        <v/>
      </c>
      <c r="K143" s="30"/>
      <c r="L143" s="30"/>
      <c r="M143" s="31" t="str">
        <f t="shared" si="3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список'!A147:M147,0)),"")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список'!A147</f>
        <v>586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список'!A147:N147,0)+1),"")</f>
        <v/>
      </c>
      <c r="K144" s="30"/>
      <c r="L144" s="30"/>
      <c r="M144" s="31" t="str">
        <f t="shared" si="3"/>
        <v/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список'!A148:M148,0)),"")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список'!A148</f>
        <v>587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список'!A148:N148,0)+1),"")</f>
        <v/>
      </c>
      <c r="K145" s="30"/>
      <c r="L145" s="30"/>
      <c r="M145" s="31" t="str">
        <f t="shared" si="3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список'!A149:M149,0)),"")</f>
        <v>200 м</v>
      </c>
      <c r="C146" s="27" t="str">
        <f>IF(B146="","", IFERROR(VLOOKUP(E146,'Общий список'!$A$3:$AG$996,3,FALSE),""))</f>
        <v>Ж</v>
      </c>
      <c r="D146" s="27" t="str">
        <f>IF(B146="","", IFERROR(VLOOKUP(E146,'Общий список'!$A$3:$AG$996,17,FALSE),""))</f>
        <v/>
      </c>
      <c r="E146" s="28">
        <f>'Общий список'!A149</f>
        <v>588</v>
      </c>
      <c r="F146" s="29" t="str">
        <f>IF(B146="","", IFERROR(VLOOKUP(E146,'Общий список'!$A$3:$AG$996,2,FALSE),""))</f>
        <v>Мун Екатерина</v>
      </c>
      <c r="G146" s="27" t="str">
        <f>IF(B146="","", IFERROR(VLOOKUP(E146,'Общий список'!$A$3:$AG$996,4,FALSE),""))</f>
        <v>05.06.2007</v>
      </c>
      <c r="H146" s="27" t="str">
        <f>IF(B146="","", IFERROR(VLOOKUP(E146,'Общий список'!$A$3:$AG$996,6,FALSE),""))</f>
        <v>КОРПК</v>
      </c>
      <c r="I146" s="27" t="str">
        <f>IF(B146="","", IFERROR(VLOOKUP(E146,'Общий список'!$A$3:$AG$996,7,FALSE),""))</f>
        <v>Попов А.С., Сыстеров А.Н.</v>
      </c>
      <c r="J146" s="27">
        <f t="array" ref="J146">IFERROR(INDEX('Общий список'!$A$3:$O$996,VLOOKUP(E146,'Общий список'!$A$3:$S$996,19,FALSE),MATCH(B146,'Общий список'!A149:N149,0)+1),"")</f>
        <v>27.3</v>
      </c>
      <c r="K146" s="30"/>
      <c r="L146" s="30"/>
      <c r="M146" s="31" t="str">
        <f t="shared" si="3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список'!A150:M150,0)),"")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список'!A150</f>
        <v>589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список'!A150:N150,0)+1),"")</f>
        <v/>
      </c>
      <c r="K147" s="30"/>
      <c r="L147" s="30"/>
      <c r="M147" s="31" t="str">
        <f t="shared" si="3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список'!A151:M151,0)),"")</f>
        <v>200 м</v>
      </c>
      <c r="C148" s="27" t="str">
        <f>IF(B148="","", IFERROR(VLOOKUP(E148,'Общий список'!$A$3:$AG$996,3,FALSE),""))</f>
        <v>Ж</v>
      </c>
      <c r="D148" s="27" t="str">
        <f>IF(B148="","", IFERROR(VLOOKUP(E148,'Общий список'!$A$3:$AG$996,17,FALSE),""))</f>
        <v/>
      </c>
      <c r="E148" s="28">
        <f>'Общий список'!A151</f>
        <v>590</v>
      </c>
      <c r="F148" s="29" t="str">
        <f>IF(B148="","", IFERROR(VLOOKUP(E148,'Общий список'!$A$3:$AG$996,2,FALSE),""))</f>
        <v>Коробейникова Екатерина</v>
      </c>
      <c r="G148" s="27" t="str">
        <f>IF(B148="","", IFERROR(VLOOKUP(E148,'Общий список'!$A$3:$AG$996,4,FALSE),""))</f>
        <v>26.03.2003</v>
      </c>
      <c r="H148" s="27" t="str">
        <f>IF(B148="","", IFERROR(VLOOKUP(E148,'Общий список'!$A$3:$AG$996,6,FALSE),""))</f>
        <v>СШОР "Старт" г. Пермь</v>
      </c>
      <c r="I148" s="27" t="str">
        <f>IF(B148="","", IFERROR(VLOOKUP(E148,'Общий список'!$A$3:$AG$996,7,FALSE),""))</f>
        <v>Чайников Р.С., Попов А.С.</v>
      </c>
      <c r="J148" s="27">
        <f t="array" ref="J148">IFERROR(INDEX('Общий список'!$A$3:$O$996,VLOOKUP(E148,'Общий список'!$A$3:$S$996,19,FALSE),MATCH(B148,'Общий список'!A151:N151,0)+1),"")</f>
        <v>26.3</v>
      </c>
      <c r="K148" s="30"/>
      <c r="L148" s="30"/>
      <c r="M148" s="31" t="str">
        <f t="shared" si="3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список'!A152:M152,0)),"")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список'!A152</f>
        <v>594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список'!A152:N152,0)+1),"")</f>
        <v/>
      </c>
      <c r="K149" s="30"/>
      <c r="L149" s="30"/>
      <c r="M149" s="31" t="str">
        <f t="shared" si="3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список'!A153:M153,0)),"")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список'!A153</f>
        <v>595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список'!A153:N153,0)+1),"")</f>
        <v/>
      </c>
      <c r="K150" s="30"/>
      <c r="L150" s="30"/>
      <c r="M150" s="31" t="str">
        <f t="shared" si="3"/>
        <v/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список'!A154:M154,0)),"")</f>
        <v>200 м</v>
      </c>
      <c r="C151" s="27" t="str">
        <f>IF(B151="","", IFERROR(VLOOKUP(E151,'Общий список'!$A$3:$AG$996,3,FALSE),""))</f>
        <v>Ж</v>
      </c>
      <c r="D151" s="27" t="str">
        <f>IF(B151="","", IFERROR(VLOOKUP(E151,'Общий список'!$A$3:$AG$996,17,FALSE),""))</f>
        <v/>
      </c>
      <c r="E151" s="28">
        <f>'Общий список'!A154</f>
        <v>597</v>
      </c>
      <c r="F151" s="29" t="str">
        <f>IF(B151="","", IFERROR(VLOOKUP(E151,'Общий список'!$A$3:$AG$996,2,FALSE),""))</f>
        <v>Бажина Полина</v>
      </c>
      <c r="G151" s="27" t="str">
        <f>IF(B151="","", IFERROR(VLOOKUP(E151,'Общий список'!$A$3:$AG$996,4,FALSE),""))</f>
        <v>07.12.2006</v>
      </c>
      <c r="H151" s="27" t="str">
        <f>IF(B151="","", IFERROR(VLOOKUP(E151,'Общий список'!$A$3:$AG$996,6,FALSE),""))</f>
        <v>г. Пермь "СШОР №1"</v>
      </c>
      <c r="I151" s="27" t="str">
        <f>IF(B151="","", IFERROR(VLOOKUP(E151,'Общий список'!$A$3:$AG$996,7,FALSE),""))</f>
        <v>Ковалев М.Н.</v>
      </c>
      <c r="J151" s="27">
        <f t="array" ref="J151">IFERROR(INDEX('Общий список'!$A$3:$O$996,VLOOKUP(E151,'Общий список'!$A$3:$S$996,19,FALSE),MATCH(B151,'Общий список'!A154:N154,0)+1),"")</f>
        <v>28.1</v>
      </c>
      <c r="K151" s="30"/>
      <c r="L151" s="30"/>
      <c r="M151" s="31" t="str">
        <f t="shared" si="3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список'!A155:M155,0)),"")</f>
        <v>200 м</v>
      </c>
      <c r="C152" s="27" t="str">
        <f>IF(B152="","", IFERROR(VLOOKUP(E152,'Общий список'!$A$3:$AG$996,3,FALSE),""))</f>
        <v>Ж</v>
      </c>
      <c r="D152" s="27" t="str">
        <f>IF(B152="","", IFERROR(VLOOKUP(E152,'Общий список'!$A$3:$AG$996,17,FALSE),""))</f>
        <v/>
      </c>
      <c r="E152" s="28">
        <f>'Общий список'!A155</f>
        <v>598</v>
      </c>
      <c r="F152" s="29" t="str">
        <f>IF(B152="","", IFERROR(VLOOKUP(E152,'Общий список'!$A$3:$AG$996,2,FALSE),""))</f>
        <v>Якимова Татьяна</v>
      </c>
      <c r="G152" s="27" t="str">
        <f>IF(B152="","", IFERROR(VLOOKUP(E152,'Общий список'!$A$3:$AG$996,4,FALSE),""))</f>
        <v>08.09.2005</v>
      </c>
      <c r="H152" s="27" t="str">
        <f>IF(B152="","", IFERROR(VLOOKUP(E152,'Общий список'!$A$3:$AG$996,6,FALSE),""))</f>
        <v>г. Пермь "СШОР №1"</v>
      </c>
      <c r="I152" s="27" t="str">
        <f>IF(B152="","", IFERROR(VLOOKUP(E152,'Общий список'!$A$3:$AG$996,7,FALSE),""))</f>
        <v>Ковалев М.Н. </v>
      </c>
      <c r="J152" s="27">
        <f t="array" ref="J152">IFERROR(INDEX('Общий список'!$A$3:$O$996,VLOOKUP(E152,'Общий список'!$A$3:$S$996,19,FALSE),MATCH(B152,'Общий список'!A155:N155,0)+1),"")</f>
        <v>28.7</v>
      </c>
      <c r="K152" s="30"/>
      <c r="L152" s="30"/>
      <c r="M152" s="31" t="str">
        <f t="shared" si="3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список'!A156:M156,0)),"")</f>
        <v>200 м</v>
      </c>
      <c r="C153" s="27" t="str">
        <f>IF(B153="","", IFERROR(VLOOKUP(E153,'Общий список'!$A$3:$AG$996,3,FALSE),""))</f>
        <v>Ж</v>
      </c>
      <c r="D153" s="27" t="str">
        <f>IF(B153="","", IFERROR(VLOOKUP(E153,'Общий список'!$A$3:$AG$996,17,FALSE),""))</f>
        <v/>
      </c>
      <c r="E153" s="28">
        <f>'Общий список'!A156</f>
        <v>599</v>
      </c>
      <c r="F153" s="29" t="str">
        <f>IF(B153="","", IFERROR(VLOOKUP(E153,'Общий список'!$A$3:$AG$996,2,FALSE),""))</f>
        <v>Мехтиева Кристина</v>
      </c>
      <c r="G153" s="27" t="str">
        <f>IF(B153="","", IFERROR(VLOOKUP(E153,'Общий список'!$A$3:$AG$996,4,FALSE),""))</f>
        <v>15.12.2000</v>
      </c>
      <c r="H153" s="27" t="str">
        <f>IF(B153="","", IFERROR(VLOOKUP(E153,'Общий список'!$A$3:$AG$996,6,FALSE),""))</f>
        <v>г. Пермь "СШОР №1"</v>
      </c>
      <c r="I153" s="27" t="str">
        <f>IF(B153="","", IFERROR(VLOOKUP(E153,'Общий список'!$A$3:$AG$996,7,FALSE),""))</f>
        <v>Ковалев М.Н.</v>
      </c>
      <c r="J153" s="27">
        <f t="array" ref="J153">IFERROR(INDEX('Общий список'!$A$3:$O$996,VLOOKUP(E153,'Общий список'!$A$3:$S$996,19,FALSE),MATCH(B153,'Общий список'!A156:N156,0)+1),"")</f>
        <v>28.2</v>
      </c>
      <c r="K153" s="30"/>
      <c r="L153" s="30"/>
      <c r="M153" s="31" t="str">
        <f t="shared" si="3"/>
        <v/>
      </c>
      <c r="N153" s="28"/>
      <c r="O153" s="32"/>
      <c r="R153" s="33"/>
      <c r="S153" s="33"/>
      <c r="T153" s="33"/>
    </row>
    <row r="154" ht="15.0" customHeight="1">
      <c r="A154" s="25">
        <v>23.0</v>
      </c>
      <c r="B154" s="26" t="str">
        <f t="array" ref="B154">IFERROR(INDEX('Общий список'!$A$3:$S$996,VLOOKUP(E154,'Общий список'!$A$3:$S$996,19,FALSE),MATCH($B$1,'Общий список'!A31:M31,0)),"")</f>
        <v>200 м</v>
      </c>
      <c r="C154" s="27" t="str">
        <f>IF(B154="","", IFERROR(VLOOKUP(E154,'Общий список'!$A$3:$AG$996,3,FALSE),""))</f>
        <v>М</v>
      </c>
      <c r="D154" s="27" t="str">
        <f>IF(B154="","", IFERROR(VLOOKUP(E154,'Общий список'!$A$3:$AG$996,17,FALSE),""))</f>
        <v/>
      </c>
      <c r="E154" s="28">
        <f>'Общий список'!A31</f>
        <v>114</v>
      </c>
      <c r="F154" s="29" t="str">
        <f>IF(B154="","", IFERROR(VLOOKUP(E154,'Общий список'!$A$3:$AG$996,2,FALSE),""))</f>
        <v>Нургалеев Аким</v>
      </c>
      <c r="G154" s="27" t="str">
        <f>IF(B154="","", IFERROR(VLOOKUP(E154,'Общий список'!$A$3:$AG$996,4,FALSE),""))</f>
        <v>04.02.2009</v>
      </c>
      <c r="H154" s="34" t="str">
        <f>IF(B154="","", IFERROR(VLOOKUP(E154,'Общий список'!$A$3:$AG$996,6,FALSE),""))</f>
        <v>МАУ ДО СШОР Кировского р-на</v>
      </c>
      <c r="I154" s="47" t="str">
        <f>IF(B154="","", IFERROR(VLOOKUP(E154,'Общий список'!$A$3:$AG$996,7,FALSE),""))</f>
        <v>Пономарева Е.Ю., Пономарева О.Ю.</v>
      </c>
      <c r="J154" s="56">
        <f t="array" ref="J154">IFERROR(INDEX('Общий список'!$A$3:$O$996,VLOOKUP(E154,'Общий список'!$A$3:$S$996,19,FALSE),MATCH(B154,'Общий список'!A31:N31,0)+1),"")</f>
        <v>23.6</v>
      </c>
      <c r="K154" s="30">
        <v>24.03</v>
      </c>
      <c r="L154" s="30"/>
      <c r="M154" s="31">
        <f t="shared" si="3"/>
        <v>24.03</v>
      </c>
      <c r="N154" s="28"/>
      <c r="O154" s="32"/>
      <c r="R154" s="33"/>
      <c r="S154" s="33"/>
      <c r="T154" s="33"/>
    </row>
    <row r="155">
      <c r="A155" s="25">
        <v>24.0</v>
      </c>
      <c r="B155" s="26" t="str">
        <f t="array" ref="B155">IFERROR(INDEX('Общий список'!$A$3:$S$996,VLOOKUP(E155,'Общий список'!$A$3:$S$996,19,FALSE),MATCH($B$1,'Общий список'!A68:M68,0)),"")</f>
        <v>200 м</v>
      </c>
      <c r="C155" s="27" t="str">
        <f>IF(B155="","", IFERROR(VLOOKUP(E155,'Общий список'!$A$3:$AG$996,3,FALSE),""))</f>
        <v>М</v>
      </c>
      <c r="D155" s="27" t="str">
        <f>IF(B155="","", IFERROR(VLOOKUP(E155,'Общий список'!$A$3:$AG$996,17,FALSE),""))</f>
        <v/>
      </c>
      <c r="E155" s="28">
        <f>'Общий список'!A68</f>
        <v>278</v>
      </c>
      <c r="F155" s="29" t="str">
        <f>IF(B155="","", IFERROR(VLOOKUP(E155,'Общий список'!$A$3:$AG$996,2,FALSE),""))</f>
        <v>Подьяпольский Сергей</v>
      </c>
      <c r="G155" s="27" t="str">
        <f>IF(B155="","", IFERROR(VLOOKUP(E155,'Общий список'!$A$3:$AG$996,4,FALSE),""))</f>
        <v>06.12.2007</v>
      </c>
      <c r="H155" s="29" t="str">
        <f>IF(B155="","", IFERROR(VLOOKUP(E155,'Общий список'!$A$3:$AG$996,6,FALSE),""))</f>
        <v>СШОР "Старт" г. Пермь</v>
      </c>
      <c r="I155" s="46" t="str">
        <f>IF(B155="","", IFERROR(VLOOKUP(E155,'Общий список'!$A$3:$AG$996,7,FALSE),""))</f>
        <v>Дойков В.А., Пономарева О.Ю.</v>
      </c>
      <c r="J155" s="56">
        <f t="array" ref="J155">IFERROR(INDEX('Общий список'!$A$3:$O$996,VLOOKUP(E155,'Общий список'!$A$3:$S$996,19,FALSE),MATCH(B155,'Общий список'!A68:N68,0)+1),"")</f>
        <v>24</v>
      </c>
      <c r="K155" s="30">
        <v>24.07</v>
      </c>
      <c r="L155" s="30"/>
      <c r="M155" s="31">
        <f t="shared" si="3"/>
        <v>24.07</v>
      </c>
      <c r="N155" s="28"/>
      <c r="O155" s="32"/>
      <c r="R155" s="33"/>
      <c r="S155" s="33"/>
      <c r="T155" s="33"/>
    </row>
    <row r="156" ht="15.0" hidden="1" customHeight="1">
      <c r="A156" s="25"/>
      <c r="B156" s="26" t="str">
        <f t="array" ref="B156">IFERROR(INDEX('Общий список'!$A$3:$S$996,VLOOKUP(E156,'Общий список'!$A$3:$S$996,19,FALSE),MATCH($B$1,'Общий список'!A158:M158,0)),"")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список'!A158</f>
        <v>611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список'!A158:N158,0)+1),"")</f>
        <v/>
      </c>
      <c r="K156" s="30"/>
      <c r="L156" s="30"/>
      <c r="M156" s="31" t="str">
        <f t="shared" si="3"/>
        <v/>
      </c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список'!A159:M159,0)),"")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список'!A159</f>
        <v>612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список'!A159:N159,0)+1),"")</f>
        <v/>
      </c>
      <c r="K157" s="30"/>
      <c r="L157" s="30"/>
      <c r="M157" s="31" t="str">
        <f t="shared" si="3"/>
        <v/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список'!A160:M160,0)),"")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список'!A160</f>
        <v>613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список'!A160:N160,0)+1),"")</f>
        <v/>
      </c>
      <c r="K158" s="30"/>
      <c r="L158" s="30"/>
      <c r="M158" s="31" t="str">
        <f t="shared" si="3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список'!A161:M161,0)),"")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список'!A161</f>
        <v>614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список'!A161:N161,0)+1),"")</f>
        <v/>
      </c>
      <c r="K159" s="30"/>
      <c r="L159" s="30"/>
      <c r="M159" s="31" t="str">
        <f t="shared" si="3"/>
        <v/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список'!A162:M162,0)),"")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список'!A162</f>
        <v>615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список'!A162:N162,0)+1),"")</f>
        <v/>
      </c>
      <c r="K160" s="30"/>
      <c r="L160" s="30"/>
      <c r="M160" s="31" t="str">
        <f t="shared" si="3"/>
        <v/>
      </c>
      <c r="N160" s="28"/>
      <c r="O160" s="32"/>
      <c r="R160" s="33"/>
      <c r="S160" s="33"/>
      <c r="T160" s="33"/>
    </row>
    <row r="161" ht="15.0" customHeight="1">
      <c r="A161" s="25">
        <v>25.0</v>
      </c>
      <c r="B161" s="26" t="str">
        <f t="array" ref="B161">IFERROR(INDEX('Общий список'!$A$3:$S$996,VLOOKUP(E161,'Общий список'!$A$3:$S$996,19,FALSE),MATCH($B$1,'Общий список'!A84:M84,0)),"")</f>
        <v>200 м</v>
      </c>
      <c r="C161" s="27" t="str">
        <f>IF(B161="","", IFERROR(VLOOKUP(E161,'Общий список'!$A$3:$AG$996,3,FALSE),""))</f>
        <v>М</v>
      </c>
      <c r="D161" s="27" t="str">
        <f>IF(B161="","", IFERROR(VLOOKUP(E161,'Общий список'!$A$3:$AG$996,17,FALSE),""))</f>
        <v/>
      </c>
      <c r="E161" s="28">
        <f>'Общий список'!A84</f>
        <v>359</v>
      </c>
      <c r="F161" s="29" t="str">
        <f>IF(B161="","", IFERROR(VLOOKUP(E161,'Общий список'!$A$3:$AG$996,2,FALSE),""))</f>
        <v>Трубин Арсений</v>
      </c>
      <c r="G161" s="27" t="str">
        <f>IF(B161="","", IFERROR(VLOOKUP(E161,'Общий список'!$A$3:$AG$996,4,FALSE),""))</f>
        <v>22.07.2005</v>
      </c>
      <c r="H161" s="29" t="str">
        <f>IF(B161="","", IFERROR(VLOOKUP(E161,'Общий список'!$A$3:$AG$996,6,FALSE),""))</f>
        <v>г. Пермь "СШОР №1"</v>
      </c>
      <c r="I161" s="46" t="str">
        <f>IF(B161="","", IFERROR(VLOOKUP(E161,'Общий список'!$A$3:$AG$996,7,FALSE),""))</f>
        <v>Савкина Е.И </v>
      </c>
      <c r="J161" s="56">
        <f t="array" ref="J161">IFERROR(INDEX('Общий список'!$A$3:$O$996,VLOOKUP(E161,'Общий список'!$A$3:$S$996,19,FALSE),MATCH(B161,'Общий список'!A84:N84,0)+1),"")</f>
        <v>23.5</v>
      </c>
      <c r="K161" s="30">
        <v>24.19</v>
      </c>
      <c r="L161" s="30"/>
      <c r="M161" s="31">
        <f t="shared" si="3"/>
        <v>24.19</v>
      </c>
      <c r="N161" s="28"/>
      <c r="O161" s="32"/>
      <c r="R161" s="33"/>
      <c r="S161" s="33"/>
      <c r="T161" s="33"/>
    </row>
    <row r="162" ht="15.0" customHeight="1">
      <c r="A162" s="25">
        <v>26.0</v>
      </c>
      <c r="B162" s="26" t="str">
        <f t="array" ref="B162">IFERROR(INDEX('Общий список'!$A$3:$S$996,VLOOKUP(E162,'Общий список'!$A$3:$S$996,19,FALSE),MATCH($B$1,'Общий список'!A83:M83,0)),"")</f>
        <v>200 м</v>
      </c>
      <c r="C162" s="27" t="str">
        <f>IF(B162="","", IFERROR(VLOOKUP(E162,'Общий список'!$A$3:$AG$996,3,FALSE),""))</f>
        <v>М</v>
      </c>
      <c r="D162" s="27" t="str">
        <f>IF(B162="","", IFERROR(VLOOKUP(E162,'Общий список'!$A$3:$AG$996,17,FALSE),""))</f>
        <v/>
      </c>
      <c r="E162" s="28">
        <f>'Общий список'!A83</f>
        <v>358</v>
      </c>
      <c r="F162" s="29" t="str">
        <f>IF(B162="","", IFERROR(VLOOKUP(E162,'Общий список'!$A$3:$AG$996,2,FALSE),""))</f>
        <v>Лобанов Андрей</v>
      </c>
      <c r="G162" s="27" t="str">
        <f>IF(B162="","", IFERROR(VLOOKUP(E162,'Общий список'!$A$3:$AG$996,4,FALSE),""))</f>
        <v>24.03.2001</v>
      </c>
      <c r="H162" s="29" t="str">
        <f>IF(B162="","", IFERROR(VLOOKUP(E162,'Общий список'!$A$3:$AG$996,6,FALSE),""))</f>
        <v>г. Пермь "СШОР №1"</v>
      </c>
      <c r="I162" s="46" t="str">
        <f>IF(B162="","", IFERROR(VLOOKUP(E162,'Общий список'!$A$3:$AG$996,7,FALSE),""))</f>
        <v>Савкина Е.И </v>
      </c>
      <c r="J162" s="56">
        <f t="array" ref="J162">IFERROR(INDEX('Общий список'!$A$3:$O$996,VLOOKUP(E162,'Общий список'!$A$3:$S$996,19,FALSE),MATCH(B162,'Общий список'!A83:N83,0)+1),"")</f>
        <v>24</v>
      </c>
      <c r="K162" s="30">
        <v>24.39</v>
      </c>
      <c r="L162" s="30"/>
      <c r="M162" s="31">
        <f t="shared" si="3"/>
        <v>24.39</v>
      </c>
      <c r="N162" s="28"/>
      <c r="O162" s="32"/>
      <c r="R162" s="33"/>
      <c r="S162" s="33"/>
      <c r="T162" s="33"/>
    </row>
    <row r="163" ht="15.0" customHeight="1">
      <c r="A163" s="25">
        <v>27.0</v>
      </c>
      <c r="B163" s="26" t="str">
        <f t="array" ref="B163">IFERROR(INDEX('Общий список'!$A$3:$S$996,VLOOKUP(E163,'Общий список'!$A$3:$S$996,19,FALSE),MATCH($B$1,'Общий список'!A207:M207,0)),"")</f>
        <v>200 м</v>
      </c>
      <c r="C163" s="27" t="str">
        <f>IF(B163="","", IFERROR(VLOOKUP(E163,'Общий список'!$A$3:$AG$996,3,FALSE),""))</f>
        <v>М</v>
      </c>
      <c r="D163" s="27" t="str">
        <f>IF(B163="","", IFERROR(VLOOKUP(E163,'Общий список'!$A$3:$AG$996,17,FALSE),""))</f>
        <v/>
      </c>
      <c r="E163" s="28">
        <f>'Общий список'!A207</f>
        <v>908</v>
      </c>
      <c r="F163" s="29" t="str">
        <f>IF(B163="","", IFERROR(VLOOKUP(E163,'Общий список'!$A$3:$AG$996,2,FALSE),""))</f>
        <v>Макаров Александр </v>
      </c>
      <c r="G163" s="27" t="str">
        <f>IF(B163="","", IFERROR(VLOOKUP(E163,'Общий список'!$A$3:$AG$996,4,FALSE),""))</f>
        <v>30.04.2009</v>
      </c>
      <c r="H163" s="29" t="str">
        <f>IF(B163="","", IFERROR(VLOOKUP(E163,'Общий список'!$A$3:$AG$996,6,FALSE),""))</f>
        <v>СШОР «Темп» г.Пермь </v>
      </c>
      <c r="I163" s="46" t="str">
        <f>IF(B163="","", IFERROR(VLOOKUP(E163,'Общий список'!$A$3:$AG$996,7,FALSE),""))</f>
        <v>Вешкуров Л.А.,Вешкурова Л.Е.</v>
      </c>
      <c r="J163" s="56">
        <f t="array" ref="J163">IFERROR(INDEX('Общий список'!$A$3:$O$996,VLOOKUP(E163,'Общий список'!$A$3:$S$996,19,FALSE),MATCH(B163,'Общий список'!A207:N207,0)+1),"")</f>
        <v>24.5</v>
      </c>
      <c r="K163" s="30">
        <v>24.41</v>
      </c>
      <c r="L163" s="30"/>
      <c r="M163" s="31">
        <f t="shared" si="3"/>
        <v>24.41</v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список'!A164:M164,0)),"")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список'!A164</f>
        <v>656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список'!A164:N164,0)+1),"")</f>
        <v/>
      </c>
      <c r="K164" s="30"/>
      <c r="L164" s="30"/>
      <c r="M164" s="31" t="str">
        <f t="shared" si="3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список'!A165:M165,0)),"")</f>
        <v>200 м</v>
      </c>
      <c r="C165" s="27" t="str">
        <f>IF(B165="","", IFERROR(VLOOKUP(E165,'Общий список'!$A$3:$AG$996,3,FALSE),""))</f>
        <v>Ж</v>
      </c>
      <c r="D165" s="27" t="str">
        <f>IF(B165="","", IFERROR(VLOOKUP(E165,'Общий список'!$A$3:$AG$996,17,FALSE),""))</f>
        <v/>
      </c>
      <c r="E165" s="28">
        <f>'Общий список'!A165</f>
        <v>657</v>
      </c>
      <c r="F165" s="29" t="str">
        <f>IF(B165="","", IFERROR(VLOOKUP(E165,'Общий список'!$A$3:$AG$996,2,FALSE),""))</f>
        <v>Акиншина Елизавета </v>
      </c>
      <c r="G165" s="27" t="str">
        <f>IF(B165="","", IFERROR(VLOOKUP(E165,'Общий список'!$A$3:$AG$996,4,FALSE),""))</f>
        <v>13.02.2011</v>
      </c>
      <c r="H165" s="27" t="str">
        <f>IF(B165="","", IFERROR(VLOOKUP(E165,'Общий список'!$A$3:$AG$996,6,FALSE),""))</f>
        <v>МАУ ДО СШОР "Олимпиец"</v>
      </c>
      <c r="I165" s="27" t="str">
        <f>IF(B165="","", IFERROR(VLOOKUP(E165,'Общий список'!$A$3:$AG$996,7,FALSE),""))</f>
        <v>Разжигаева О.Н.</v>
      </c>
      <c r="J165" s="27">
        <f t="array" ref="J165">IFERROR(INDEX('Общий список'!$A$3:$O$996,VLOOKUP(E165,'Общий список'!$A$3:$S$996,19,FALSE),MATCH(B165,'Общий список'!A165:N165,0)+1),"")</f>
        <v>28.5</v>
      </c>
      <c r="K165" s="30"/>
      <c r="L165" s="30"/>
      <c r="M165" s="31" t="str">
        <f t="shared" si="3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список'!A166:M166,0)),"")</f>
        <v>200 м</v>
      </c>
      <c r="C166" s="27" t="str">
        <f>IF(B166="","", IFERROR(VLOOKUP(E166,'Общий список'!$A$3:$AG$996,3,FALSE),""))</f>
        <v>Ж</v>
      </c>
      <c r="D166" s="27" t="str">
        <f>IF(B166="","", IFERROR(VLOOKUP(E166,'Общий список'!$A$3:$AG$996,17,FALSE),""))</f>
        <v/>
      </c>
      <c r="E166" s="28">
        <f>'Общий список'!A166</f>
        <v>658</v>
      </c>
      <c r="F166" s="29" t="str">
        <f>IF(B166="","", IFERROR(VLOOKUP(E166,'Общий список'!$A$3:$AG$996,2,FALSE),""))</f>
        <v>Мальцева Кира</v>
      </c>
      <c r="G166" s="27" t="str">
        <f>IF(B166="","", IFERROR(VLOOKUP(E166,'Общий список'!$A$3:$AG$996,4,FALSE),""))</f>
        <v>23.11.2006</v>
      </c>
      <c r="H166" s="27" t="str">
        <f>IF(B166="","", IFERROR(VLOOKUP(E166,'Общий список'!$A$3:$AG$996,6,FALSE),""))</f>
        <v>МАУ ДО СШОР "Олимпиец"</v>
      </c>
      <c r="I166" s="27" t="str">
        <f>IF(B166="","", IFERROR(VLOOKUP(E166,'Общий список'!$A$3:$AG$996,7,FALSE),""))</f>
        <v>Разжигаева О.Н.</v>
      </c>
      <c r="J166" s="27">
        <f t="array" ref="J166">IFERROR(INDEX('Общий список'!$A$3:$O$996,VLOOKUP(E166,'Общий список'!$A$3:$S$996,19,FALSE),MATCH(B166,'Общий список'!A166:N166,0)+1),"")</f>
        <v>29</v>
      </c>
      <c r="K166" s="30"/>
      <c r="L166" s="30"/>
      <c r="M166" s="31" t="str">
        <f t="shared" si="3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список'!A167:M167,0)),"")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список'!A167</f>
        <v>659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список'!A167:N167,0)+1),"")</f>
        <v/>
      </c>
      <c r="K167" s="30"/>
      <c r="L167" s="30"/>
      <c r="M167" s="31" t="str">
        <f t="shared" si="3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список'!A168:M168,0)),"")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список'!A168</f>
        <v>660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список'!A168:N168,0)+1),"")</f>
        <v/>
      </c>
      <c r="K168" s="30"/>
      <c r="L168" s="30"/>
      <c r="M168" s="31" t="str">
        <f t="shared" si="3"/>
        <v/>
      </c>
      <c r="N168" s="28"/>
      <c r="O168" s="32"/>
      <c r="R168" s="33"/>
      <c r="S168" s="33"/>
      <c r="T168" s="33"/>
    </row>
    <row r="169" ht="18.0" customHeight="1">
      <c r="A169" s="25">
        <v>28.0</v>
      </c>
      <c r="B169" s="26" t="str">
        <f t="array" ref="B169">IFERROR(INDEX('Общий список'!$A$3:$S$996,VLOOKUP(E169,'Общий список'!$A$3:$S$996,19,FALSE),MATCH($B$1,'Общий список'!A30:M30,0)),"")</f>
        <v>200 м</v>
      </c>
      <c r="C169" s="27" t="str">
        <f>IF(B169="","", IFERROR(VLOOKUP(E169,'Общий список'!$A$3:$AG$996,3,FALSE),""))</f>
        <v>М</v>
      </c>
      <c r="D169" s="27" t="str">
        <f>IF(B169="","", IFERROR(VLOOKUP(E169,'Общий список'!$A$3:$AG$996,17,FALSE),""))</f>
        <v/>
      </c>
      <c r="E169" s="28">
        <f>'Общий список'!A30</f>
        <v>110</v>
      </c>
      <c r="F169" s="29" t="str">
        <f>IF(B169="","", IFERROR(VLOOKUP(E169,'Общий список'!$A$3:$AG$996,2,FALSE),""))</f>
        <v>Черепанов Артем</v>
      </c>
      <c r="G169" s="27" t="str">
        <f>IF(B169="","", IFERROR(VLOOKUP(E169,'Общий список'!$A$3:$AG$996,4,FALSE),""))</f>
        <v>28.08.2008</v>
      </c>
      <c r="H169" s="29" t="str">
        <f>IF(B169="","", IFERROR(VLOOKUP(E169,'Общий список'!$A$3:$AG$996,6,FALSE),""))</f>
        <v>МАУ ДО СШОР Кировского р-на</v>
      </c>
      <c r="I169" s="46" t="str">
        <f>IF(B169="","", IFERROR(VLOOKUP(E169,'Общий список'!$A$3:$AG$996,7,FALSE),""))</f>
        <v>Пономарева О.Ю., Пономарева Е.Ю.</v>
      </c>
      <c r="J169" s="56">
        <f t="array" ref="J169">IFERROR(INDEX('Общий список'!$A$3:$O$996,VLOOKUP(E169,'Общий список'!$A$3:$S$996,19,FALSE),MATCH(B169,'Общий список'!A30:N30,0)+1),"")</f>
        <v>25.7</v>
      </c>
      <c r="K169" s="30">
        <v>24.63</v>
      </c>
      <c r="L169" s="30"/>
      <c r="M169" s="31">
        <f t="shared" si="3"/>
        <v>24.63</v>
      </c>
      <c r="N169" s="28"/>
      <c r="O169" s="32"/>
      <c r="R169" s="33"/>
      <c r="S169" s="33"/>
      <c r="T169" s="33"/>
    </row>
    <row r="170" ht="15.0" hidden="1" customHeight="1">
      <c r="A170" s="25"/>
      <c r="B170" s="26" t="str">
        <f t="array" ref="B170">IFERROR(INDEX('Общий список'!$A$3:$S$996,VLOOKUP(E170,'Общий список'!$A$3:$S$996,19,FALSE),MATCH($B$1,'Общий список'!A170:M170,0)),"")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список'!A170</f>
        <v>662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список'!A170:N170,0)+1),"")</f>
        <v/>
      </c>
      <c r="K170" s="30"/>
      <c r="L170" s="30"/>
      <c r="M170" s="31" t="str">
        <f t="shared" si="3"/>
        <v/>
      </c>
      <c r="N170" s="28"/>
      <c r="O170" s="32"/>
      <c r="R170" s="33"/>
      <c r="S170" s="33"/>
      <c r="T170" s="33"/>
    </row>
    <row r="171" ht="15.0" customHeight="1">
      <c r="A171" s="25">
        <v>29.0</v>
      </c>
      <c r="B171" s="26" t="str">
        <f t="array" ref="B171">IFERROR(INDEX('Общий список'!$A$3:$S$996,VLOOKUP(E171,'Общий список'!$A$3:$S$996,19,FALSE),MATCH($B$1,'Общий список'!A169:M169,0)),"")</f>
        <v>200 м</v>
      </c>
      <c r="C171" s="27" t="str">
        <f>IF(B171="","", IFERROR(VLOOKUP(E171,'Общий список'!$A$3:$AG$996,3,FALSE),""))</f>
        <v>М</v>
      </c>
      <c r="D171" s="27" t="str">
        <f>IF(B171="","", IFERROR(VLOOKUP(E171,'Общий список'!$A$3:$AG$996,17,FALSE),""))</f>
        <v/>
      </c>
      <c r="E171" s="28">
        <f>'Общий список'!A169</f>
        <v>661</v>
      </c>
      <c r="F171" s="29" t="str">
        <f>IF(B171="","", IFERROR(VLOOKUP(E171,'Общий список'!$A$3:$AG$996,2,FALSE),""))</f>
        <v>Никифоров Евгений </v>
      </c>
      <c r="G171" s="27" t="str">
        <f>IF(B171="","", IFERROR(VLOOKUP(E171,'Общий список'!$A$3:$AG$996,4,FALSE),""))</f>
        <v>19.05.2006</v>
      </c>
      <c r="H171" s="29" t="str">
        <f>IF(B171="","", IFERROR(VLOOKUP(E171,'Общий список'!$A$3:$AG$996,6,FALSE),""))</f>
        <v>СШОР "СТАРТ" г. Соликамск</v>
      </c>
      <c r="I171" s="46" t="str">
        <f>IF(B171="","", IFERROR(VLOOKUP(E171,'Общий список'!$A$3:$AG$996,7,FALSE),""))</f>
        <v>Разжигаева О.Н.</v>
      </c>
      <c r="J171" s="56">
        <f t="array" ref="J171">IFERROR(INDEX('Общий список'!$A$3:$O$996,VLOOKUP(E171,'Общий список'!$A$3:$S$996,19,FALSE),MATCH(B171,'Общий список'!A169:N169,0)+1),"")</f>
        <v>24.5</v>
      </c>
      <c r="K171" s="30">
        <v>24.68</v>
      </c>
      <c r="L171" s="30"/>
      <c r="M171" s="31">
        <f t="shared" si="3"/>
        <v>24.68</v>
      </c>
      <c r="N171" s="28"/>
      <c r="O171" s="32"/>
      <c r="R171" s="33"/>
      <c r="S171" s="33"/>
      <c r="T171" s="33"/>
    </row>
    <row r="172" ht="15.0" customHeight="1">
      <c r="A172" s="25">
        <v>30.0</v>
      </c>
      <c r="B172" s="26" t="str">
        <f t="array" ref="B172">IFERROR(INDEX('Общий список'!$A$3:$S$996,VLOOKUP(E172,'Общий список'!$A$3:$S$996,19,FALSE),MATCH($B$1,'Общий список'!A27:M27,0)),"")</f>
        <v>200 м</v>
      </c>
      <c r="C172" s="27" t="str">
        <f>IF(B172="","", IFERROR(VLOOKUP(E172,'Общий список'!$A$3:$AG$996,3,FALSE),""))</f>
        <v>М</v>
      </c>
      <c r="D172" s="27" t="str">
        <f>IF(B172="","", IFERROR(VLOOKUP(E172,'Общий список'!$A$3:$AG$996,17,FALSE),""))</f>
        <v/>
      </c>
      <c r="E172" s="28">
        <f>'Общий список'!A27</f>
        <v>103</v>
      </c>
      <c r="F172" s="29" t="str">
        <f>IF(B172="","", IFERROR(VLOOKUP(E172,'Общий список'!$A$3:$AG$996,2,FALSE),""))</f>
        <v>Попов Егор</v>
      </c>
      <c r="G172" s="27" t="str">
        <f>IF(B172="","", IFERROR(VLOOKUP(E172,'Общий список'!$A$3:$AG$996,4,FALSE),""))</f>
        <v>06.05.2008</v>
      </c>
      <c r="H172" s="29" t="str">
        <f>IF(B172="","", IFERROR(VLOOKUP(E172,'Общий список'!$A$3:$AG$996,6,FALSE),""))</f>
        <v>МАУ ДО СШОР Кировского р-на</v>
      </c>
      <c r="I172" s="46" t="str">
        <f>IF(B172="","", IFERROR(VLOOKUP(E172,'Общий список'!$A$3:$AG$996,7,FALSE),""))</f>
        <v>Пономарева Е.Ю., Пономарева О.Ю.</v>
      </c>
      <c r="J172" s="56">
        <f t="array" ref="J172">IFERROR(INDEX('Общий список'!$A$3:$O$996,VLOOKUP(E172,'Общий список'!$A$3:$S$996,19,FALSE),MATCH(B172,'Общий список'!A27:N27,0)+1),"")</f>
        <v>25.72</v>
      </c>
      <c r="K172" s="30">
        <v>24.93</v>
      </c>
      <c r="L172" s="30"/>
      <c r="M172" s="31">
        <f t="shared" si="3"/>
        <v>24.93</v>
      </c>
      <c r="N172" s="28"/>
      <c r="O172" s="32"/>
      <c r="R172" s="33"/>
      <c r="S172" s="33"/>
      <c r="T172" s="33"/>
    </row>
    <row r="173" ht="15.0" customHeight="1">
      <c r="A173" s="25">
        <v>31.0</v>
      </c>
      <c r="B173" s="26" t="str">
        <f t="array" ref="B173">IFERROR(INDEX('Общий список'!$A$3:$S$996,VLOOKUP(E173,'Общий список'!$A$3:$S$996,19,FALSE),MATCH($B$1,'Общий список'!A188:M188,0)),"")</f>
        <v>200 м</v>
      </c>
      <c r="C173" s="27" t="str">
        <f>IF(B173="","", IFERROR(VLOOKUP(E173,'Общий список'!$A$3:$AG$996,3,FALSE),""))</f>
        <v>М</v>
      </c>
      <c r="D173" s="27" t="str">
        <f>IF(B173="","", IFERROR(VLOOKUP(E173,'Общий список'!$A$3:$AG$996,17,FALSE),""))</f>
        <v/>
      </c>
      <c r="E173" s="28">
        <f>'Общий список'!A188</f>
        <v>802</v>
      </c>
      <c r="F173" s="29" t="str">
        <f>IF(B173="","", IFERROR(VLOOKUP(E173,'Общий список'!$A$3:$AG$996,2,FALSE),""))</f>
        <v>Радостев Максим</v>
      </c>
      <c r="G173" s="27" t="str">
        <f>IF(B173="","", IFERROR(VLOOKUP(E173,'Общий список'!$A$3:$AG$996,4,FALSE),""))</f>
        <v>24.03.2009</v>
      </c>
      <c r="H173" s="29" t="str">
        <f>IF(B173="","", IFERROR(VLOOKUP(E173,'Общий список'!$A$3:$AG$996,6,FALSE),""))</f>
        <v>ДЮСШ г. Кудымкар</v>
      </c>
      <c r="I173" s="46" t="str">
        <f>IF(B173="","", IFERROR(VLOOKUP(E173,'Общий список'!$A$3:$AG$996,7,FALSE),""))</f>
        <v>Сятчихин Е.С.</v>
      </c>
      <c r="J173" s="56">
        <f t="array" ref="J173">IFERROR(INDEX('Общий список'!$A$3:$O$996,VLOOKUP(E173,'Общий список'!$A$3:$S$996,19,FALSE),MATCH(B173,'Общий список'!A188:N188,0)+1),"")</f>
        <v>25.5</v>
      </c>
      <c r="K173" s="30">
        <v>25.25</v>
      </c>
      <c r="L173" s="30"/>
      <c r="M173" s="31">
        <f t="shared" si="3"/>
        <v>25.25</v>
      </c>
      <c r="N173" s="28"/>
      <c r="O173" s="32"/>
      <c r="R173" s="33"/>
      <c r="S173" s="33"/>
      <c r="T173" s="33"/>
    </row>
    <row r="174" ht="15.0" customHeight="1">
      <c r="A174" s="25">
        <v>32.0</v>
      </c>
      <c r="B174" s="26" t="str">
        <f t="array" ref="B174">IFERROR(INDEX('Общий список'!$A$3:$S$996,VLOOKUP(E174,'Общий список'!$A$3:$S$996,19,FALSE),MATCH($B$1,'Общий список'!A69:M69,0)),"")</f>
        <v>200 м</v>
      </c>
      <c r="C174" s="27" t="str">
        <f>IF(B174="","", IFERROR(VLOOKUP(E174,'Общий список'!$A$3:$AG$996,3,FALSE),""))</f>
        <v>М</v>
      </c>
      <c r="D174" s="27" t="str">
        <f>IF(B174="","", IFERROR(VLOOKUP(E174,'Общий список'!$A$3:$AG$996,17,FALSE),""))</f>
        <v/>
      </c>
      <c r="E174" s="28">
        <v>279.0</v>
      </c>
      <c r="F174" s="29" t="str">
        <f>IF(B174="","", IFERROR(VLOOKUP(E174,'Общий список'!$A$3:$AG$996,2,FALSE),""))</f>
        <v>Смолин Никита</v>
      </c>
      <c r="G174" s="27" t="str">
        <f>IF(B174="","", IFERROR(VLOOKUP(E174,'Общий список'!$A$3:$AG$996,4,FALSE),""))</f>
        <v>27.12.2006</v>
      </c>
      <c r="H174" s="29" t="str">
        <f>IF(B174="","", IFERROR(VLOOKUP(E174,'Общий список'!$A$3:$AG$996,6,FALSE),""))</f>
        <v>СШОР "Старт" г. Пермь</v>
      </c>
      <c r="I174" s="47" t="str">
        <f>IF(B174="","", IFERROR(VLOOKUP(E174,'Общий список'!$A$3:$AG$996,7,FALSE),""))</f>
        <v>Дойков В.А., Пономарева О.Ю. </v>
      </c>
      <c r="J174" s="56" t="str">
        <f t="array" ref="J174">IFERROR(INDEX('Общий список'!$A$3:$O$996,VLOOKUP(E174,'Общий список'!$A$3:$S$996,19,FALSE),MATCH(B174,'Общий список'!A69:N69,0)+1),"")</f>
        <v/>
      </c>
      <c r="K174" s="30">
        <v>25.53</v>
      </c>
      <c r="L174" s="30"/>
      <c r="M174" s="31">
        <f t="shared" si="3"/>
        <v>25.53</v>
      </c>
      <c r="N174" s="28"/>
      <c r="O174" s="32"/>
      <c r="R174" s="33"/>
      <c r="S174" s="33"/>
      <c r="T174" s="33"/>
    </row>
    <row r="175" ht="15.0" customHeight="1">
      <c r="A175" s="25">
        <v>33.0</v>
      </c>
      <c r="B175" s="26" t="str">
        <f t="array" ref="B175">IFERROR(INDEX('Общий список'!$A$3:$S$996,VLOOKUP(E175,'Общий список'!$A$3:$S$996,19,FALSE),MATCH($B$1,'Общий список'!A76:M76,0)),"")</f>
        <v>200 м</v>
      </c>
      <c r="C175" s="27" t="str">
        <f>IF(B175="","", IFERROR(VLOOKUP(E175,'Общий список'!$A$3:$AG$996,3,FALSE),""))</f>
        <v>М</v>
      </c>
      <c r="D175" s="27" t="str">
        <f>IF(B175="","", IFERROR(VLOOKUP(E175,'Общий список'!$A$3:$AG$996,17,FALSE),""))</f>
        <v/>
      </c>
      <c r="E175" s="28">
        <f>'Общий список'!A76</f>
        <v>305</v>
      </c>
      <c r="F175" s="29" t="str">
        <f>IF(B175="","", IFERROR(VLOOKUP(E175,'Общий список'!$A$3:$AG$996,2,FALSE),""))</f>
        <v>Мелехов Арсений</v>
      </c>
      <c r="G175" s="27" t="str">
        <f>IF(B175="","", IFERROR(VLOOKUP(E175,'Общий список'!$A$3:$AG$996,4,FALSE),""))</f>
        <v>25.04.2009</v>
      </c>
      <c r="H175" s="29" t="str">
        <f>IF(B175="","", IFERROR(VLOOKUP(E175,'Общий список'!$A$3:$AG$996,6,FALSE),""))</f>
        <v>ФГКОУ"ПСВУ"</v>
      </c>
      <c r="I175" s="46" t="str">
        <f>IF(B175="","", IFERROR(VLOOKUP(E175,'Общий список'!$A$3:$AG$996,7,FALSE),""))</f>
        <v>Кирсанова У.А.</v>
      </c>
      <c r="J175" s="56">
        <f t="array" ref="J175">IFERROR(INDEX('Общий список'!$A$3:$O$996,VLOOKUP(E175,'Общий список'!$A$3:$S$996,19,FALSE),MATCH(B175,'Общий список'!A76:N76,0)+1),"")</f>
        <v>25.71</v>
      </c>
      <c r="K175" s="30">
        <v>25.7</v>
      </c>
      <c r="L175" s="30"/>
      <c r="M175" s="31">
        <f t="shared" si="3"/>
        <v>25.7</v>
      </c>
      <c r="N175" s="28"/>
      <c r="O175" s="32"/>
      <c r="R175" s="33"/>
      <c r="S175" s="33"/>
      <c r="T175" s="33"/>
    </row>
    <row r="176" ht="15.0" hidden="1" customHeight="1">
      <c r="A176" s="25"/>
      <c r="B176" s="26" t="str">
        <f t="array" ref="B176">IFERROR(INDEX('Общий список'!$A$3:$S$996,VLOOKUP(E176,'Общий список'!$A$3:$S$996,19,FALSE),MATCH($B$1,'Общий список'!A172:M172,0)),"")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список'!A172</f>
        <v>670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список'!A172:N172,0)+1),"")</f>
        <v/>
      </c>
      <c r="K176" s="30"/>
      <c r="L176" s="30"/>
      <c r="M176" s="31" t="str">
        <f t="shared" si="3"/>
        <v/>
      </c>
      <c r="N176" s="28"/>
      <c r="O176" s="32"/>
      <c r="R176" s="33"/>
      <c r="S176" s="33"/>
      <c r="T176" s="33"/>
    </row>
    <row r="177" ht="15.0" hidden="1" customHeight="1">
      <c r="A177" s="25"/>
      <c r="B177" s="26" t="str">
        <f t="array" ref="B177">IFERROR(INDEX('Общий список'!$A$3:$S$996,VLOOKUP(E177,'Общий список'!$A$3:$S$996,19,FALSE),MATCH($B$1,'Общий список'!A173:M173,0)),"")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список'!A173</f>
        <v>679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список'!A173:N173,0)+1),"")</f>
        <v/>
      </c>
      <c r="K177" s="30"/>
      <c r="L177" s="30"/>
      <c r="M177" s="31" t="str">
        <f t="shared" si="3"/>
        <v/>
      </c>
      <c r="N177" s="28"/>
      <c r="O177" s="32"/>
      <c r="R177" s="33"/>
      <c r="S177" s="33"/>
      <c r="T177" s="33"/>
    </row>
    <row r="178" ht="15.0" hidden="1" customHeight="1">
      <c r="A178" s="25"/>
      <c r="B178" s="26" t="str">
        <f t="array" ref="B178">IFERROR(INDEX('Общий список'!$A$3:$S$996,VLOOKUP(E178,'Общий список'!$A$3:$S$996,19,FALSE),MATCH($B$1,'Общий список'!A174:M174,0)),"")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список'!A174</f>
        <v>681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список'!A174:N174,0)+1),"")</f>
        <v/>
      </c>
      <c r="K178" s="30"/>
      <c r="L178" s="30"/>
      <c r="M178" s="31" t="str">
        <f t="shared" si="3"/>
        <v/>
      </c>
      <c r="N178" s="28"/>
      <c r="O178" s="32"/>
      <c r="R178" s="33"/>
      <c r="S178" s="33"/>
      <c r="T178" s="33"/>
    </row>
    <row r="179" ht="15.0" hidden="1" customHeight="1">
      <c r="A179" s="25"/>
      <c r="B179" s="26" t="str">
        <f t="array" ref="B179">IFERROR(INDEX('Общий список'!$A$3:$S$996,VLOOKUP(E179,'Общий список'!$A$3:$S$996,19,FALSE),MATCH($B$1,'Общий список'!A175:M175,0)),"")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список'!A175</f>
        <v>682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список'!A175:N175,0)+1),"")</f>
        <v/>
      </c>
      <c r="K179" s="30"/>
      <c r="L179" s="30"/>
      <c r="M179" s="31" t="str">
        <f t="shared" si="3"/>
        <v/>
      </c>
      <c r="N179" s="28"/>
      <c r="O179" s="32"/>
      <c r="R179" s="33"/>
      <c r="S179" s="33"/>
      <c r="T179" s="33"/>
    </row>
    <row r="180" ht="15.0" hidden="1" customHeight="1">
      <c r="A180" s="25"/>
      <c r="B180" s="26" t="str">
        <f t="array" ref="B180">IFERROR(INDEX('Общий список'!$A$3:$S$996,VLOOKUP(E180,'Общий список'!$A$3:$S$996,19,FALSE),MATCH($B$1,'Общий список'!A176:M176,0)),"")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список'!A176</f>
        <v>683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список'!A176:N176,0)+1),"")</f>
        <v/>
      </c>
      <c r="K180" s="30"/>
      <c r="L180" s="30"/>
      <c r="M180" s="31" t="str">
        <f t="shared" si="3"/>
        <v/>
      </c>
      <c r="N180" s="28"/>
      <c r="O180" s="32"/>
      <c r="R180" s="33"/>
      <c r="S180" s="33"/>
      <c r="T180" s="33"/>
    </row>
    <row r="181" ht="15.0" hidden="1" customHeight="1">
      <c r="A181" s="25"/>
      <c r="B181" s="26" t="str">
        <f t="array" ref="B181">IFERROR(INDEX('Общий список'!$A$3:$S$996,VLOOKUP(E181,'Общий список'!$A$3:$S$996,19,FALSE),MATCH($B$1,'Общий список'!A177:M177,0)),"")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список'!A177</f>
        <v>684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список'!A177:N177,0)+1),"")</f>
        <v/>
      </c>
      <c r="K181" s="30"/>
      <c r="L181" s="30"/>
      <c r="M181" s="31" t="str">
        <f t="shared" si="3"/>
        <v/>
      </c>
      <c r="N181" s="28"/>
      <c r="O181" s="32"/>
      <c r="R181" s="33"/>
      <c r="S181" s="33"/>
      <c r="T181" s="33"/>
    </row>
    <row r="182" ht="15.0" hidden="1" customHeight="1">
      <c r="A182" s="25"/>
      <c r="B182" s="26" t="str">
        <f t="array" ref="B182">IFERROR(INDEX('Общий список'!$A$3:$S$996,VLOOKUP(E182,'Общий список'!$A$3:$S$996,19,FALSE),MATCH($B$1,'Общий список'!A178:M178,0)),"")</f>
        <v>200 м</v>
      </c>
      <c r="C182" s="27" t="str">
        <f>IF(B182="","", IFERROR(VLOOKUP(E182,'Общий список'!$A$3:$AG$996,3,FALSE),""))</f>
        <v>Ж</v>
      </c>
      <c r="D182" s="27" t="str">
        <f>IF(B182="","", IFERROR(VLOOKUP(E182,'Общий список'!$A$3:$AG$996,17,FALSE),""))</f>
        <v/>
      </c>
      <c r="E182" s="28">
        <f>'Общий список'!A178</f>
        <v>689</v>
      </c>
      <c r="F182" s="29" t="str">
        <f>IF(B182="","", IFERROR(VLOOKUP(E182,'Общий список'!$A$3:$AG$996,2,FALSE),""))</f>
        <v>Герман Елена</v>
      </c>
      <c r="G182" s="27" t="str">
        <f>IF(B182="","", IFERROR(VLOOKUP(E182,'Общий список'!$A$3:$AG$996,4,FALSE),""))</f>
        <v>24.10.1984</v>
      </c>
      <c r="H182" s="27" t="str">
        <f>IF(B182="","", IFERROR(VLOOKUP(E182,'Общий список'!$A$3:$AG$996,6,FALSE),""))</f>
        <v>СШОР "ТЕМП" г. Березники</v>
      </c>
      <c r="I182" s="27" t="str">
        <f>IF(B182="","", IFERROR(VLOOKUP(E182,'Общий список'!$A$3:$AG$996,7,FALSE),""))</f>
        <v>Лучкова М.М.</v>
      </c>
      <c r="J182" s="27">
        <f t="array" ref="J182">IFERROR(INDEX('Общий список'!$A$3:$O$996,VLOOKUP(E182,'Общий список'!$A$3:$S$996,19,FALSE),MATCH(B182,'Общий список'!A178:N178,0)+1),"")</f>
        <v>31.4</v>
      </c>
      <c r="K182" s="30"/>
      <c r="L182" s="30"/>
      <c r="M182" s="31" t="str">
        <f t="shared" si="3"/>
        <v/>
      </c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список'!A179:M179,0)),"")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список'!A179</f>
        <v>690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список'!A179:N179,0)+1),"")</f>
        <v/>
      </c>
      <c r="K183" s="30"/>
      <c r="L183" s="30"/>
      <c r="M183" s="31" t="str">
        <f t="shared" si="3"/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список'!A180:M180,0)),"")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список'!A180</f>
        <v>691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список'!A180:N180,0)+1),"")</f>
        <v/>
      </c>
      <c r="K184" s="30"/>
      <c r="L184" s="30"/>
      <c r="M184" s="31" t="str">
        <f t="shared" si="3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список'!A181:M181,0)),"")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список'!A181</f>
        <v>692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список'!A181:N181,0)+1),"")</f>
        <v/>
      </c>
      <c r="K185" s="30"/>
      <c r="L185" s="30"/>
      <c r="M185" s="31" t="str">
        <f t="shared" si="3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список'!A182:M182,0)),"")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список'!A182</f>
        <v>693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список'!A182:N182,0)+1),"")</f>
        <v/>
      </c>
      <c r="K186" s="30"/>
      <c r="L186" s="30"/>
      <c r="M186" s="31" t="str">
        <f t="shared" si="3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список'!A183:M183,0)),"")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список'!A183</f>
        <v>722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список'!A183:N183,0)+1),"")</f>
        <v/>
      </c>
      <c r="K187" s="30"/>
      <c r="L187" s="30"/>
      <c r="M187" s="31" t="str">
        <f t="shared" si="3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список'!A184:M184,0)),"")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список'!A184</f>
        <v>774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список'!A184:N184,0)+1),"")</f>
        <v/>
      </c>
      <c r="K188" s="30"/>
      <c r="L188" s="30"/>
      <c r="M188" s="31" t="str">
        <f t="shared" si="3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список'!A186:M186,0)),"")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список'!A186</f>
        <v>776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список'!A186:N186,0)+1),"")</f>
        <v/>
      </c>
      <c r="K189" s="30"/>
      <c r="L189" s="30"/>
      <c r="M189" s="31" t="str">
        <f t="shared" si="3"/>
        <v/>
      </c>
      <c r="N189" s="28"/>
      <c r="O189" s="32"/>
      <c r="R189" s="33"/>
      <c r="S189" s="33"/>
      <c r="T189" s="33"/>
    </row>
    <row r="190">
      <c r="A190" s="25">
        <v>34.0</v>
      </c>
      <c r="B190" s="26" t="str">
        <f t="array" ref="B190">IFERROR(INDEX('Общий список'!$A$3:$S$996,VLOOKUP(E190,'Общий список'!$A$3:$S$996,19,FALSE),MATCH($B$1,'Общий список'!A163:M163,0)),"")</f>
        <v>200 м</v>
      </c>
      <c r="C190" s="27" t="str">
        <f>IF(B190="","", IFERROR(VLOOKUP(E190,'Общий список'!$A$3:$AG$996,3,FALSE),""))</f>
        <v>М</v>
      </c>
      <c r="D190" s="27" t="str">
        <f>IF(B190="","", IFERROR(VLOOKUP(E190,'Общий список'!$A$3:$AG$996,17,FALSE),""))</f>
        <v/>
      </c>
      <c r="E190" s="28">
        <f>'Общий список'!A163</f>
        <v>644</v>
      </c>
      <c r="F190" s="29" t="str">
        <f>IF(B190="","", IFERROR(VLOOKUP(E190,'Общий список'!$A$3:$AG$996,2,FALSE),""))</f>
        <v>Зюлёв Даниил</v>
      </c>
      <c r="G190" s="27" t="str">
        <f>IF(B190="","", IFERROR(VLOOKUP(E190,'Общий список'!$A$3:$AG$996,4,FALSE),""))</f>
        <v>15.02.2009</v>
      </c>
      <c r="H190" s="29" t="str">
        <f>IF(B190="","", IFERROR(VLOOKUP(E190,'Общий список'!$A$3:$AG$996,6,FALSE),""))</f>
        <v>г. Пермь СШ «Прикамье»</v>
      </c>
      <c r="I190" s="46" t="str">
        <f>IF(B190="","", IFERROR(VLOOKUP(E190,'Общий список'!$A$3:$AG$996,7,FALSE),""))</f>
        <v>Чудиновских Г.Н.</v>
      </c>
      <c r="J190" s="56">
        <f t="array" ref="J190">IFERROR(INDEX('Общий список'!$A$3:$O$996,VLOOKUP(E190,'Общий список'!$A$3:$S$996,19,FALSE),MATCH(B190,'Общий список'!A163:N163,0)+1),"")</f>
        <v>25.6</v>
      </c>
      <c r="K190" s="30">
        <v>25.7</v>
      </c>
      <c r="L190" s="30"/>
      <c r="M190" s="31">
        <f t="shared" si="3"/>
        <v>25.7</v>
      </c>
      <c r="N190" s="28"/>
      <c r="O190" s="32"/>
      <c r="R190" s="33"/>
      <c r="S190" s="33"/>
      <c r="T190" s="33"/>
    </row>
    <row r="191" ht="15.0" customHeight="1">
      <c r="A191" s="25">
        <v>35.0</v>
      </c>
      <c r="B191" s="26" t="str">
        <f t="array" ref="B191">IFERROR(INDEX('Общий список'!$A$3:$S$996,VLOOKUP(E191,'Общий список'!$A$3:$S$996,19,FALSE),MATCH($B$1,'Общий список'!A32:M32,0)),"")</f>
        <v>200 м</v>
      </c>
      <c r="C191" s="27" t="str">
        <f>IF(B191="","", IFERROR(VLOOKUP(E191,'Общий список'!$A$3:$AG$996,3,FALSE),""))</f>
        <v>М</v>
      </c>
      <c r="D191" s="27" t="str">
        <f>IF(B191="","", IFERROR(VLOOKUP(E191,'Общий список'!$A$3:$AG$996,17,FALSE),""))</f>
        <v/>
      </c>
      <c r="E191" s="28">
        <f>'Общий список'!A32</f>
        <v>115</v>
      </c>
      <c r="F191" s="29" t="str">
        <f>IF(B191="","", IFERROR(VLOOKUP(E191,'Общий список'!$A$3:$AG$996,2,FALSE),""))</f>
        <v>Малафеев Кирилл</v>
      </c>
      <c r="G191" s="27" t="str">
        <f>IF(B191="","", IFERROR(VLOOKUP(E191,'Общий список'!$A$3:$AG$996,4,FALSE),""))</f>
        <v>06.03.2009</v>
      </c>
      <c r="H191" s="34" t="str">
        <f>IF(B191="","", IFERROR(VLOOKUP(E191,'Общий список'!$A$3:$AG$996,6,FALSE),""))</f>
        <v>МАУ ДО СШОР Кировского р-на</v>
      </c>
      <c r="I191" s="46" t="str">
        <f>IF(B191="","", IFERROR(VLOOKUP(E191,'Общий список'!$A$3:$AG$996,7,FALSE),""))</f>
        <v>Пономарева Е.Ю.</v>
      </c>
      <c r="J191" s="56">
        <f t="array" ref="J191">IFERROR(INDEX('Общий список'!$A$3:$O$996,VLOOKUP(E191,'Общий список'!$A$3:$S$996,19,FALSE),MATCH(B191,'Общий список'!A32:N32,0)+1),"")</f>
        <v>26</v>
      </c>
      <c r="K191" s="30">
        <v>25.85</v>
      </c>
      <c r="L191" s="30"/>
      <c r="M191" s="31">
        <f t="shared" si="3"/>
        <v>25.85</v>
      </c>
      <c r="N191" s="28"/>
      <c r="O191" s="32"/>
      <c r="R191" s="33"/>
      <c r="S191" s="33"/>
      <c r="T191" s="33"/>
    </row>
    <row r="192">
      <c r="A192" s="25">
        <v>36.0</v>
      </c>
      <c r="B192" s="26" t="str">
        <f t="array" ref="B192">IFERROR(INDEX('Общий список'!$A$3:$S$996,VLOOKUP(E192,'Общий список'!$A$3:$S$996,19,FALSE),MATCH($B$1,'Общий список'!A197:M197,0)),"")</f>
        <v>200 м</v>
      </c>
      <c r="C192" s="27" t="str">
        <f>IF(B192="","", IFERROR(VLOOKUP(E192,'Общий список'!$A$3:$AG$996,3,FALSE),""))</f>
        <v>М</v>
      </c>
      <c r="D192" s="27" t="str">
        <f>IF(B192="","", IFERROR(VLOOKUP(E192,'Общий список'!$A$3:$AG$996,17,FALSE),""))</f>
        <v/>
      </c>
      <c r="E192" s="28">
        <f>'Общий список'!A197</f>
        <v>812</v>
      </c>
      <c r="F192" s="29" t="str">
        <f>IF(B192="","", IFERROR(VLOOKUP(E192,'Общий список'!$A$3:$AG$996,2,FALSE),""))</f>
        <v>Кудымов Егор </v>
      </c>
      <c r="G192" s="27" t="str">
        <f>IF(B192="","", IFERROR(VLOOKUP(E192,'Общий список'!$A$3:$AG$996,4,FALSE),""))</f>
        <v>28.01.2007</v>
      </c>
      <c r="H192" s="29" t="str">
        <f>IF(B192="","", IFERROR(VLOOKUP(E192,'Общий список'!$A$3:$AG$996,6,FALSE),""))</f>
        <v>ДЮСШ г.Кудымкар </v>
      </c>
      <c r="I192" s="46" t="str">
        <f>IF(B192="","", IFERROR(VLOOKUP(E192,'Общий список'!$A$3:$AG$996,7,FALSE),""))</f>
        <v>Четин. Л.Е</v>
      </c>
      <c r="J192" s="56">
        <f t="array" ref="J192">IFERROR(INDEX('Общий список'!$A$3:$O$996,VLOOKUP(E192,'Общий список'!$A$3:$S$996,19,FALSE),MATCH(B192,'Общий список'!A197:N197,0)+1),"")</f>
        <v>24</v>
      </c>
      <c r="K192" s="30">
        <v>25.88</v>
      </c>
      <c r="L192" s="30"/>
      <c r="M192" s="31">
        <f t="shared" si="3"/>
        <v>25.88</v>
      </c>
      <c r="N192" s="28"/>
      <c r="O192" s="32"/>
      <c r="R192" s="33"/>
      <c r="S192" s="33"/>
      <c r="T192" s="33"/>
    </row>
    <row r="193">
      <c r="A193" s="25">
        <v>37.0</v>
      </c>
      <c r="B193" s="26" t="str">
        <f t="array" ref="B193">IFERROR(INDEX('Общий список'!$A$3:$S$996,VLOOKUP(E193,'Общий список'!$A$3:$S$996,19,FALSE),MATCH($B$1,'Общий список'!A116:M116,0)),"")</f>
        <v>200 м</v>
      </c>
      <c r="C193" s="27" t="str">
        <f>IF(B193="","", IFERROR(VLOOKUP(E193,'Общий список'!$A$3:$AG$996,3,FALSE),""))</f>
        <v>М</v>
      </c>
      <c r="D193" s="27" t="str">
        <f>IF(B193="","", IFERROR(VLOOKUP(E193,'Общий список'!$A$3:$AG$996,17,FALSE),""))</f>
        <v/>
      </c>
      <c r="E193" s="28">
        <f>'Общий список'!A116</f>
        <v>490</v>
      </c>
      <c r="F193" s="29" t="str">
        <f>IF(B193="","", IFERROR(VLOOKUP(E193,'Общий список'!$A$3:$AG$996,2,FALSE),""))</f>
        <v>Латанов Федор</v>
      </c>
      <c r="G193" s="27" t="str">
        <f>IF(B193="","", IFERROR(VLOOKUP(E193,'Общий список'!$A$3:$AG$996,4,FALSE),""))</f>
        <v>16.11.2010</v>
      </c>
      <c r="H193" s="29" t="str">
        <f>IF(B193="","", IFERROR(VLOOKUP(E193,'Общий список'!$A$3:$AG$996,6,FALSE),""))</f>
        <v>г. Пермь "СШОР №1"</v>
      </c>
      <c r="I193" s="46" t="str">
        <f>IF(B193="","", IFERROR(VLOOKUP(E193,'Общий список'!$A$3:$AG$996,7,FALSE),""))</f>
        <v>Бабкина К.Н.</v>
      </c>
      <c r="J193" s="56">
        <f t="array" ref="J193">IFERROR(INDEX('Общий список'!$A$3:$O$996,VLOOKUP(E193,'Общий список'!$A$3:$S$996,19,FALSE),MATCH(B193,'Общий список'!A116:N116,0)+1),"")</f>
        <v>24.8</v>
      </c>
      <c r="K193" s="30">
        <v>26.11</v>
      </c>
      <c r="L193" s="30"/>
      <c r="M193" s="31">
        <f t="shared" si="3"/>
        <v>26.11</v>
      </c>
      <c r="N193" s="28"/>
      <c r="O193" s="32"/>
      <c r="R193" s="33"/>
      <c r="S193" s="33"/>
      <c r="T193" s="33"/>
    </row>
    <row r="194">
      <c r="A194" s="25">
        <v>38.0</v>
      </c>
      <c r="B194" s="26" t="str">
        <f t="array" ref="B194">IFERROR(INDEX('Общий список'!$A$3:$S$996,VLOOKUP(E194,'Общий список'!$A$3:$S$996,19,FALSE),MATCH($B$1,'Общий список'!A78:M78,0)),"")</f>
        <v>200 м</v>
      </c>
      <c r="C194" s="27" t="str">
        <f>IF(B194="","", IFERROR(VLOOKUP(E194,'Общий список'!$A$3:$AG$996,3,FALSE),""))</f>
        <v>М</v>
      </c>
      <c r="D194" s="27" t="str">
        <f>IF(B194="","", IFERROR(VLOOKUP(E194,'Общий список'!$A$3:$AG$996,17,FALSE),""))</f>
        <v/>
      </c>
      <c r="E194" s="28">
        <f>'Общий список'!A78</f>
        <v>307</v>
      </c>
      <c r="F194" s="29" t="str">
        <f>IF(B194="","", IFERROR(VLOOKUP(E194,'Общий список'!$A$3:$AG$996,2,FALSE),""))</f>
        <v>Оборин Павел</v>
      </c>
      <c r="G194" s="27" t="str">
        <f>IF(B194="","", IFERROR(VLOOKUP(E194,'Общий список'!$A$3:$AG$996,4,FALSE),""))</f>
        <v>24.06.68</v>
      </c>
      <c r="H194" s="29" t="str">
        <f>IF(B194="","", IFERROR(VLOOKUP(E194,'Общий список'!$A$3:$AG$996,6,FALSE),""))</f>
        <v>TrainerToro Runclub </v>
      </c>
      <c r="I194" s="46" t="str">
        <f>IF(B194="","", IFERROR(VLOOKUP(E194,'Общий список'!$A$3:$AG$996,7,FALSE),""))</f>
        <v>Торовик А.В.</v>
      </c>
      <c r="J194" s="56">
        <f t="array" ref="J194">IFERROR(INDEX('Общий список'!$A$3:$O$996,VLOOKUP(E194,'Общий список'!$A$3:$S$996,19,FALSE),MATCH(B194,'Общий список'!A78:N78,0)+1),"")</f>
        <v>26</v>
      </c>
      <c r="K194" s="30">
        <v>26.25</v>
      </c>
      <c r="L194" s="30"/>
      <c r="M194" s="31">
        <f t="shared" si="3"/>
        <v>26.25</v>
      </c>
      <c r="N194" s="28"/>
      <c r="O194" s="32"/>
      <c r="R194" s="33"/>
      <c r="S194" s="33"/>
      <c r="T194" s="33"/>
    </row>
    <row r="195" ht="15.0" customHeight="1">
      <c r="A195" s="25">
        <v>39.0</v>
      </c>
      <c r="B195" s="26" t="str">
        <f t="array" ref="B195">IFERROR(INDEX('Общий список'!$A$3:$S$996,VLOOKUP(E195,'Общий список'!$A$3:$S$996,19,FALSE),MATCH($B$1,'Общий список'!A109:M109,0)),"")</f>
        <v>200 м</v>
      </c>
      <c r="C195" s="27" t="str">
        <f>IF(B195="","", IFERROR(VLOOKUP(E195,'Общий список'!$A$3:$AG$996,3,FALSE),""))</f>
        <v>М</v>
      </c>
      <c r="D195" s="27" t="str">
        <f>IF(B195="","", IFERROR(VLOOKUP(E195,'Общий список'!$A$3:$AG$996,17,FALSE),""))</f>
        <v/>
      </c>
      <c r="E195" s="28">
        <f>'Общий список'!A109</f>
        <v>477</v>
      </c>
      <c r="F195" s="29" t="str">
        <f>IF(B195="","", IFERROR(VLOOKUP(E195,'Общий список'!$A$3:$AG$996,2,FALSE),""))</f>
        <v>Маценко Артём </v>
      </c>
      <c r="G195" s="27" t="str">
        <f>IF(B195="","", IFERROR(VLOOKUP(E195,'Общий список'!$A$3:$AG$996,4,FALSE),""))</f>
        <v>03.11.2010</v>
      </c>
      <c r="H195" s="29" t="str">
        <f>IF(B195="","", IFERROR(VLOOKUP(E195,'Общий список'!$A$3:$AG$996,6,FALSE),""))</f>
        <v>г. Пермь "СШОР №1"</v>
      </c>
      <c r="I195" s="46" t="str">
        <f>IF(B195="","", IFERROR(VLOOKUP(E195,'Общий список'!$A$3:$AG$996,7,FALSE),""))</f>
        <v>Бабкина К.Н.</v>
      </c>
      <c r="J195" s="56" t="str">
        <f t="array" ref="J195">IFERROR(INDEX('Общий список'!$A$3:$O$996,VLOOKUP(E195,'Общий список'!$A$3:$S$996,19,FALSE),MATCH(B195,'Общий список'!A109:N109,0)+1),"")</f>
        <v/>
      </c>
      <c r="K195" s="30">
        <v>26.73</v>
      </c>
      <c r="L195" s="30"/>
      <c r="M195" s="31">
        <f t="shared" si="3"/>
        <v>26.73</v>
      </c>
      <c r="N195" s="28"/>
      <c r="O195" s="32"/>
      <c r="R195" s="33"/>
      <c r="S195" s="33"/>
      <c r="T195" s="33"/>
    </row>
    <row r="196">
      <c r="A196" s="25">
        <v>40.0</v>
      </c>
      <c r="B196" s="26" t="str">
        <f t="array" ref="B196">IFERROR(INDEX('Общий список'!$A$3:$S$996,VLOOKUP(E196,'Общий список'!$A$3:$S$996,19,FALSE),MATCH($B$1,'Общий список'!A105:M105,0)),"")</f>
        <v>200 м</v>
      </c>
      <c r="C196" s="27" t="str">
        <f>IF(B196="","", IFERROR(VLOOKUP(E196,'Общий список'!$A$3:$AG$996,3,FALSE),""))</f>
        <v>М</v>
      </c>
      <c r="D196" s="27" t="str">
        <f>IF(B196="","", IFERROR(VLOOKUP(E196,'Общий список'!$A$3:$AG$996,17,FALSE),""))</f>
        <v/>
      </c>
      <c r="E196" s="28">
        <f>'Общий список'!A105</f>
        <v>471</v>
      </c>
      <c r="F196" s="29" t="str">
        <f>IF(B196="","", IFERROR(VLOOKUP(E196,'Общий список'!$A$3:$AG$996,2,FALSE),""))</f>
        <v>Ченцов Владислав</v>
      </c>
      <c r="G196" s="27" t="str">
        <f>IF(B196="","", IFERROR(VLOOKUP(E196,'Общий список'!$A$3:$AG$996,4,FALSE),""))</f>
        <v>12.03.2010</v>
      </c>
      <c r="H196" s="29" t="str">
        <f>IF(B196="","", IFERROR(VLOOKUP(E196,'Общий список'!$A$3:$AG$996,6,FALSE),""))</f>
        <v>г. Пермь "СШОР №1"</v>
      </c>
      <c r="I196" s="46" t="str">
        <f>IF(B196="","", IFERROR(VLOOKUP(E196,'Общий список'!$A$3:$AG$996,7,FALSE),""))</f>
        <v>Бабкина К.Н.</v>
      </c>
      <c r="J196" s="56">
        <f t="array" ref="J196">IFERROR(INDEX('Общий список'!$A$3:$O$996,VLOOKUP(E196,'Общий список'!$A$3:$S$996,19,FALSE),MATCH(B196,'Общий список'!A105:N105,0)+1),"")</f>
        <v>26.2</v>
      </c>
      <c r="K196" s="30">
        <v>27.0</v>
      </c>
      <c r="L196" s="30"/>
      <c r="M196" s="31">
        <f t="shared" si="3"/>
        <v>27</v>
      </c>
      <c r="N196" s="28"/>
      <c r="O196" s="32"/>
      <c r="R196" s="33"/>
      <c r="S196" s="33"/>
      <c r="T196" s="33"/>
    </row>
    <row r="197" ht="15.0" customHeight="1">
      <c r="A197" s="25">
        <v>41.0</v>
      </c>
      <c r="B197" s="26" t="str">
        <f t="array" ref="B197">IFERROR(INDEX('Общий список'!$A$3:$S$996,VLOOKUP(E197,'Общий список'!$A$3:$S$996,19,FALSE),MATCH($B$1,'Общий список'!A66:M66,0)),"")</f>
        <v>200 м</v>
      </c>
      <c r="C197" s="27" t="str">
        <f>IF(B197="","", IFERROR(VLOOKUP(E197,'Общий список'!$A$3:$AG$996,3,FALSE),""))</f>
        <v>М</v>
      </c>
      <c r="D197" s="27" t="str">
        <f>IF(B197="","", IFERROR(VLOOKUP(E197,'Общий список'!$A$3:$AG$996,17,FALSE),""))</f>
        <v/>
      </c>
      <c r="E197" s="28">
        <f>'Общий список'!A66</f>
        <v>276</v>
      </c>
      <c r="F197" s="29" t="str">
        <f>IF(B197="","", IFERROR(VLOOKUP(E197,'Общий список'!$A$3:$AG$996,2,FALSE),""))</f>
        <v>Зайцев Егор</v>
      </c>
      <c r="G197" s="27" t="str">
        <f>IF(B197="","", IFERROR(VLOOKUP(E197,'Общий список'!$A$3:$AG$996,4,FALSE),""))</f>
        <v>02.05.2006</v>
      </c>
      <c r="H197" s="29" t="str">
        <f>IF(B197="","", IFERROR(VLOOKUP(E197,'Общий список'!$A$3:$AG$996,6,FALSE),""))</f>
        <v>СШОР "Старт" г. Пермь</v>
      </c>
      <c r="I197" s="46" t="str">
        <f>IF(B197="","", IFERROR(VLOOKUP(E197,'Общий список'!$A$3:$AG$996,7,FALSE),""))</f>
        <v>Дойков В.А., Мальцева И.Б.Гергерт К.Н.</v>
      </c>
      <c r="J197" s="56">
        <f t="array" ref="J197">IFERROR(INDEX('Общий список'!$A$3:$O$996,VLOOKUP(E197,'Общий список'!$A$3:$S$996,19,FALSE),MATCH(B197,'Общий список'!A66:N66,0)+1),"")</f>
        <v>24.5</v>
      </c>
      <c r="K197" s="30">
        <v>27.11</v>
      </c>
      <c r="L197" s="30"/>
      <c r="M197" s="31">
        <f t="shared" si="3"/>
        <v>27.11</v>
      </c>
      <c r="N197" s="28"/>
      <c r="O197" s="32"/>
      <c r="R197" s="33"/>
      <c r="S197" s="33"/>
      <c r="T197" s="33"/>
    </row>
    <row r="198" ht="15.0" hidden="1" customHeight="1">
      <c r="A198" s="25"/>
      <c r="B198" s="26" t="str">
        <f t="array" ref="B198">IFERROR(INDEX('Общий список'!$A$3:$S$996,VLOOKUP(E198,'Общий список'!$A$3:$S$996,19,FALSE),MATCH($B$1,'Общий список'!A189:M189,0)),"")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список'!A189</f>
        <v>803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список'!A189:N189,0)+1),"")</f>
        <v/>
      </c>
      <c r="K198" s="30"/>
      <c r="L198" s="30"/>
      <c r="M198" s="31" t="str">
        <f t="shared" si="3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список'!A190:M190,0)),"")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список'!A190</f>
        <v>804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список'!A190:N190,0)+1),"")</f>
        <v/>
      </c>
      <c r="K199" s="30"/>
      <c r="L199" s="30"/>
      <c r="M199" s="31" t="str">
        <f t="shared" si="3"/>
        <v/>
      </c>
      <c r="N199" s="28"/>
      <c r="O199" s="32"/>
      <c r="R199" s="33"/>
      <c r="S199" s="33"/>
      <c r="T199" s="33"/>
    </row>
    <row r="200" ht="15.0" hidden="1" customHeight="1">
      <c r="A200" s="25"/>
      <c r="B200" s="26" t="str">
        <f t="array" ref="B200">IFERROR(INDEX('Общий список'!$A$3:$S$996,VLOOKUP(E200,'Общий список'!$A$3:$S$996,19,FALSE),MATCH($B$1,'Общий список'!A191:M191,0)),"")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список'!A191</f>
        <v>805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список'!A191:N191,0)+1),"")</f>
        <v/>
      </c>
      <c r="K200" s="30"/>
      <c r="L200" s="30"/>
      <c r="M200" s="31" t="str">
        <f t="shared" si="3"/>
        <v/>
      </c>
      <c r="N200" s="28"/>
      <c r="O200" s="32"/>
      <c r="R200" s="33"/>
      <c r="S200" s="33"/>
      <c r="T200" s="33"/>
    </row>
    <row r="201" ht="15.0" hidden="1" customHeight="1">
      <c r="A201" s="25"/>
      <c r="B201" s="26" t="str">
        <f t="array" ref="B201">IFERROR(INDEX('Общий список'!$A$3:$S$996,VLOOKUP(E201,'Общий список'!$A$3:$S$996,19,FALSE),MATCH($B$1,'Общий список'!A192:M192,0)),"")</f>
        <v>200 м</v>
      </c>
      <c r="C201" s="27" t="str">
        <f>IF(B201="","", IFERROR(VLOOKUP(E201,'Общий список'!$A$3:$AG$996,3,FALSE),""))</f>
        <v>Ж</v>
      </c>
      <c r="D201" s="27" t="str">
        <f>IF(B201="","", IFERROR(VLOOKUP(E201,'Общий список'!$A$3:$AG$996,17,FALSE),""))</f>
        <v/>
      </c>
      <c r="E201" s="28">
        <f>'Общий список'!A192</f>
        <v>806</v>
      </c>
      <c r="F201" s="29" t="str">
        <f>IF(B201="","", IFERROR(VLOOKUP(E201,'Общий список'!$A$3:$AG$996,2,FALSE),""))</f>
        <v>Канюкова Юлия </v>
      </c>
      <c r="G201" s="27" t="str">
        <f>IF(B201="","", IFERROR(VLOOKUP(E201,'Общий список'!$A$3:$AG$996,4,FALSE),""))</f>
        <v>02.01.10</v>
      </c>
      <c r="H201" s="27" t="str">
        <f>IF(B201="","", IFERROR(VLOOKUP(E201,'Общий список'!$A$3:$AG$996,6,FALSE),""))</f>
        <v>ДЮСШ г.Кудымкар</v>
      </c>
      <c r="I201" s="27" t="str">
        <f>IF(B201="","", IFERROR(VLOOKUP(E201,'Общий список'!$A$3:$AG$996,7,FALSE),""))</f>
        <v>Сятчихин Е.С</v>
      </c>
      <c r="J201" s="27">
        <f t="array" ref="J201">IFERROR(INDEX('Общий список'!$A$3:$O$996,VLOOKUP(E201,'Общий список'!$A$3:$S$996,19,FALSE),MATCH(B201,'Общий список'!A192:N192,0)+1),"")</f>
        <v>30.77</v>
      </c>
      <c r="K201" s="30"/>
      <c r="L201" s="30"/>
      <c r="M201" s="31" t="str">
        <f t="shared" si="3"/>
        <v/>
      </c>
      <c r="N201" s="28"/>
      <c r="O201" s="32"/>
      <c r="R201" s="33"/>
      <c r="S201" s="33"/>
      <c r="T201" s="33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список'!A193:M193,0)),"")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список'!A193</f>
        <v>807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список'!A193:N193,0)+1),"")</f>
        <v/>
      </c>
      <c r="K202" s="30"/>
      <c r="L202" s="30"/>
      <c r="M202" s="31" t="str">
        <f t="shared" si="3"/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список'!A194:M194,0)),"")</f>
        <v>200 м</v>
      </c>
      <c r="C203" s="27" t="str">
        <f>IF(B203="","", IFERROR(VLOOKUP(E203,'Общий список'!$A$3:$AG$996,3,FALSE),""))</f>
        <v>Ж</v>
      </c>
      <c r="D203" s="27" t="str">
        <f>IF(B203="","", IFERROR(VLOOKUP(E203,'Общий список'!$A$3:$AG$996,17,FALSE),""))</f>
        <v/>
      </c>
      <c r="E203" s="28">
        <f>'Общий список'!A194</f>
        <v>809</v>
      </c>
      <c r="F203" s="29" t="str">
        <f>IF(B203="","", IFERROR(VLOOKUP(E203,'Общий список'!$A$3:$AG$996,2,FALSE),""))</f>
        <v>Калина Александра </v>
      </c>
      <c r="G203" s="27" t="str">
        <f>IF(B203="","", IFERROR(VLOOKUP(E203,'Общий список'!$A$3:$AG$996,4,FALSE),""))</f>
        <v>10.05.2010</v>
      </c>
      <c r="H203" s="27" t="str">
        <f>IF(B203="","", IFERROR(VLOOKUP(E203,'Общий список'!$A$3:$AG$996,6,FALSE),""))</f>
        <v>ДЮСШ г.Кудымкар </v>
      </c>
      <c r="I203" s="27" t="str">
        <f>IF(B203="","", IFERROR(VLOOKUP(E203,'Общий список'!$A$3:$AG$996,7,FALSE),""))</f>
        <v>Четин.Л.Е</v>
      </c>
      <c r="J203" s="27">
        <f t="array" ref="J203">IFERROR(INDEX('Общий список'!$A$3:$O$996,VLOOKUP(E203,'Общий список'!$A$3:$S$996,19,FALSE),MATCH(B203,'Общий список'!A194:N194,0)+1),"")</f>
        <v>29.9</v>
      </c>
      <c r="K203" s="30"/>
      <c r="L203" s="30"/>
      <c r="M203" s="31" t="str">
        <f t="shared" si="3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список'!A195:M195,0)),"")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список'!A195</f>
        <v>810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список'!A195:N195,0)+1),"")</f>
        <v/>
      </c>
      <c r="K204" s="30"/>
      <c r="L204" s="30"/>
      <c r="M204" s="31" t="str">
        <f t="shared" si="3"/>
        <v/>
      </c>
      <c r="N204" s="28"/>
      <c r="O204" s="32"/>
      <c r="R204" s="33"/>
      <c r="S204" s="33"/>
      <c r="T204" s="33"/>
    </row>
    <row r="205" ht="15.0" hidden="1" customHeight="1">
      <c r="A205" s="25"/>
      <c r="B205" s="26" t="str">
        <f t="array" ref="B205">IFERROR(INDEX('Общий список'!$A$3:$S$996,VLOOKUP(E205,'Общий список'!$A$3:$S$996,19,FALSE),MATCH($B$1,'Общий список'!A196:M196,0)),"")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список'!A196</f>
        <v>811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список'!A196:N196,0)+1),"")</f>
        <v/>
      </c>
      <c r="K205" s="30"/>
      <c r="L205" s="30"/>
      <c r="M205" s="31" t="str">
        <f t="shared" si="3"/>
        <v/>
      </c>
      <c r="N205" s="28"/>
      <c r="O205" s="32"/>
      <c r="R205" s="33"/>
      <c r="S205" s="33"/>
      <c r="T205" s="33"/>
    </row>
    <row r="206" ht="15.0" customHeight="1">
      <c r="A206" s="25">
        <v>42.0</v>
      </c>
      <c r="B206" s="26" t="str">
        <f t="array" ref="B206">IFERROR(INDEX('Общий список'!$A$3:$S$996,VLOOKUP(E206,'Общий список'!$A$3:$S$996,19,FALSE),MATCH($B$1,'Общий список'!A203:M203,0)),"")</f>
        <v>200 м</v>
      </c>
      <c r="C206" s="27" t="str">
        <f>IF(B206="","", IFERROR(VLOOKUP(E206,'Общий список'!$A$3:$AG$996,3,FALSE),""))</f>
        <v>М</v>
      </c>
      <c r="D206" s="27" t="str">
        <f>IF(B206="","", IFERROR(VLOOKUP(E206,'Общий список'!$A$3:$AG$996,17,FALSE),""))</f>
        <v/>
      </c>
      <c r="E206" s="28">
        <f>'Общий список'!A203</f>
        <v>887</v>
      </c>
      <c r="F206" s="29" t="str">
        <f>IF(B206="","", IFERROR(VLOOKUP(E206,'Общий список'!$A$3:$AG$996,2,FALSE),""))</f>
        <v>Вяткин Данила</v>
      </c>
      <c r="G206" s="27">
        <f>IF(B206="","", IFERROR(VLOOKUP(E206,'Общий список'!$A$3:$AG$996,4,FALSE),""))</f>
        <v>2006</v>
      </c>
      <c r="H206" s="62" t="str">
        <f>IF(B206="","", IFERROR(VLOOKUP(E206,'Общий список'!$A$3:$AG$996,6,FALSE),""))</f>
        <v>ЦСП по адаптивным видам спорта</v>
      </c>
      <c r="I206" s="46" t="str">
        <f>IF(B206="","", IFERROR(VLOOKUP(E206,'Общий список'!$A$3:$AG$996,7,FALSE),""))</f>
        <v>Валевич Д.Ф</v>
      </c>
      <c r="J206" s="56">
        <f t="array" ref="J206">IFERROR(INDEX('Общий список'!$A$3:$O$996,VLOOKUP(E206,'Общий список'!$A$3:$S$996,19,FALSE),MATCH(B206,'Общий список'!A203:N203,0)+1),"")</f>
        <v>27</v>
      </c>
      <c r="K206" s="30">
        <v>27.26</v>
      </c>
      <c r="L206" s="30"/>
      <c r="M206" s="31">
        <f t="shared" si="3"/>
        <v>27.26</v>
      </c>
      <c r="N206" s="28"/>
      <c r="O206" s="32"/>
      <c r="R206" s="33"/>
      <c r="S206" s="33"/>
      <c r="T206" s="33"/>
    </row>
    <row r="207" ht="15.0" customHeight="1">
      <c r="A207" s="25"/>
      <c r="B207" s="26"/>
      <c r="C207" s="27"/>
      <c r="D207" s="27"/>
      <c r="E207" s="36" t="s">
        <v>20</v>
      </c>
      <c r="F207" s="37"/>
      <c r="G207" s="37"/>
      <c r="H207" s="37"/>
      <c r="I207" s="37"/>
      <c r="J207" s="38"/>
      <c r="K207" s="30"/>
      <c r="L207" s="30"/>
      <c r="M207" s="31"/>
      <c r="N207" s="28"/>
      <c r="O207" s="32"/>
      <c r="R207" s="33"/>
      <c r="S207" s="33"/>
      <c r="T207" s="33"/>
    </row>
    <row r="208" ht="15.0" customHeight="1">
      <c r="A208" s="25"/>
      <c r="B208" s="26"/>
      <c r="C208" s="27"/>
      <c r="D208" s="27"/>
      <c r="E208" s="36" t="s">
        <v>34</v>
      </c>
      <c r="F208" s="37"/>
      <c r="G208" s="37"/>
      <c r="H208" s="37"/>
      <c r="I208" s="37"/>
      <c r="J208" s="38"/>
      <c r="K208" s="30"/>
      <c r="L208" s="30"/>
      <c r="M208" s="31"/>
      <c r="N208" s="28"/>
      <c r="O208" s="32"/>
      <c r="R208" s="33"/>
      <c r="S208" s="33"/>
      <c r="T208" s="33"/>
    </row>
    <row r="209" ht="15.0" customHeight="1">
      <c r="A209" s="25"/>
      <c r="B209" s="26"/>
      <c r="C209" s="27"/>
      <c r="D209" s="27"/>
      <c r="E209" s="36" t="s">
        <v>35</v>
      </c>
      <c r="F209" s="37"/>
      <c r="G209" s="37"/>
      <c r="H209" s="37"/>
      <c r="I209" s="37"/>
      <c r="J209" s="38"/>
      <c r="K209" s="30"/>
      <c r="L209" s="30"/>
      <c r="M209" s="31"/>
      <c r="N209" s="28"/>
      <c r="O209" s="32"/>
      <c r="R209" s="33"/>
      <c r="S209" s="33"/>
      <c r="T209" s="33"/>
    </row>
    <row r="210" ht="15.0" customHeight="1">
      <c r="A210" s="25"/>
      <c r="B210" s="26"/>
      <c r="C210" s="27"/>
      <c r="D210" s="27"/>
      <c r="E210" s="36" t="s">
        <v>36</v>
      </c>
      <c r="F210" s="37"/>
      <c r="G210" s="37"/>
      <c r="H210" s="37"/>
      <c r="I210" s="37"/>
      <c r="J210" s="38"/>
      <c r="K210" s="30"/>
      <c r="L210" s="30"/>
      <c r="M210" s="31"/>
      <c r="N210" s="28"/>
      <c r="O210" s="32"/>
      <c r="R210" s="33"/>
      <c r="S210" s="33"/>
      <c r="T210" s="33"/>
    </row>
    <row r="211" ht="15.0" hidden="1" customHeight="1">
      <c r="A211" s="25"/>
      <c r="B211" s="26" t="str">
        <f t="array" ref="B211">IFERROR(INDEX('Общий список'!$A$3:$S$996,VLOOKUP(E211,'Общий список'!$A$3:$S$996,19,FALSE),MATCH($B$1,'Общий список'!A198:M198,0)),"")</f>
        <v>200 м</v>
      </c>
      <c r="C211" s="27" t="str">
        <f>IF(B211="","", IFERROR(VLOOKUP(E211,'Общий список'!$A$3:$AG$996,3,FALSE),""))</f>
        <v>Ж</v>
      </c>
      <c r="D211" s="27" t="str">
        <f>IF(B211="","", IFERROR(VLOOKUP(E211,'Общий список'!$A$3:$AG$996,17,FALSE),""))</f>
        <v/>
      </c>
      <c r="E211" s="28">
        <f>'Общий список'!A198</f>
        <v>813</v>
      </c>
      <c r="F211" s="29" t="str">
        <f>IF(B211="","", IFERROR(VLOOKUP(E211,'Общий список'!$A$3:$AG$996,2,FALSE),""))</f>
        <v>Логачева Екатерина </v>
      </c>
      <c r="G211" s="27" t="str">
        <f>IF(B211="","", IFERROR(VLOOKUP(E211,'Общий список'!$A$3:$AG$996,4,FALSE),""))</f>
        <v>14.10.2007</v>
      </c>
      <c r="H211" s="27" t="str">
        <f>IF(B211="","", IFERROR(VLOOKUP(E211,'Общий список'!$A$3:$AG$996,6,FALSE),""))</f>
        <v>ДЮСШ г.Кудымкар </v>
      </c>
      <c r="I211" s="27" t="str">
        <f>IF(B211="","", IFERROR(VLOOKUP(E211,'Общий список'!$A$3:$AG$996,7,FALSE),""))</f>
        <v>Четин.Л.Е</v>
      </c>
      <c r="J211" s="27">
        <f t="array" ref="J211">IFERROR(INDEX('Общий список'!$A$3:$O$996,VLOOKUP(E211,'Общий список'!$A$3:$S$996,19,FALSE),MATCH(B211,'Общий список'!A198:N198,0)+1),"")</f>
        <v>27.5</v>
      </c>
      <c r="K211" s="30"/>
      <c r="L211" s="30"/>
      <c r="M211" s="31" t="str">
        <f t="shared" ref="M211:M215" si="4">IF(L211=0,K211,L211)</f>
        <v/>
      </c>
      <c r="N211" s="28"/>
      <c r="O211" s="32"/>
      <c r="R211" s="33"/>
      <c r="S211" s="33"/>
      <c r="T211" s="33"/>
    </row>
    <row r="212" ht="15.0" hidden="1" customHeight="1">
      <c r="A212" s="25"/>
      <c r="B212" s="26" t="str">
        <f t="array" ref="B212">IFERROR(INDEX('Общий список'!$A$3:$S$996,VLOOKUP(E212,'Общий список'!$A$3:$S$996,19,FALSE),MATCH($B$1,'Общий список'!A199:M199,0)),"")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список'!A199</f>
        <v>815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список'!A199:N199,0)+1),"")</f>
        <v/>
      </c>
      <c r="K212" s="30"/>
      <c r="L212" s="30"/>
      <c r="M212" s="31" t="str">
        <f t="shared" si="4"/>
        <v/>
      </c>
      <c r="N212" s="28"/>
      <c r="O212" s="32"/>
      <c r="R212" s="33"/>
      <c r="S212" s="33"/>
      <c r="T212" s="33"/>
    </row>
    <row r="213" ht="15.0" hidden="1" customHeight="1">
      <c r="A213" s="25"/>
      <c r="B213" s="26" t="str">
        <f t="array" ref="B213">IFERROR(INDEX('Общий список'!$A$3:$S$996,VLOOKUP(E213,'Общий список'!$A$3:$S$996,19,FALSE),MATCH($B$1,'Общий список'!A200:M200,0)),"")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список'!A200</f>
        <v>858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список'!A200:N200,0)+1),"")</f>
        <v/>
      </c>
      <c r="K213" s="30"/>
      <c r="L213" s="30"/>
      <c r="M213" s="31" t="str">
        <f t="shared" si="4"/>
        <v/>
      </c>
      <c r="N213" s="28"/>
      <c r="O213" s="32"/>
      <c r="R213" s="33"/>
      <c r="S213" s="33"/>
      <c r="T213" s="33"/>
    </row>
    <row r="214" ht="15.0" hidden="1" customHeight="1">
      <c r="A214" s="25"/>
      <c r="B214" s="26" t="str">
        <f t="array" ref="B214">IFERROR(INDEX('Общий список'!$A$3:$S$996,VLOOKUP(E214,'Общий список'!$A$3:$S$996,19,FALSE),MATCH($B$1,'Общий список'!A201:M201,0)),"")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список'!A201</f>
        <v>885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список'!A201:N201,0)+1),"")</f>
        <v/>
      </c>
      <c r="K214" s="30"/>
      <c r="L214" s="30"/>
      <c r="M214" s="31" t="str">
        <f t="shared" si="4"/>
        <v/>
      </c>
      <c r="N214" s="28"/>
      <c r="O214" s="32"/>
      <c r="R214" s="33"/>
      <c r="S214" s="33"/>
      <c r="T214" s="33"/>
    </row>
    <row r="215" ht="15.0" hidden="1" customHeight="1">
      <c r="A215" s="25"/>
      <c r="B215" s="26" t="str">
        <f t="array" ref="B215">IFERROR(INDEX('Общий список'!$A$3:$S$996,VLOOKUP(E215,'Общий список'!$A$3:$S$996,19,FALSE),MATCH($B$1,'Общий список'!A202:M202,0)),"")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список'!A202</f>
        <v>886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список'!A202:N202,0)+1),"")</f>
        <v/>
      </c>
      <c r="K215" s="30"/>
      <c r="L215" s="30"/>
      <c r="M215" s="31" t="str">
        <f t="shared" si="4"/>
        <v/>
      </c>
      <c r="N215" s="28"/>
      <c r="O215" s="32"/>
      <c r="R215" s="33"/>
      <c r="S215" s="33"/>
      <c r="T215" s="33"/>
    </row>
    <row r="216">
      <c r="A216" s="25"/>
      <c r="B216" s="26"/>
      <c r="C216" s="27"/>
      <c r="D216" s="27"/>
      <c r="E216" s="36" t="s">
        <v>37</v>
      </c>
      <c r="F216" s="37"/>
      <c r="G216" s="37"/>
      <c r="H216" s="37"/>
      <c r="I216" s="37"/>
      <c r="J216" s="38"/>
      <c r="K216" s="30"/>
      <c r="L216" s="30"/>
      <c r="M216" s="31"/>
      <c r="N216" s="28"/>
      <c r="O216" s="32"/>
      <c r="R216" s="33"/>
      <c r="S216" s="33"/>
      <c r="T216" s="33"/>
    </row>
    <row r="217" ht="15.0" customHeight="1">
      <c r="A217" s="25"/>
      <c r="B217" s="26"/>
      <c r="C217" s="27"/>
      <c r="D217" s="27"/>
      <c r="E217" s="36" t="s">
        <v>38</v>
      </c>
      <c r="F217" s="37"/>
      <c r="G217" s="37"/>
      <c r="H217" s="37"/>
      <c r="I217" s="37"/>
      <c r="J217" s="38"/>
      <c r="K217" s="30"/>
      <c r="L217" s="30"/>
      <c r="M217" s="31"/>
      <c r="N217" s="28"/>
      <c r="O217" s="32"/>
      <c r="R217" s="33"/>
      <c r="S217" s="33"/>
      <c r="T217" s="33"/>
    </row>
    <row r="218" ht="14.25" customHeight="1">
      <c r="A218" s="25"/>
      <c r="B218" s="26"/>
      <c r="C218" s="27"/>
      <c r="D218" s="27"/>
      <c r="E218" s="36" t="s">
        <v>39</v>
      </c>
      <c r="F218" s="37"/>
      <c r="G218" s="37"/>
      <c r="H218" s="37"/>
      <c r="I218" s="37"/>
      <c r="J218" s="38"/>
      <c r="K218" s="30"/>
      <c r="L218" s="30"/>
      <c r="M218" s="31"/>
      <c r="N218" s="28"/>
      <c r="O218" s="32"/>
      <c r="R218" s="33"/>
      <c r="S218" s="33"/>
      <c r="T218" s="33"/>
    </row>
    <row r="219" ht="15.0" customHeight="1">
      <c r="A219" s="25"/>
      <c r="B219" s="26"/>
      <c r="C219" s="27"/>
      <c r="D219" s="27"/>
      <c r="E219" s="36" t="s">
        <v>40</v>
      </c>
      <c r="F219" s="37"/>
      <c r="G219" s="37"/>
      <c r="H219" s="37"/>
      <c r="I219" s="37"/>
      <c r="J219" s="38"/>
      <c r="K219" s="30"/>
      <c r="L219" s="30"/>
      <c r="M219" s="31"/>
      <c r="N219" s="28"/>
      <c r="O219" s="32"/>
      <c r="R219" s="33"/>
      <c r="S219" s="33"/>
      <c r="T219" s="33"/>
    </row>
    <row r="220" ht="15.0" customHeight="1">
      <c r="A220" s="25"/>
      <c r="B220" s="26"/>
      <c r="C220" s="27"/>
      <c r="D220" s="27"/>
      <c r="E220" s="36" t="s">
        <v>41</v>
      </c>
      <c r="F220" s="37"/>
      <c r="G220" s="37"/>
      <c r="H220" s="37"/>
      <c r="I220" s="37"/>
      <c r="J220" s="38"/>
      <c r="K220" s="30"/>
      <c r="L220" s="30"/>
      <c r="M220" s="31"/>
      <c r="N220" s="28"/>
      <c r="O220" s="32"/>
      <c r="R220" s="33"/>
      <c r="S220" s="33"/>
      <c r="T220" s="33"/>
    </row>
    <row r="221" ht="15.0" customHeight="1">
      <c r="A221" s="25"/>
      <c r="B221" s="26"/>
      <c r="C221" s="27"/>
      <c r="D221" s="27"/>
      <c r="E221" s="36" t="s">
        <v>42</v>
      </c>
      <c r="F221" s="37"/>
      <c r="G221" s="37"/>
      <c r="H221" s="37"/>
      <c r="I221" s="37"/>
      <c r="J221" s="38"/>
      <c r="K221" s="30"/>
      <c r="L221" s="30"/>
      <c r="M221" s="31"/>
      <c r="N221" s="28"/>
      <c r="O221" s="32"/>
      <c r="R221" s="33"/>
      <c r="S221" s="33"/>
      <c r="T221" s="33"/>
    </row>
    <row r="222">
      <c r="A222" s="25"/>
      <c r="B222" s="26"/>
      <c r="C222" s="27"/>
      <c r="D222" s="27"/>
      <c r="E222" s="36" t="s">
        <v>54</v>
      </c>
      <c r="F222" s="37"/>
      <c r="G222" s="37"/>
      <c r="H222" s="37"/>
      <c r="I222" s="37"/>
      <c r="J222" s="38"/>
      <c r="K222" s="30"/>
      <c r="L222" s="30"/>
      <c r="M222" s="31"/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список'!A208:M208,0)),"")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список'!A208</f>
        <v>910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список'!A208:N208,0)+1),"")</f>
        <v/>
      </c>
      <c r="K223" s="30"/>
      <c r="L223" s="30"/>
      <c r="M223" s="31" t="str">
        <f t="shared" ref="M223:M520" si="5">IF(L223=0,K223,L223)</f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список'!A209:M209,0)),"")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список'!A209</f>
        <v>952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список'!A209:N209,0)+1),"")</f>
        <v/>
      </c>
      <c r="K224" s="30"/>
      <c r="L224" s="30"/>
      <c r="M224" s="31" t="str">
        <f t="shared" si="5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список'!A210:M210,0)),"")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список'!A210</f>
        <v>961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список'!A210:N210,0)+1),"")</f>
        <v/>
      </c>
      <c r="K225" s="30"/>
      <c r="L225" s="30"/>
      <c r="M225" s="31" t="str">
        <f t="shared" si="5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список'!A211:M211,0)),"")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список'!A211</f>
        <v>966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список'!A211:N211,0)+1),"")</f>
        <v/>
      </c>
      <c r="K226" s="30"/>
      <c r="L226" s="30"/>
      <c r="M226" s="31" t="str">
        <f t="shared" si="5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список'!A212:M212,0)),"")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список'!A212</f>
        <v>1013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список'!A212:N212,0)+1),"")</f>
        <v/>
      </c>
      <c r="K227" s="30"/>
      <c r="L227" s="30"/>
      <c r="M227" s="31" t="str">
        <f t="shared" si="5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список'!A213:M213,0)),"")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список'!A213</f>
        <v>1040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список'!A213:N213,0)+1),"")</f>
        <v/>
      </c>
      <c r="K228" s="30"/>
      <c r="L228" s="30"/>
      <c r="M228" s="31" t="str">
        <f t="shared" si="5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список'!A214:M214,0)),"")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список'!A214</f>
        <v>1107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список'!A214:N214,0)+1),"")</f>
        <v/>
      </c>
      <c r="K229" s="30"/>
      <c r="L229" s="30"/>
      <c r="M229" s="31" t="str">
        <f t="shared" si="5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список'!A215:M215,0)),"")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список'!A215</f>
        <v>1657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список'!A215:N215,0)+1),"")</f>
        <v/>
      </c>
      <c r="K230" s="30"/>
      <c r="L230" s="30"/>
      <c r="M230" s="31" t="str">
        <f t="shared" si="5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список'!A216:M216,0)),"")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список'!A216</f>
        <v>1838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список'!A216:N216,0)+1),"")</f>
        <v/>
      </c>
      <c r="K231" s="30"/>
      <c r="L231" s="30"/>
      <c r="M231" s="31" t="str">
        <f t="shared" si="5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список'!A217:M217,0)),"")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>
        <f>'Общий список'!A217</f>
        <v>1961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список'!A217:N217,0)+1),"")</f>
        <v/>
      </c>
      <c r="K232" s="30"/>
      <c r="L232" s="30"/>
      <c r="M232" s="31" t="str">
        <f t="shared" si="5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список'!A218:M218,0)),"")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>
        <f>'Общий список'!A218</f>
        <v>2039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список'!A218:N218,0)+1),"")</f>
        <v/>
      </c>
      <c r="K233" s="30"/>
      <c r="L233" s="30"/>
      <c r="M233" s="31" t="str">
        <f t="shared" si="5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список'!A219:M219,0)),"")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>
        <f>'Общий список'!A219</f>
        <v>2282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список'!A219:N219,0)+1),"")</f>
        <v/>
      </c>
      <c r="K234" s="30"/>
      <c r="L234" s="30"/>
      <c r="M234" s="31" t="str">
        <f t="shared" si="5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список'!A220:M220,0)),"")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>
        <f>'Общий список'!A220</f>
        <v>2328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список'!A220:N220,0)+1),"")</f>
        <v/>
      </c>
      <c r="K235" s="30"/>
      <c r="L235" s="30"/>
      <c r="M235" s="31" t="str">
        <f t="shared" si="5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список'!A221:M221,0)),"")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>
        <f>'Общий список'!A221</f>
        <v>3069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список'!A221:N221,0)+1),"")</f>
        <v/>
      </c>
      <c r="K236" s="30"/>
      <c r="L236" s="30"/>
      <c r="M236" s="31" t="str">
        <f t="shared" si="5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список'!A222:M222,0)),"")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>
        <f>'Общий список'!A222</f>
        <v>3993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список'!A222:N222,0)+1),"")</f>
        <v/>
      </c>
      <c r="K237" s="30"/>
      <c r="L237" s="30"/>
      <c r="M237" s="31" t="str">
        <f t="shared" si="5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список'!A223:M223,0)),"")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>
        <f>'Общий список'!A223</f>
        <v>5158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список'!A223:N223,0)+1),"")</f>
        <v/>
      </c>
      <c r="K238" s="30"/>
      <c r="L238" s="30"/>
      <c r="M238" s="31" t="str">
        <f t="shared" si="5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список'!A224:M224,0)),"")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>
        <f>'Общий список'!A224</f>
        <v>5530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список'!A224:N224,0)+1),"")</f>
        <v/>
      </c>
      <c r="K239" s="30"/>
      <c r="L239" s="30"/>
      <c r="M239" s="31" t="str">
        <f t="shared" si="5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список'!A225:M225,0)),"")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>
        <f>'Общий список'!A225</f>
        <v>6349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список'!A225:N225,0)+1),"")</f>
        <v/>
      </c>
      <c r="K240" s="30"/>
      <c r="L240" s="30"/>
      <c r="M240" s="31" t="str">
        <f t="shared" si="5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список'!A226:M226,0)),"")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>
        <f>'Общий список'!A226</f>
        <v>7506</v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список'!A226:N226,0)+1),"")</f>
        <v/>
      </c>
      <c r="K241" s="30"/>
      <c r="L241" s="30"/>
      <c r="M241" s="31" t="str">
        <f t="shared" si="5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список'!A227:M227,0)),"")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>
        <f>'Общий список'!A227</f>
        <v>7777</v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список'!A227:N227,0)+1),"")</f>
        <v/>
      </c>
      <c r="K242" s="30"/>
      <c r="L242" s="30"/>
      <c r="M242" s="31" t="str">
        <f t="shared" si="5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список'!A228:M228,0)),"")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>
        <f>'Общий список'!A228</f>
        <v>7837</v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список'!A228:N228,0)+1),"")</f>
        <v/>
      </c>
      <c r="K243" s="30"/>
      <c r="L243" s="30"/>
      <c r="M243" s="31" t="str">
        <f t="shared" si="5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список'!A230:M230,0)),"")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список'!A230</f>
        <v>306а</v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список'!A230:N230,0)+1),"")</f>
        <v/>
      </c>
      <c r="K244" s="30"/>
      <c r="L244" s="30"/>
      <c r="M244" s="31" t="str">
        <f t="shared" si="5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список'!A231:M231,0)),"")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список'!A231</f>
        <v>306в</v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список'!A231:N231,0)+1),"")</f>
        <v/>
      </c>
      <c r="K245" s="30"/>
      <c r="L245" s="30"/>
      <c r="M245" s="31" t="str">
        <f t="shared" si="5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список'!A232:M232,0)),"")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список'!A232</f>
        <v>304а</v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список'!A232:N232,0)+1),"")</f>
        <v/>
      </c>
      <c r="K246" s="30"/>
      <c r="L246" s="30"/>
      <c r="M246" s="31" t="str">
        <f t="shared" si="5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список'!A234:M234,0)),"")</f>
        <v>200 м</v>
      </c>
      <c r="C247" s="27" t="str">
        <f>IF(B247="","", IFERROR(VLOOKUP(E247,'Общий список'!$A$3:$AG$996,3,FALSE),""))</f>
        <v>Ж</v>
      </c>
      <c r="D247" s="27" t="str">
        <f>IF(B247="","", IFERROR(VLOOKUP(E247,'Общий список'!$A$3:$AG$996,17,FALSE),""))</f>
        <v/>
      </c>
      <c r="E247" s="28" t="str">
        <f>'Общий список'!A234</f>
        <v>309а</v>
      </c>
      <c r="F247" s="29" t="str">
        <f>IF(B247="","", IFERROR(VLOOKUP(E247,'Общий список'!$A$3:$AG$996,2,FALSE),""))</f>
        <v>Соловьева Анастасия </v>
      </c>
      <c r="G247" s="27" t="str">
        <f>IF(B247="","", IFERROR(VLOOKUP(E247,'Общий список'!$A$3:$AG$996,4,FALSE),""))</f>
        <v>24.12.2004</v>
      </c>
      <c r="H247" s="27" t="str">
        <f>IF(B247="","", IFERROR(VLOOKUP(E247,'Общий список'!$A$3:$AG$996,6,FALSE),""))</f>
        <v>СШОР "Старт" г. Пермь</v>
      </c>
      <c r="I247" s="27" t="str">
        <f>IF(B247="","", IFERROR(VLOOKUP(E247,'Общий список'!$A$3:$AG$996,7,FALSE),""))</f>
        <v>Дойков В.А., Пономарева О.Ю. </v>
      </c>
      <c r="J247" s="27" t="str">
        <f t="array" ref="J247">IFERROR(INDEX('Общий список'!$A$3:$O$996,VLOOKUP(E247,'Общий список'!$A$3:$S$996,19,FALSE),MATCH(B247,'Общий список'!A234:N234,0)+1),"")</f>
        <v/>
      </c>
      <c r="K247" s="30"/>
      <c r="L247" s="30"/>
      <c r="M247" s="31" t="str">
        <f t="shared" si="5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список'!A235:M235,0)),"")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список'!A235</f>
        <v>197а</v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список'!A235:N235,0)+1),"")</f>
        <v/>
      </c>
      <c r="K248" s="30"/>
      <c r="L248" s="30"/>
      <c r="M248" s="31" t="str">
        <f t="shared" si="5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список'!A236:M236,0)),"")</f>
        <v>200 м</v>
      </c>
      <c r="C249" s="27" t="str">
        <f>IF(B249="","", IFERROR(VLOOKUP(E249,'Общий список'!$A$3:$AG$996,3,FALSE),""))</f>
        <v>Ж</v>
      </c>
      <c r="D249" s="27" t="str">
        <f>IF(B249="","", IFERROR(VLOOKUP(E249,'Общий список'!$A$3:$AG$996,17,FALSE),""))</f>
        <v/>
      </c>
      <c r="E249" s="28" t="str">
        <f>'Общий список'!A236</f>
        <v>150а</v>
      </c>
      <c r="F249" s="29" t="str">
        <f>IF(B249="","", IFERROR(VLOOKUP(E249,'Общий список'!$A$3:$AG$996,2,FALSE),""))</f>
        <v>Белых Валерия </v>
      </c>
      <c r="G249" s="27" t="str">
        <f>IF(B249="","", IFERROR(VLOOKUP(E249,'Общий список'!$A$3:$AG$996,4,FALSE),""))</f>
        <v>12.01.2007</v>
      </c>
      <c r="H249" s="27" t="str">
        <f>IF(B249="","", IFERROR(VLOOKUP(E249,'Общий список'!$A$3:$AG$996,6,FALSE),""))</f>
        <v>СШОР Закамск</v>
      </c>
      <c r="I249" s="27" t="str">
        <f>IF(B249="","", IFERROR(VLOOKUP(E249,'Общий список'!$A$3:$AG$996,7,FALSE),""))</f>
        <v>Шардаков</v>
      </c>
      <c r="J249" s="27">
        <f t="array" ref="J249">IFERROR(INDEX('Общий список'!$A$3:$O$996,VLOOKUP(E249,'Общий список'!$A$3:$S$996,19,FALSE),MATCH(B249,'Общий список'!A236:N236,0)+1),"")</f>
        <v>29</v>
      </c>
      <c r="K249" s="30"/>
      <c r="L249" s="30"/>
      <c r="M249" s="31" t="str">
        <f t="shared" si="5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список'!A237:M237,0)),"")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>
        <f>'Общий список'!A237</f>
        <v>1982</v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список'!A237:N237,0)+1),"")</f>
        <v/>
      </c>
      <c r="K250" s="30"/>
      <c r="L250" s="30"/>
      <c r="M250" s="31" t="str">
        <f t="shared" si="5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список'!A238:M238,0)),"")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список'!A238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список'!A238:N238,0)+1),"")</f>
        <v/>
      </c>
      <c r="K251" s="30"/>
      <c r="L251" s="30"/>
      <c r="M251" s="31" t="str">
        <f t="shared" si="5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список'!A239:M239,0)),"")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список'!A239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список'!A239:N239,0)+1),"")</f>
        <v/>
      </c>
      <c r="K252" s="30"/>
      <c r="L252" s="30"/>
      <c r="M252" s="31" t="str">
        <f t="shared" si="5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список'!A240:M240,0)),"")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список'!A240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список'!A240:N240,0)+1),"")</f>
        <v/>
      </c>
      <c r="K253" s="30"/>
      <c r="L253" s="30"/>
      <c r="M253" s="31" t="str">
        <f t="shared" si="5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список'!A241:M241,0)),"")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список'!A241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список'!A241:N241,0)+1),"")</f>
        <v/>
      </c>
      <c r="K254" s="30"/>
      <c r="L254" s="30"/>
      <c r="M254" s="31" t="str">
        <f t="shared" si="5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список'!A242:M242,0)),"")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список'!A242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список'!A242:N242,0)+1),"")</f>
        <v/>
      </c>
      <c r="K255" s="30"/>
      <c r="L255" s="30"/>
      <c r="M255" s="31" t="str">
        <f t="shared" si="5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список'!A243:M243,0)),"")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список'!A243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список'!A243:N243,0)+1),"")</f>
        <v/>
      </c>
      <c r="K256" s="30"/>
      <c r="L256" s="30"/>
      <c r="M256" s="31" t="str">
        <f t="shared" si="5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список'!A244:M244,0)),"")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список'!A244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список'!A244:N244,0)+1),"")</f>
        <v/>
      </c>
      <c r="K257" s="30"/>
      <c r="L257" s="30"/>
      <c r="M257" s="31" t="str">
        <f t="shared" si="5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список'!A245:M245,0)),"")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список'!A245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список'!A245:N245,0)+1),"")</f>
        <v/>
      </c>
      <c r="K258" s="30"/>
      <c r="L258" s="30"/>
      <c r="M258" s="31" t="str">
        <f t="shared" si="5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список'!A246:M246,0)),"")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список'!A246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список'!A246:N246,0)+1),"")</f>
        <v/>
      </c>
      <c r="K259" s="30"/>
      <c r="L259" s="30"/>
      <c r="M259" s="31" t="str">
        <f t="shared" si="5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список'!A247:M247,0)),"")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список'!A247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список'!A247:N247,0)+1),"")</f>
        <v/>
      </c>
      <c r="K260" s="30"/>
      <c r="L260" s="30"/>
      <c r="M260" s="31" t="str">
        <f t="shared" si="5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список'!A248:M248,0)),"")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список'!A248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список'!A248:N248,0)+1),"")</f>
        <v/>
      </c>
      <c r="K261" s="30"/>
      <c r="L261" s="30"/>
      <c r="M261" s="31" t="str">
        <f t="shared" si="5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список'!A249:M249,0)),"")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список'!A249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список'!A249:N249,0)+1),"")</f>
        <v/>
      </c>
      <c r="K262" s="30"/>
      <c r="L262" s="30"/>
      <c r="M262" s="31" t="str">
        <f t="shared" si="5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список'!A250:M250,0)),"")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список'!A250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список'!A250:N250,0)+1),"")</f>
        <v/>
      </c>
      <c r="K263" s="30"/>
      <c r="L263" s="30"/>
      <c r="M263" s="31" t="str">
        <f t="shared" si="5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список'!A251:M251,0)),"")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список'!A251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список'!A251:N251,0)+1),"")</f>
        <v/>
      </c>
      <c r="K264" s="30"/>
      <c r="L264" s="30"/>
      <c r="M264" s="31" t="str">
        <f t="shared" si="5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список'!A252:M252,0)),"")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список'!A252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список'!A252:N252,0)+1),"")</f>
        <v/>
      </c>
      <c r="K265" s="30"/>
      <c r="L265" s="30"/>
      <c r="M265" s="31" t="str">
        <f t="shared" si="5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список'!A253:M253,0)),"")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список'!A253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список'!A253:N253,0)+1),"")</f>
        <v/>
      </c>
      <c r="K266" s="30"/>
      <c r="L266" s="30"/>
      <c r="M266" s="31" t="str">
        <f t="shared" si="5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список'!A254:M254,0)),"")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список'!A254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список'!A254:N254,0)+1),"")</f>
        <v/>
      </c>
      <c r="K267" s="30"/>
      <c r="L267" s="30"/>
      <c r="M267" s="31" t="str">
        <f t="shared" si="5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список'!A255:M255,0)),"")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список'!A255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список'!A255:N255,0)+1),"")</f>
        <v/>
      </c>
      <c r="K268" s="30"/>
      <c r="L268" s="30"/>
      <c r="M268" s="31" t="str">
        <f t="shared" si="5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список'!A256:M256,0)),"")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список'!A256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список'!A256:N256,0)+1),"")</f>
        <v/>
      </c>
      <c r="K269" s="30"/>
      <c r="L269" s="30"/>
      <c r="M269" s="31" t="str">
        <f t="shared" si="5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список'!A257:M257,0)),"")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список'!A257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список'!A257:N257,0)+1),"")</f>
        <v/>
      </c>
      <c r="K270" s="30"/>
      <c r="L270" s="30"/>
      <c r="M270" s="31" t="str">
        <f t="shared" si="5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список'!A258:M258,0)),"")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список'!A258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список'!A258:N258,0)+1),"")</f>
        <v/>
      </c>
      <c r="K271" s="30"/>
      <c r="L271" s="30"/>
      <c r="M271" s="31" t="str">
        <f t="shared" si="5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список'!A259:M259,0)),"")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список'!A259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список'!A259:N259,0)+1),"")</f>
        <v/>
      </c>
      <c r="K272" s="30"/>
      <c r="L272" s="30"/>
      <c r="M272" s="31" t="str">
        <f t="shared" si="5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список'!A260:M260,0)),"")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список'!A260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список'!A260:N260,0)+1),"")</f>
        <v/>
      </c>
      <c r="K273" s="30"/>
      <c r="L273" s="30"/>
      <c r="M273" s="31" t="str">
        <f t="shared" si="5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список'!A261:M261,0)),"")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список'!A261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список'!A261:N261,0)+1),"")</f>
        <v/>
      </c>
      <c r="K274" s="30"/>
      <c r="L274" s="30"/>
      <c r="M274" s="31" t="str">
        <f t="shared" si="5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список'!A262:M262,0)),"")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список'!A262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список'!A262:N262,0)+1),"")</f>
        <v/>
      </c>
      <c r="K275" s="30"/>
      <c r="L275" s="30"/>
      <c r="M275" s="31" t="str">
        <f t="shared" si="5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список'!A263:M263,0)),"")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список'!A263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список'!A263:N263,0)+1),"")</f>
        <v/>
      </c>
      <c r="K276" s="30"/>
      <c r="L276" s="30"/>
      <c r="M276" s="31" t="str">
        <f t="shared" si="5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список'!A264:M264,0)),"")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список'!A264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список'!A264:N264,0)+1),"")</f>
        <v/>
      </c>
      <c r="K277" s="30"/>
      <c r="L277" s="30"/>
      <c r="M277" s="31" t="str">
        <f t="shared" si="5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список'!A265:M265,0)),"")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список'!A265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список'!A265:N265,0)+1),"")</f>
        <v/>
      </c>
      <c r="K278" s="30"/>
      <c r="L278" s="30"/>
      <c r="M278" s="31" t="str">
        <f t="shared" si="5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список'!A266:M266,0)),"")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список'!A266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список'!A266:N266,0)+1),"")</f>
        <v/>
      </c>
      <c r="K279" s="30"/>
      <c r="L279" s="30"/>
      <c r="M279" s="31" t="str">
        <f t="shared" si="5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список'!A267:M267,0)),"")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список'!A267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список'!A267:N267,0)+1),"")</f>
        <v/>
      </c>
      <c r="K280" s="30"/>
      <c r="L280" s="30"/>
      <c r="M280" s="31" t="str">
        <f t="shared" si="5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список'!A268:M268,0)),"")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список'!A268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список'!A268:N268,0)+1),"")</f>
        <v/>
      </c>
      <c r="K281" s="30"/>
      <c r="L281" s="30"/>
      <c r="M281" s="31" t="str">
        <f t="shared" si="5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список'!A269:M269,0)),"")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список'!A269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список'!A269:N269,0)+1),"")</f>
        <v/>
      </c>
      <c r="K282" s="30"/>
      <c r="L282" s="30"/>
      <c r="M282" s="31" t="str">
        <f t="shared" si="5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список'!A270:M270,0)),"")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список'!A270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список'!A270:N270,0)+1),"")</f>
        <v/>
      </c>
      <c r="K283" s="30"/>
      <c r="L283" s="30"/>
      <c r="M283" s="31" t="str">
        <f t="shared" si="5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список'!A271:M271,0)),"")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список'!A271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список'!A271:N271,0)+1),"")</f>
        <v/>
      </c>
      <c r="K284" s="30"/>
      <c r="L284" s="30"/>
      <c r="M284" s="31" t="str">
        <f t="shared" si="5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список'!A272:M272,0)),"")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список'!A272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список'!A272:N272,0)+1),"")</f>
        <v/>
      </c>
      <c r="K285" s="30"/>
      <c r="L285" s="30"/>
      <c r="M285" s="31" t="str">
        <f t="shared" si="5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список'!A273:M273,0)),"")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список'!A273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список'!A273:N273,0)+1),"")</f>
        <v/>
      </c>
      <c r="K286" s="30"/>
      <c r="L286" s="30"/>
      <c r="M286" s="31" t="str">
        <f t="shared" si="5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список'!A274:M274,0)),"")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список'!A274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список'!A274:N274,0)+1),"")</f>
        <v/>
      </c>
      <c r="K287" s="30"/>
      <c r="L287" s="30"/>
      <c r="M287" s="31" t="str">
        <f t="shared" si="5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список'!A275:M275,0)),"")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список'!A275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список'!A275:N275,0)+1),"")</f>
        <v/>
      </c>
      <c r="K288" s="30"/>
      <c r="L288" s="30"/>
      <c r="M288" s="31" t="str">
        <f t="shared" si="5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список'!A276:M276,0)),"")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список'!A276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список'!A276:N276,0)+1),"")</f>
        <v/>
      </c>
      <c r="K289" s="30"/>
      <c r="L289" s="30"/>
      <c r="M289" s="31" t="str">
        <f t="shared" si="5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список'!A277:M277,0)),"")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список'!A277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список'!A277:N277,0)+1),"")</f>
        <v/>
      </c>
      <c r="K290" s="30"/>
      <c r="L290" s="30"/>
      <c r="M290" s="31" t="str">
        <f t="shared" si="5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список'!A278:M278,0)),"")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список'!A278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список'!A278:N278,0)+1),"")</f>
        <v/>
      </c>
      <c r="K291" s="30"/>
      <c r="L291" s="30"/>
      <c r="M291" s="31" t="str">
        <f t="shared" si="5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список'!A279:M279,0)),"")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список'!A279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список'!A279:N279,0)+1),"")</f>
        <v/>
      </c>
      <c r="K292" s="30"/>
      <c r="L292" s="30"/>
      <c r="M292" s="31" t="str">
        <f t="shared" si="5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список'!A280:M280,0)),"")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список'!A280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список'!A280:N280,0)+1),"")</f>
        <v/>
      </c>
      <c r="K293" s="30"/>
      <c r="L293" s="30"/>
      <c r="M293" s="31" t="str">
        <f t="shared" si="5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список'!A281:M281,0)),"")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список'!A281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список'!A281:N281,0)+1),"")</f>
        <v/>
      </c>
      <c r="K294" s="30"/>
      <c r="L294" s="30"/>
      <c r="M294" s="31" t="str">
        <f t="shared" si="5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список'!A282:M282,0)),"")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список'!A282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список'!A282:N282,0)+1),"")</f>
        <v/>
      </c>
      <c r="K295" s="30"/>
      <c r="L295" s="30"/>
      <c r="M295" s="31" t="str">
        <f t="shared" si="5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список'!A283:M283,0)),"")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список'!A283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список'!A283:N283,0)+1),"")</f>
        <v/>
      </c>
      <c r="K296" s="30"/>
      <c r="L296" s="30"/>
      <c r="M296" s="31" t="str">
        <f t="shared" si="5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список'!A284:M284,0)),"")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список'!A284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список'!A284:N284,0)+1),"")</f>
        <v/>
      </c>
      <c r="K297" s="30"/>
      <c r="L297" s="30"/>
      <c r="M297" s="31" t="str">
        <f t="shared" si="5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список'!A285:M285,0)),"")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список'!A285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список'!A285:N285,0)+1),"")</f>
        <v/>
      </c>
      <c r="K298" s="30"/>
      <c r="L298" s="30"/>
      <c r="M298" s="31" t="str">
        <f t="shared" si="5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список'!A286:M286,0)),"")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список'!A286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список'!A286:N286,0)+1),"")</f>
        <v/>
      </c>
      <c r="K299" s="30"/>
      <c r="L299" s="30"/>
      <c r="M299" s="31" t="str">
        <f t="shared" si="5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список'!A287:M287,0)),"")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список'!A287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список'!A287:N287,0)+1),"")</f>
        <v/>
      </c>
      <c r="K300" s="30"/>
      <c r="L300" s="30"/>
      <c r="M300" s="31" t="str">
        <f t="shared" si="5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список'!A288:M288,0)),"")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список'!A288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список'!A288:N288,0)+1),"")</f>
        <v/>
      </c>
      <c r="K301" s="30"/>
      <c r="L301" s="30"/>
      <c r="M301" s="31" t="str">
        <f t="shared" si="5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список'!A289:M289,0)),"")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список'!A289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список'!A289:N289,0)+1),"")</f>
        <v/>
      </c>
      <c r="K302" s="30"/>
      <c r="L302" s="30"/>
      <c r="M302" s="31" t="str">
        <f t="shared" si="5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список'!A290:M290,0)),"")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список'!A290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список'!A290:N290,0)+1),"")</f>
        <v/>
      </c>
      <c r="K303" s="30"/>
      <c r="L303" s="30"/>
      <c r="M303" s="31" t="str">
        <f t="shared" si="5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список'!A291:M291,0)),"")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список'!A291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список'!A291:N291,0)+1),"")</f>
        <v/>
      </c>
      <c r="K304" s="30"/>
      <c r="L304" s="30"/>
      <c r="M304" s="31" t="str">
        <f t="shared" si="5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список'!A292:M292,0)),"")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список'!A292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список'!A292:N292,0)+1),"")</f>
        <v/>
      </c>
      <c r="K305" s="30"/>
      <c r="L305" s="30"/>
      <c r="M305" s="31" t="str">
        <f t="shared" si="5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список'!A293:M293,0)),"")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список'!A293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список'!A293:N293,0)+1),"")</f>
        <v/>
      </c>
      <c r="K306" s="30"/>
      <c r="L306" s="30"/>
      <c r="M306" s="31" t="str">
        <f t="shared" si="5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список'!A294:M294,0)),"")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список'!A294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список'!A294:N294,0)+1),"")</f>
        <v/>
      </c>
      <c r="K307" s="30"/>
      <c r="L307" s="30"/>
      <c r="M307" s="31" t="str">
        <f t="shared" si="5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список'!A295:M295,0)),"")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список'!A295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список'!A295:N295,0)+1),"")</f>
        <v/>
      </c>
      <c r="K308" s="30"/>
      <c r="L308" s="30"/>
      <c r="M308" s="31" t="str">
        <f t="shared" si="5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список'!A296:M296,0)),"")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список'!A296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список'!A296:N296,0)+1),"")</f>
        <v/>
      </c>
      <c r="K309" s="30"/>
      <c r="L309" s="30"/>
      <c r="M309" s="31" t="str">
        <f t="shared" si="5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список'!A297:M297,0)),"")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список'!A297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список'!A297:N297,0)+1),"")</f>
        <v/>
      </c>
      <c r="K310" s="30"/>
      <c r="L310" s="30"/>
      <c r="M310" s="31" t="str">
        <f t="shared" si="5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список'!A298:M298,0)),"")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список'!A298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список'!A298:N298,0)+1),"")</f>
        <v/>
      </c>
      <c r="K311" s="30"/>
      <c r="L311" s="30"/>
      <c r="M311" s="31" t="str">
        <f t="shared" si="5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список'!A299:M299,0)),"")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список'!A299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список'!A299:N299,0)+1),"")</f>
        <v/>
      </c>
      <c r="K312" s="30"/>
      <c r="L312" s="30"/>
      <c r="M312" s="31" t="str">
        <f t="shared" si="5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список'!A300:M300,0)),"")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список'!A300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список'!A300:N300,0)+1),"")</f>
        <v/>
      </c>
      <c r="K313" s="30"/>
      <c r="L313" s="30"/>
      <c r="M313" s="31" t="str">
        <f t="shared" si="5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список'!A301:M301,0)),"")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список'!A301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список'!A301:N301,0)+1),"")</f>
        <v/>
      </c>
      <c r="K314" s="30"/>
      <c r="L314" s="30"/>
      <c r="M314" s="31" t="str">
        <f t="shared" si="5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список'!A302:M302,0)),"")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список'!A302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список'!A302:N302,0)+1),"")</f>
        <v/>
      </c>
      <c r="K315" s="30"/>
      <c r="L315" s="30"/>
      <c r="M315" s="31" t="str">
        <f t="shared" si="5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список'!A303:M303,0)),"")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список'!A303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список'!A303:N303,0)+1),"")</f>
        <v/>
      </c>
      <c r="K316" s="30"/>
      <c r="L316" s="30"/>
      <c r="M316" s="31" t="str">
        <f t="shared" si="5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список'!A304:M304,0)),"")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список'!A304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список'!A304:N304,0)+1),"")</f>
        <v/>
      </c>
      <c r="K317" s="30"/>
      <c r="L317" s="30"/>
      <c r="M317" s="31" t="str">
        <f t="shared" si="5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список'!A305:M305,0)),"")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список'!A305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список'!A305:N305,0)+1),"")</f>
        <v/>
      </c>
      <c r="K318" s="30"/>
      <c r="L318" s="30"/>
      <c r="M318" s="31" t="str">
        <f t="shared" si="5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список'!A306:M306,0)),"")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список'!A306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список'!A306:N306,0)+1),"")</f>
        <v/>
      </c>
      <c r="K319" s="30"/>
      <c r="L319" s="30"/>
      <c r="M319" s="31" t="str">
        <f t="shared" si="5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список'!A307:M307,0)),"")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список'!A307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список'!A307:N307,0)+1),"")</f>
        <v/>
      </c>
      <c r="K320" s="30"/>
      <c r="L320" s="30"/>
      <c r="M320" s="31" t="str">
        <f t="shared" si="5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список'!A308:M308,0)),"")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список'!A308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список'!A308:N308,0)+1),"")</f>
        <v/>
      </c>
      <c r="K321" s="30"/>
      <c r="L321" s="30"/>
      <c r="M321" s="31" t="str">
        <f t="shared" si="5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список'!A309:M309,0)),"")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список'!A309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список'!A309:N309,0)+1),"")</f>
        <v/>
      </c>
      <c r="K322" s="30"/>
      <c r="L322" s="30"/>
      <c r="M322" s="31" t="str">
        <f t="shared" si="5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список'!A310:M310,0)),"")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список'!A310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список'!A310:N310,0)+1),"")</f>
        <v/>
      </c>
      <c r="K323" s="30"/>
      <c r="L323" s="30"/>
      <c r="M323" s="31" t="str">
        <f t="shared" si="5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список'!A311:M311,0)),"")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список'!A311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список'!A311:N311,0)+1),"")</f>
        <v/>
      </c>
      <c r="K324" s="30"/>
      <c r="L324" s="30"/>
      <c r="M324" s="31" t="str">
        <f t="shared" si="5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список'!A312:M312,0)),"")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список'!A312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список'!A312:N312,0)+1),"")</f>
        <v/>
      </c>
      <c r="K325" s="30"/>
      <c r="L325" s="30"/>
      <c r="M325" s="31" t="str">
        <f t="shared" si="5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список'!A313:M313,0)),"")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список'!A313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список'!A313:N313,0)+1),"")</f>
        <v/>
      </c>
      <c r="K326" s="30"/>
      <c r="L326" s="30"/>
      <c r="M326" s="31" t="str">
        <f t="shared" si="5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список'!A314:M314,0)),"")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список'!A314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список'!A314:N314,0)+1),"")</f>
        <v/>
      </c>
      <c r="K327" s="30"/>
      <c r="L327" s="30"/>
      <c r="M327" s="31" t="str">
        <f t="shared" si="5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список'!A315:M315,0)),"")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список'!A315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список'!A315:N315,0)+1),"")</f>
        <v/>
      </c>
      <c r="K328" s="30"/>
      <c r="L328" s="30"/>
      <c r="M328" s="31" t="str">
        <f t="shared" si="5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список'!A316:M316,0)),"")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список'!A316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список'!A316:N316,0)+1),"")</f>
        <v/>
      </c>
      <c r="K329" s="30"/>
      <c r="L329" s="30"/>
      <c r="M329" s="31" t="str">
        <f t="shared" si="5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список'!A317:M317,0)),"")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список'!A317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список'!A317:N317,0)+1),"")</f>
        <v/>
      </c>
      <c r="K330" s="30"/>
      <c r="L330" s="30"/>
      <c r="M330" s="31" t="str">
        <f t="shared" si="5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список'!A318:M318,0)),"")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список'!A318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список'!A318:N318,0)+1),"")</f>
        <v/>
      </c>
      <c r="K331" s="30"/>
      <c r="L331" s="30"/>
      <c r="M331" s="31" t="str">
        <f t="shared" si="5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список'!A319:M319,0)),"")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список'!A319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список'!A319:N319,0)+1),"")</f>
        <v/>
      </c>
      <c r="K332" s="30"/>
      <c r="L332" s="30"/>
      <c r="M332" s="31" t="str">
        <f t="shared" si="5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список'!A320:M320,0)),"")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список'!A320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список'!A320:N320,0)+1),"")</f>
        <v/>
      </c>
      <c r="K333" s="30"/>
      <c r="L333" s="30"/>
      <c r="M333" s="31" t="str">
        <f t="shared" si="5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список'!A321:M321,0)),"")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список'!A321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список'!A321:N321,0)+1),"")</f>
        <v/>
      </c>
      <c r="K334" s="30"/>
      <c r="L334" s="30"/>
      <c r="M334" s="31" t="str">
        <f t="shared" si="5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список'!A322:M322,0)),"")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список'!A322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список'!A322:N322,0)+1),"")</f>
        <v/>
      </c>
      <c r="K335" s="30"/>
      <c r="L335" s="30"/>
      <c r="M335" s="31" t="str">
        <f t="shared" si="5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список'!A323:M323,0)),"")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список'!A323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список'!A323:N323,0)+1),"")</f>
        <v/>
      </c>
      <c r="K336" s="30"/>
      <c r="L336" s="30"/>
      <c r="M336" s="31" t="str">
        <f t="shared" si="5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список'!A324:M324,0)),"")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список'!A324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список'!A324:N324,0)+1),"")</f>
        <v/>
      </c>
      <c r="K337" s="30"/>
      <c r="L337" s="30"/>
      <c r="M337" s="31" t="str">
        <f t="shared" si="5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список'!A325:M325,0)),"")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список'!A325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список'!A325:N325,0)+1),"")</f>
        <v/>
      </c>
      <c r="K338" s="30"/>
      <c r="L338" s="30"/>
      <c r="M338" s="31" t="str">
        <f t="shared" si="5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список'!A326:M326,0)),"")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список'!A326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список'!A326:N326,0)+1),"")</f>
        <v/>
      </c>
      <c r="K339" s="30"/>
      <c r="L339" s="30"/>
      <c r="M339" s="31" t="str">
        <f t="shared" si="5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список'!A327:M327,0)),"")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список'!A327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список'!A327:N327,0)+1),"")</f>
        <v/>
      </c>
      <c r="K340" s="30"/>
      <c r="L340" s="30"/>
      <c r="M340" s="31" t="str">
        <f t="shared" si="5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список'!A328:M328,0)),"")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список'!A328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список'!A328:N328,0)+1),"")</f>
        <v/>
      </c>
      <c r="K341" s="30"/>
      <c r="L341" s="30"/>
      <c r="M341" s="31" t="str">
        <f t="shared" si="5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список'!A329:M329,0)),"")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список'!A329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список'!A329:N329,0)+1),"")</f>
        <v/>
      </c>
      <c r="K342" s="30"/>
      <c r="L342" s="30"/>
      <c r="M342" s="31" t="str">
        <f t="shared" si="5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список'!A330:M330,0)),"")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список'!A330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список'!A330:N330,0)+1),"")</f>
        <v/>
      </c>
      <c r="K343" s="30"/>
      <c r="L343" s="30"/>
      <c r="M343" s="31" t="str">
        <f t="shared" si="5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список'!A331:M331,0)),"")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список'!A331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список'!A331:N331,0)+1),"")</f>
        <v/>
      </c>
      <c r="K344" s="30"/>
      <c r="L344" s="30"/>
      <c r="M344" s="31" t="str">
        <f t="shared" si="5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список'!A332:M332,0)),"")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список'!A332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список'!A332:N332,0)+1),"")</f>
        <v/>
      </c>
      <c r="K345" s="30"/>
      <c r="L345" s="30"/>
      <c r="M345" s="31" t="str">
        <f t="shared" si="5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список'!A333:M333,0)),"")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список'!A333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список'!A333:N333,0)+1),"")</f>
        <v/>
      </c>
      <c r="K346" s="30"/>
      <c r="L346" s="30"/>
      <c r="M346" s="31" t="str">
        <f t="shared" si="5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список'!A334:M334,0)),"")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список'!A334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список'!A334:N334,0)+1),"")</f>
        <v/>
      </c>
      <c r="K347" s="30"/>
      <c r="L347" s="30"/>
      <c r="M347" s="31" t="str">
        <f t="shared" si="5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список'!A335:M335,0)),"")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список'!A335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список'!A335:N335,0)+1),"")</f>
        <v/>
      </c>
      <c r="K348" s="30"/>
      <c r="L348" s="30"/>
      <c r="M348" s="31" t="str">
        <f t="shared" si="5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список'!A336:M336,0)),"")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список'!A336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список'!A336:N336,0)+1),"")</f>
        <v/>
      </c>
      <c r="K349" s="30"/>
      <c r="L349" s="30"/>
      <c r="M349" s="31" t="str">
        <f t="shared" si="5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список'!A337:M337,0)),"")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список'!A337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список'!A337:N337,0)+1),"")</f>
        <v/>
      </c>
      <c r="K350" s="30"/>
      <c r="L350" s="30"/>
      <c r="M350" s="31" t="str">
        <f t="shared" si="5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список'!A338:M338,0)),"")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список'!A338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список'!A338:N338,0)+1),"")</f>
        <v/>
      </c>
      <c r="K351" s="30"/>
      <c r="L351" s="30"/>
      <c r="M351" s="31" t="str">
        <f t="shared" si="5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список'!A339:M339,0)),"")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список'!A339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список'!A339:N339,0)+1),"")</f>
        <v/>
      </c>
      <c r="K352" s="30"/>
      <c r="L352" s="30"/>
      <c r="M352" s="31" t="str">
        <f t="shared" si="5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список'!A340:M340,0)),"")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список'!A340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список'!A340:N340,0)+1),"")</f>
        <v/>
      </c>
      <c r="K353" s="30"/>
      <c r="L353" s="30"/>
      <c r="M353" s="31" t="str">
        <f t="shared" si="5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список'!A341:M341,0)),"")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список'!A341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список'!A341:N341,0)+1),"")</f>
        <v/>
      </c>
      <c r="K354" s="30"/>
      <c r="L354" s="30"/>
      <c r="M354" s="31" t="str">
        <f t="shared" si="5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список'!A342:M342,0)),"")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список'!A342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список'!A342:N342,0)+1),"")</f>
        <v/>
      </c>
      <c r="K355" s="30"/>
      <c r="L355" s="30"/>
      <c r="M355" s="31" t="str">
        <f t="shared" si="5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список'!A343:M343,0)),"")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список'!A343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список'!A343:N343,0)+1),"")</f>
        <v/>
      </c>
      <c r="K356" s="30"/>
      <c r="L356" s="30"/>
      <c r="M356" s="31" t="str">
        <f t="shared" si="5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список'!A344:M344,0)),"")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список'!A344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список'!A344:N344,0)+1),"")</f>
        <v/>
      </c>
      <c r="K357" s="30"/>
      <c r="L357" s="30"/>
      <c r="M357" s="31" t="str">
        <f t="shared" si="5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список'!A345:M345,0)),"")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список'!A345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список'!A345:N345,0)+1),"")</f>
        <v/>
      </c>
      <c r="K358" s="30"/>
      <c r="L358" s="30"/>
      <c r="M358" s="31" t="str">
        <f t="shared" si="5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список'!A346:M346,0)),"")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список'!A346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список'!A346:N346,0)+1),"")</f>
        <v/>
      </c>
      <c r="K359" s="30"/>
      <c r="L359" s="30"/>
      <c r="M359" s="31" t="str">
        <f t="shared" si="5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список'!A347:M347,0)),"")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список'!A347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список'!A347:N347,0)+1),"")</f>
        <v/>
      </c>
      <c r="K360" s="30"/>
      <c r="L360" s="30"/>
      <c r="M360" s="31" t="str">
        <f t="shared" si="5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список'!A348:M348,0)),"")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список'!A348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список'!A348:N348,0)+1),"")</f>
        <v/>
      </c>
      <c r="K361" s="30"/>
      <c r="L361" s="30"/>
      <c r="M361" s="31" t="str">
        <f t="shared" si="5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список'!A349:M349,0)),"")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список'!A349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список'!A349:N349,0)+1),"")</f>
        <v/>
      </c>
      <c r="K362" s="30"/>
      <c r="L362" s="30"/>
      <c r="M362" s="31" t="str">
        <f t="shared" si="5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список'!A350:M350,0)),"")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список'!A350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список'!A350:N350,0)+1),"")</f>
        <v/>
      </c>
      <c r="K363" s="30"/>
      <c r="L363" s="30"/>
      <c r="M363" s="31" t="str">
        <f t="shared" si="5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список'!A351:M351,0)),"")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список'!A351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список'!A351:N351,0)+1),"")</f>
        <v/>
      </c>
      <c r="K364" s="30"/>
      <c r="L364" s="30"/>
      <c r="M364" s="31" t="str">
        <f t="shared" si="5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список'!A352:M352,0)),"")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список'!A352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список'!A352:N352,0)+1),"")</f>
        <v/>
      </c>
      <c r="K365" s="30"/>
      <c r="L365" s="30"/>
      <c r="M365" s="31" t="str">
        <f t="shared" si="5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список'!A353:M353,0)),"")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список'!A353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список'!A353:N353,0)+1),"")</f>
        <v/>
      </c>
      <c r="K366" s="30"/>
      <c r="L366" s="30"/>
      <c r="M366" s="31" t="str">
        <f t="shared" si="5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список'!A354:M354,0)),"")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список'!A354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список'!A354:N354,0)+1),"")</f>
        <v/>
      </c>
      <c r="K367" s="30"/>
      <c r="L367" s="30"/>
      <c r="M367" s="31" t="str">
        <f t="shared" si="5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список'!A355:M355,0)),"")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список'!A355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список'!A355:N355,0)+1),"")</f>
        <v/>
      </c>
      <c r="K368" s="30"/>
      <c r="L368" s="30"/>
      <c r="M368" s="31" t="str">
        <f t="shared" si="5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список'!A356:M356,0)),"")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список'!A356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список'!A356:N356,0)+1),"")</f>
        <v/>
      </c>
      <c r="K369" s="30"/>
      <c r="L369" s="30"/>
      <c r="M369" s="31" t="str">
        <f t="shared" si="5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список'!A357:M357,0)),"")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список'!A357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список'!A357:N357,0)+1),"")</f>
        <v/>
      </c>
      <c r="K370" s="30"/>
      <c r="L370" s="30"/>
      <c r="M370" s="31" t="str">
        <f t="shared" si="5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список'!A358:M358,0)),"")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список'!A358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список'!A358:N358,0)+1),"")</f>
        <v/>
      </c>
      <c r="K371" s="30"/>
      <c r="L371" s="30"/>
      <c r="M371" s="31" t="str">
        <f t="shared" si="5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список'!A359:M359,0)),"")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список'!A359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список'!A359:N359,0)+1),"")</f>
        <v/>
      </c>
      <c r="K372" s="30"/>
      <c r="L372" s="30"/>
      <c r="M372" s="31" t="str">
        <f t="shared" si="5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список'!A360:M360,0)),"")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список'!A360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список'!A360:N360,0)+1),"")</f>
        <v/>
      </c>
      <c r="K373" s="30"/>
      <c r="L373" s="30"/>
      <c r="M373" s="31" t="str">
        <f t="shared" si="5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список'!A361:M361,0)),"")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список'!A361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список'!A361:N361,0)+1),"")</f>
        <v/>
      </c>
      <c r="K374" s="30"/>
      <c r="L374" s="30"/>
      <c r="M374" s="31" t="str">
        <f t="shared" si="5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список'!A362:M362,0)),"")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список'!A362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список'!A362:N362,0)+1),"")</f>
        <v/>
      </c>
      <c r="K375" s="30"/>
      <c r="L375" s="30"/>
      <c r="M375" s="31" t="str">
        <f t="shared" si="5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список'!A363:M363,0)),"")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список'!A363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список'!A363:N363,0)+1),"")</f>
        <v/>
      </c>
      <c r="K376" s="30"/>
      <c r="L376" s="30"/>
      <c r="M376" s="31" t="str">
        <f t="shared" si="5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список'!A364:M364,0)),"")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список'!A364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список'!A364:N364,0)+1),"")</f>
        <v/>
      </c>
      <c r="K377" s="30"/>
      <c r="L377" s="30"/>
      <c r="M377" s="31" t="str">
        <f t="shared" si="5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список'!A365:M365,0)),"")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список'!A365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список'!A365:N365,0)+1),"")</f>
        <v/>
      </c>
      <c r="K378" s="30"/>
      <c r="L378" s="30"/>
      <c r="M378" s="31" t="str">
        <f t="shared" si="5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список'!A366:M366,0)),"")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список'!A366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список'!A366:N366,0)+1),"")</f>
        <v/>
      </c>
      <c r="K379" s="30"/>
      <c r="L379" s="30"/>
      <c r="M379" s="31" t="str">
        <f t="shared" si="5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список'!A367:M367,0)),"")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список'!A367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список'!A367:N367,0)+1),"")</f>
        <v/>
      </c>
      <c r="K380" s="30"/>
      <c r="L380" s="30"/>
      <c r="M380" s="31" t="str">
        <f t="shared" si="5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список'!A368:M368,0)),"")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список'!A368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список'!A368:N368,0)+1),"")</f>
        <v/>
      </c>
      <c r="K381" s="30"/>
      <c r="L381" s="30"/>
      <c r="M381" s="31" t="str">
        <f t="shared" si="5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список'!A369:M369,0)),"")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список'!A369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список'!A369:N369,0)+1),"")</f>
        <v/>
      </c>
      <c r="K382" s="30"/>
      <c r="L382" s="30"/>
      <c r="M382" s="31" t="str">
        <f t="shared" si="5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список'!A370:M370,0)),"")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список'!A370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список'!A370:N370,0)+1),"")</f>
        <v/>
      </c>
      <c r="K383" s="30"/>
      <c r="L383" s="30"/>
      <c r="M383" s="31" t="str">
        <f t="shared" si="5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список'!A371:M371,0)),"")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список'!A371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список'!A371:N371,0)+1),"")</f>
        <v/>
      </c>
      <c r="K384" s="30"/>
      <c r="L384" s="30"/>
      <c r="M384" s="31" t="str">
        <f t="shared" si="5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список'!A372:M372,0)),"")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список'!A372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список'!A372:N372,0)+1),"")</f>
        <v/>
      </c>
      <c r="K385" s="30"/>
      <c r="L385" s="30"/>
      <c r="M385" s="31" t="str">
        <f t="shared" si="5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список'!A373:M373,0)),"")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список'!A373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список'!A373:N373,0)+1),"")</f>
        <v/>
      </c>
      <c r="K386" s="30"/>
      <c r="L386" s="30"/>
      <c r="M386" s="31" t="str">
        <f t="shared" si="5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список'!A374:M374,0)),"")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список'!A374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список'!A374:N374,0)+1),"")</f>
        <v/>
      </c>
      <c r="K387" s="30"/>
      <c r="L387" s="30"/>
      <c r="M387" s="31" t="str">
        <f t="shared" si="5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список'!A375:M375,0)),"")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список'!A375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список'!A375:N375,0)+1),"")</f>
        <v/>
      </c>
      <c r="K388" s="30"/>
      <c r="L388" s="30"/>
      <c r="M388" s="31" t="str">
        <f t="shared" si="5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список'!A376:M376,0)),"")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список'!A376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список'!A376:N376,0)+1),"")</f>
        <v/>
      </c>
      <c r="K389" s="30"/>
      <c r="L389" s="30"/>
      <c r="M389" s="31" t="str">
        <f t="shared" si="5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список'!A377:M377,0)),"")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список'!A377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список'!A377:N377,0)+1),"")</f>
        <v/>
      </c>
      <c r="K390" s="30"/>
      <c r="L390" s="30"/>
      <c r="M390" s="31" t="str">
        <f t="shared" si="5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список'!A378:M378,0)),"")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список'!A378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список'!A378:N378,0)+1),"")</f>
        <v/>
      </c>
      <c r="K391" s="30"/>
      <c r="L391" s="30"/>
      <c r="M391" s="31" t="str">
        <f t="shared" si="5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список'!A379:M379,0)),"")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список'!A379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список'!A379:N379,0)+1),"")</f>
        <v/>
      </c>
      <c r="K392" s="30"/>
      <c r="L392" s="30"/>
      <c r="M392" s="31" t="str">
        <f t="shared" si="5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список'!A380:M380,0)),"")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список'!A380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список'!A380:N380,0)+1),"")</f>
        <v/>
      </c>
      <c r="K393" s="30"/>
      <c r="L393" s="30"/>
      <c r="M393" s="31" t="str">
        <f t="shared" si="5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список'!A381:M381,0)),"")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список'!A381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список'!A381:N381,0)+1),"")</f>
        <v/>
      </c>
      <c r="K394" s="30"/>
      <c r="L394" s="30"/>
      <c r="M394" s="31" t="str">
        <f t="shared" si="5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список'!A382:M382,0)),"")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список'!A382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список'!A382:N382,0)+1),"")</f>
        <v/>
      </c>
      <c r="K395" s="30"/>
      <c r="L395" s="30"/>
      <c r="M395" s="31" t="str">
        <f t="shared" si="5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список'!A383:M383,0)),"")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список'!A383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список'!A383:N383,0)+1),"")</f>
        <v/>
      </c>
      <c r="K396" s="30"/>
      <c r="L396" s="30"/>
      <c r="M396" s="31" t="str">
        <f t="shared" si="5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список'!A384:M384,0)),"")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список'!A384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список'!A384:N384,0)+1),"")</f>
        <v/>
      </c>
      <c r="K397" s="30"/>
      <c r="L397" s="30"/>
      <c r="M397" s="31" t="str">
        <f t="shared" si="5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список'!A385:M385,0)),"")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список'!A385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список'!A385:N385,0)+1),"")</f>
        <v/>
      </c>
      <c r="K398" s="30"/>
      <c r="L398" s="30"/>
      <c r="M398" s="31" t="str">
        <f t="shared" si="5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список'!A386:M386,0)),"")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список'!A386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список'!A386:N386,0)+1),"")</f>
        <v/>
      </c>
      <c r="K399" s="30"/>
      <c r="L399" s="30"/>
      <c r="M399" s="31" t="str">
        <f t="shared" si="5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список'!A387:M387,0)),"")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список'!A387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список'!A387:N387,0)+1),"")</f>
        <v/>
      </c>
      <c r="K400" s="30"/>
      <c r="L400" s="30"/>
      <c r="M400" s="31" t="str">
        <f t="shared" si="5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список'!A388:M388,0)),"")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список'!A388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список'!A388:N388,0)+1),"")</f>
        <v/>
      </c>
      <c r="K401" s="30"/>
      <c r="L401" s="30"/>
      <c r="M401" s="31" t="str">
        <f t="shared" si="5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список'!A389:M389,0)),"")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список'!A389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список'!A389:N389,0)+1),"")</f>
        <v/>
      </c>
      <c r="K402" s="30"/>
      <c r="L402" s="30"/>
      <c r="M402" s="31" t="str">
        <f t="shared" si="5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список'!A390:M390,0)),"")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список'!A390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список'!A390:N390,0)+1),"")</f>
        <v/>
      </c>
      <c r="K403" s="30"/>
      <c r="L403" s="30"/>
      <c r="M403" s="31" t="str">
        <f t="shared" si="5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список'!A391:M391,0)),"")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список'!A391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список'!A391:N391,0)+1),"")</f>
        <v/>
      </c>
      <c r="K404" s="30"/>
      <c r="L404" s="30"/>
      <c r="M404" s="31" t="str">
        <f t="shared" si="5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список'!A392:M392,0)),"")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список'!A392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список'!A392:N392,0)+1),"")</f>
        <v/>
      </c>
      <c r="K405" s="30"/>
      <c r="L405" s="30"/>
      <c r="M405" s="31" t="str">
        <f t="shared" si="5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список'!A393:M393,0)),"")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список'!A393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список'!A393:N393,0)+1),"")</f>
        <v/>
      </c>
      <c r="K406" s="30"/>
      <c r="L406" s="30"/>
      <c r="M406" s="31" t="str">
        <f t="shared" si="5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список'!A394:M394,0)),"")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список'!A394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список'!A394:N394,0)+1),"")</f>
        <v/>
      </c>
      <c r="K407" s="30"/>
      <c r="L407" s="30"/>
      <c r="M407" s="31" t="str">
        <f t="shared" si="5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список'!A395:M395,0)),"")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список'!A395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список'!A395:N395,0)+1),"")</f>
        <v/>
      </c>
      <c r="K408" s="30"/>
      <c r="L408" s="30"/>
      <c r="M408" s="31" t="str">
        <f t="shared" si="5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список'!A396:M396,0)),"")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список'!A396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список'!A396:N396,0)+1),"")</f>
        <v/>
      </c>
      <c r="K409" s="30"/>
      <c r="L409" s="30"/>
      <c r="M409" s="31" t="str">
        <f t="shared" si="5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список'!A397:M397,0)),"")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список'!A397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список'!A397:N397,0)+1),"")</f>
        <v/>
      </c>
      <c r="K410" s="30"/>
      <c r="L410" s="30"/>
      <c r="M410" s="31" t="str">
        <f t="shared" si="5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список'!A398:M398,0)),"")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список'!A398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список'!A398:N398,0)+1),"")</f>
        <v/>
      </c>
      <c r="K411" s="30"/>
      <c r="L411" s="30"/>
      <c r="M411" s="31" t="str">
        <f t="shared" si="5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список'!A399:M399,0)),"")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список'!A399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список'!A399:N399,0)+1),"")</f>
        <v/>
      </c>
      <c r="K412" s="30"/>
      <c r="L412" s="30"/>
      <c r="M412" s="31" t="str">
        <f t="shared" si="5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список'!A400:M400,0)),"")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список'!A400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список'!A400:N400,0)+1),"")</f>
        <v/>
      </c>
      <c r="K413" s="30"/>
      <c r="L413" s="30"/>
      <c r="M413" s="31" t="str">
        <f t="shared" si="5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список'!A401:M401,0)),"")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список'!A401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список'!A401:N401,0)+1),"")</f>
        <v/>
      </c>
      <c r="K414" s="30"/>
      <c r="L414" s="30"/>
      <c r="M414" s="31" t="str">
        <f t="shared" si="5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список'!A402:M402,0)),"")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список'!A402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список'!A402:N402,0)+1),"")</f>
        <v/>
      </c>
      <c r="K415" s="30"/>
      <c r="L415" s="30"/>
      <c r="M415" s="31" t="str">
        <f t="shared" si="5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список'!A403:M403,0)),"")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список'!A403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список'!A403:N403,0)+1),"")</f>
        <v/>
      </c>
      <c r="K416" s="30"/>
      <c r="L416" s="30"/>
      <c r="M416" s="31" t="str">
        <f t="shared" si="5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список'!A404:M404,0)),"")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список'!A404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список'!A404:N404,0)+1),"")</f>
        <v/>
      </c>
      <c r="K417" s="30"/>
      <c r="L417" s="30"/>
      <c r="M417" s="31" t="str">
        <f t="shared" si="5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список'!A405:M405,0)),"")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список'!A405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список'!A405:N405,0)+1),"")</f>
        <v/>
      </c>
      <c r="K418" s="30"/>
      <c r="L418" s="30"/>
      <c r="M418" s="31" t="str">
        <f t="shared" si="5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список'!A406:M406,0)),"")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список'!A406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список'!A406:N406,0)+1),"")</f>
        <v/>
      </c>
      <c r="K419" s="30"/>
      <c r="L419" s="30"/>
      <c r="M419" s="31" t="str">
        <f t="shared" si="5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список'!A407:M407,0)),"")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список'!A407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список'!A407:N407,0)+1),"")</f>
        <v/>
      </c>
      <c r="K420" s="30"/>
      <c r="L420" s="30"/>
      <c r="M420" s="31" t="str">
        <f t="shared" si="5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список'!A408:M408,0)),"")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список'!A408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список'!A408:N408,0)+1),"")</f>
        <v/>
      </c>
      <c r="K421" s="30"/>
      <c r="L421" s="30"/>
      <c r="M421" s="31" t="str">
        <f t="shared" si="5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список'!A409:M409,0)),"")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список'!A409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список'!A409:N409,0)+1),"")</f>
        <v/>
      </c>
      <c r="K422" s="30"/>
      <c r="L422" s="30"/>
      <c r="M422" s="31" t="str">
        <f t="shared" si="5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список'!A410:M410,0)),"")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список'!A410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список'!A410:N410,0)+1),"")</f>
        <v/>
      </c>
      <c r="K423" s="30"/>
      <c r="L423" s="30"/>
      <c r="M423" s="31" t="str">
        <f t="shared" si="5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список'!A411:M411,0)),"")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список'!A411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список'!A411:N411,0)+1),"")</f>
        <v/>
      </c>
      <c r="K424" s="30"/>
      <c r="L424" s="30"/>
      <c r="M424" s="31" t="str">
        <f t="shared" si="5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список'!A412:M412,0)),"")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список'!A412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список'!A412:N412,0)+1),"")</f>
        <v/>
      </c>
      <c r="K425" s="30"/>
      <c r="L425" s="30"/>
      <c r="M425" s="31" t="str">
        <f t="shared" si="5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список'!A413:M413,0)),"")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список'!A413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список'!A413:N413,0)+1),"")</f>
        <v/>
      </c>
      <c r="K426" s="30"/>
      <c r="L426" s="30"/>
      <c r="M426" s="31" t="str">
        <f t="shared" si="5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список'!A414:M414,0)),"")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список'!A414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список'!A414:N414,0)+1),"")</f>
        <v/>
      </c>
      <c r="K427" s="30"/>
      <c r="L427" s="30"/>
      <c r="M427" s="31" t="str">
        <f t="shared" si="5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список'!A415:M415,0)),"")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список'!A415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список'!A415:N415,0)+1),"")</f>
        <v/>
      </c>
      <c r="K428" s="30"/>
      <c r="L428" s="30"/>
      <c r="M428" s="31" t="str">
        <f t="shared" si="5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список'!A416:M416,0)),"")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список'!A416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список'!A416:N416,0)+1),"")</f>
        <v/>
      </c>
      <c r="K429" s="30"/>
      <c r="L429" s="30"/>
      <c r="M429" s="31" t="str">
        <f t="shared" si="5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список'!A417:M417,0)),"")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список'!A417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список'!A417:N417,0)+1),"")</f>
        <v/>
      </c>
      <c r="K430" s="30"/>
      <c r="L430" s="30"/>
      <c r="M430" s="31" t="str">
        <f t="shared" si="5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список'!A418:M418,0)),"")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список'!A418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список'!A418:N418,0)+1),"")</f>
        <v/>
      </c>
      <c r="K431" s="30"/>
      <c r="L431" s="30"/>
      <c r="M431" s="31" t="str">
        <f t="shared" si="5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список'!A419:M419,0)),"")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список'!A419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список'!A419:N419,0)+1),"")</f>
        <v/>
      </c>
      <c r="K432" s="30"/>
      <c r="L432" s="30"/>
      <c r="M432" s="31" t="str">
        <f t="shared" si="5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список'!A420:M420,0)),"")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список'!A420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список'!A420:N420,0)+1),"")</f>
        <v/>
      </c>
      <c r="K433" s="30"/>
      <c r="L433" s="30"/>
      <c r="M433" s="31" t="str">
        <f t="shared" si="5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список'!A421:M421,0)),"")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список'!A421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список'!A421:N421,0)+1),"")</f>
        <v/>
      </c>
      <c r="K434" s="30"/>
      <c r="L434" s="30"/>
      <c r="M434" s="31" t="str">
        <f t="shared" si="5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список'!A422:M422,0)),"")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список'!A422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список'!A422:N422,0)+1),"")</f>
        <v/>
      </c>
      <c r="K435" s="30"/>
      <c r="L435" s="30"/>
      <c r="M435" s="31" t="str">
        <f t="shared" si="5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список'!A423:M423,0)),"")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список'!A423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список'!A423:N423,0)+1),"")</f>
        <v/>
      </c>
      <c r="K436" s="30"/>
      <c r="L436" s="30"/>
      <c r="M436" s="31" t="str">
        <f t="shared" si="5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список'!A424:M424,0)),"")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список'!A424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список'!A424:N424,0)+1),"")</f>
        <v/>
      </c>
      <c r="K437" s="30"/>
      <c r="L437" s="30"/>
      <c r="M437" s="31" t="str">
        <f t="shared" si="5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список'!A425:M425,0)),"")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список'!A425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список'!A425:N425,0)+1),"")</f>
        <v/>
      </c>
      <c r="K438" s="30"/>
      <c r="L438" s="30"/>
      <c r="M438" s="31" t="str">
        <f t="shared" si="5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список'!A426:M426,0)),"")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список'!A426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список'!A426:N426,0)+1),"")</f>
        <v/>
      </c>
      <c r="K439" s="30"/>
      <c r="L439" s="30"/>
      <c r="M439" s="31" t="str">
        <f t="shared" si="5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список'!A427:M427,0)),"")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список'!A427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список'!A427:N427,0)+1),"")</f>
        <v/>
      </c>
      <c r="K440" s="30"/>
      <c r="L440" s="30"/>
      <c r="M440" s="31" t="str">
        <f t="shared" si="5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список'!A428:M428,0)),"")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список'!A428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список'!A428:N428,0)+1),"")</f>
        <v/>
      </c>
      <c r="K441" s="30"/>
      <c r="L441" s="30"/>
      <c r="M441" s="31" t="str">
        <f t="shared" si="5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список'!A429:M429,0)),"")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список'!A429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список'!A429:N429,0)+1),"")</f>
        <v/>
      </c>
      <c r="K442" s="30"/>
      <c r="L442" s="30"/>
      <c r="M442" s="31" t="str">
        <f t="shared" si="5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список'!A430:M430,0)),"")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список'!A430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список'!A430:N430,0)+1),"")</f>
        <v/>
      </c>
      <c r="K443" s="30"/>
      <c r="L443" s="30"/>
      <c r="M443" s="31" t="str">
        <f t="shared" si="5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список'!A431:M431,0)),"")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список'!A431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список'!A431:N431,0)+1),"")</f>
        <v/>
      </c>
      <c r="K444" s="30"/>
      <c r="L444" s="30"/>
      <c r="M444" s="31" t="str">
        <f t="shared" si="5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список'!A432:M432,0)),"")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список'!A432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список'!A432:N432,0)+1),"")</f>
        <v/>
      </c>
      <c r="K445" s="30"/>
      <c r="L445" s="30"/>
      <c r="M445" s="31" t="str">
        <f t="shared" si="5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список'!A433:M433,0)),"")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список'!A433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список'!A433:N433,0)+1),"")</f>
        <v/>
      </c>
      <c r="K446" s="30"/>
      <c r="L446" s="30"/>
      <c r="M446" s="31" t="str">
        <f t="shared" si="5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список'!A434:M434,0)),"")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список'!A434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список'!A434:N434,0)+1),"")</f>
        <v/>
      </c>
      <c r="K447" s="30"/>
      <c r="L447" s="30"/>
      <c r="M447" s="31" t="str">
        <f t="shared" si="5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список'!A435:M435,0)),"")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список'!A435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список'!A435:N435,0)+1),"")</f>
        <v/>
      </c>
      <c r="K448" s="30"/>
      <c r="L448" s="30"/>
      <c r="M448" s="31" t="str">
        <f t="shared" si="5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список'!A436:M436,0)),"")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список'!A436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список'!A436:N436,0)+1),"")</f>
        <v/>
      </c>
      <c r="K449" s="30"/>
      <c r="L449" s="30"/>
      <c r="M449" s="31" t="str">
        <f t="shared" si="5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список'!A437:M437,0)),"")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список'!A437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список'!A437:N437,0)+1),"")</f>
        <v/>
      </c>
      <c r="K450" s="30"/>
      <c r="L450" s="30"/>
      <c r="M450" s="31" t="str">
        <f t="shared" si="5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список'!A438:M438,0)),"")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список'!A438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список'!A438:N438,0)+1),"")</f>
        <v/>
      </c>
      <c r="K451" s="30"/>
      <c r="L451" s="30"/>
      <c r="M451" s="31" t="str">
        <f t="shared" si="5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список'!A439:M439,0)),"")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список'!A439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список'!A439:N439,0)+1),"")</f>
        <v/>
      </c>
      <c r="K452" s="30"/>
      <c r="L452" s="30"/>
      <c r="M452" s="31" t="str">
        <f t="shared" si="5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список'!A440:M440,0)),"")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список'!A440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список'!A440:N440,0)+1),"")</f>
        <v/>
      </c>
      <c r="K453" s="30"/>
      <c r="L453" s="30"/>
      <c r="M453" s="31" t="str">
        <f t="shared" si="5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список'!A441:M441,0)),"")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список'!A441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список'!A441:N441,0)+1),"")</f>
        <v/>
      </c>
      <c r="K454" s="30"/>
      <c r="L454" s="30"/>
      <c r="M454" s="31" t="str">
        <f t="shared" si="5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список'!A442:M442,0)),"")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список'!A442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список'!A442:N442,0)+1),"")</f>
        <v/>
      </c>
      <c r="K455" s="30"/>
      <c r="L455" s="30"/>
      <c r="M455" s="31" t="str">
        <f t="shared" si="5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список'!A443:M443,0)),"")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список'!A443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список'!A443:N443,0)+1),"")</f>
        <v/>
      </c>
      <c r="K456" s="30"/>
      <c r="L456" s="30"/>
      <c r="M456" s="31" t="str">
        <f t="shared" si="5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список'!A444:M444,0)),"")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список'!A444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список'!A444:N444,0)+1),"")</f>
        <v/>
      </c>
      <c r="K457" s="30"/>
      <c r="L457" s="30"/>
      <c r="M457" s="31" t="str">
        <f t="shared" si="5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список'!A445:M445,0)),"")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список'!A445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список'!A445:N445,0)+1),"")</f>
        <v/>
      </c>
      <c r="K458" s="30"/>
      <c r="L458" s="30"/>
      <c r="M458" s="31" t="str">
        <f t="shared" si="5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список'!A446:M446,0)),"")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список'!A446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список'!A446:N446,0)+1),"")</f>
        <v/>
      </c>
      <c r="K459" s="30"/>
      <c r="L459" s="30"/>
      <c r="M459" s="31" t="str">
        <f t="shared" si="5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список'!A447:M447,0)),"")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список'!A447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список'!A447:N447,0)+1),"")</f>
        <v/>
      </c>
      <c r="K460" s="30"/>
      <c r="L460" s="30"/>
      <c r="M460" s="31" t="str">
        <f t="shared" si="5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список'!A448:M448,0)),"")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список'!A448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список'!A448:N448,0)+1),"")</f>
        <v/>
      </c>
      <c r="K461" s="30"/>
      <c r="L461" s="30"/>
      <c r="M461" s="31" t="str">
        <f t="shared" si="5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список'!A449:M449,0)),"")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список'!A449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список'!A449:N449,0)+1),"")</f>
        <v/>
      </c>
      <c r="K462" s="30"/>
      <c r="L462" s="30"/>
      <c r="M462" s="31" t="str">
        <f t="shared" si="5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список'!A450:M450,0)),"")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список'!A450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список'!A450:N450,0)+1),"")</f>
        <v/>
      </c>
      <c r="K463" s="30"/>
      <c r="L463" s="30"/>
      <c r="M463" s="31" t="str">
        <f t="shared" si="5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список'!A451:M451,0)),"")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список'!A451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список'!A451:N451,0)+1),"")</f>
        <v/>
      </c>
      <c r="K464" s="30"/>
      <c r="L464" s="30"/>
      <c r="M464" s="31" t="str">
        <f t="shared" si="5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список'!A452:M452,0)),"")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список'!A452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список'!A452:N452,0)+1),"")</f>
        <v/>
      </c>
      <c r="K465" s="30"/>
      <c r="L465" s="30"/>
      <c r="M465" s="31" t="str">
        <f t="shared" si="5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список'!A453:M453,0)),"")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список'!A453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список'!A453:N453,0)+1),"")</f>
        <v/>
      </c>
      <c r="K466" s="30"/>
      <c r="L466" s="30"/>
      <c r="M466" s="31" t="str">
        <f t="shared" si="5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список'!A454:M454,0)),"")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список'!A454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список'!A454:N454,0)+1),"")</f>
        <v/>
      </c>
      <c r="K467" s="30"/>
      <c r="L467" s="30"/>
      <c r="M467" s="31" t="str">
        <f t="shared" si="5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список'!A455:M455,0)),"")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список'!A455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список'!A455:N455,0)+1),"")</f>
        <v/>
      </c>
      <c r="K468" s="30"/>
      <c r="L468" s="30"/>
      <c r="M468" s="31" t="str">
        <f t="shared" si="5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список'!A456:M456,0)),"")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список'!A456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список'!A456:N456,0)+1),"")</f>
        <v/>
      </c>
      <c r="K469" s="30"/>
      <c r="L469" s="30"/>
      <c r="M469" s="31" t="str">
        <f t="shared" si="5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список'!A457:M457,0)),"")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список'!A457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список'!A457:N457,0)+1),"")</f>
        <v/>
      </c>
      <c r="K470" s="30"/>
      <c r="L470" s="30"/>
      <c r="M470" s="31" t="str">
        <f t="shared" si="5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список'!A458:M458,0)),"")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список'!A458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список'!A458:N458,0)+1),"")</f>
        <v/>
      </c>
      <c r="K471" s="30"/>
      <c r="L471" s="30"/>
      <c r="M471" s="31" t="str">
        <f t="shared" si="5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список'!A459:M459,0)),"")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список'!A459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список'!A459:N459,0)+1),"")</f>
        <v/>
      </c>
      <c r="K472" s="30"/>
      <c r="L472" s="30"/>
      <c r="M472" s="31" t="str">
        <f t="shared" si="5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список'!A460:M460,0)),"")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список'!A460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список'!A460:N460,0)+1),"")</f>
        <v/>
      </c>
      <c r="K473" s="30"/>
      <c r="L473" s="30"/>
      <c r="M473" s="31" t="str">
        <f t="shared" si="5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список'!A461:M461,0)),"")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список'!A461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список'!A461:N461,0)+1),"")</f>
        <v/>
      </c>
      <c r="K474" s="30"/>
      <c r="L474" s="30"/>
      <c r="M474" s="31" t="str">
        <f t="shared" si="5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список'!A462:M462,0)),"")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список'!A462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список'!A462:N462,0)+1),"")</f>
        <v/>
      </c>
      <c r="K475" s="30"/>
      <c r="L475" s="30"/>
      <c r="M475" s="31" t="str">
        <f t="shared" si="5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список'!A463:M463,0)),"")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список'!A463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список'!A463:N463,0)+1),"")</f>
        <v/>
      </c>
      <c r="K476" s="30"/>
      <c r="L476" s="30"/>
      <c r="M476" s="31" t="str">
        <f t="shared" si="5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список'!A464:M464,0)),"")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список'!A464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список'!A464:N464,0)+1),"")</f>
        <v/>
      </c>
      <c r="K477" s="30"/>
      <c r="L477" s="30"/>
      <c r="M477" s="31" t="str">
        <f t="shared" si="5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список'!A465:M465,0)),"")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список'!A465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список'!A465:N465,0)+1),"")</f>
        <v/>
      </c>
      <c r="K478" s="30"/>
      <c r="L478" s="30"/>
      <c r="M478" s="31" t="str">
        <f t="shared" si="5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список'!A466:M466,0)),"")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список'!A466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список'!A466:N466,0)+1),"")</f>
        <v/>
      </c>
      <c r="K479" s="30"/>
      <c r="L479" s="30"/>
      <c r="M479" s="31" t="str">
        <f t="shared" si="5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список'!A467:M467,0)),"")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список'!A467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список'!A467:N467,0)+1),"")</f>
        <v/>
      </c>
      <c r="K480" s="30"/>
      <c r="L480" s="30"/>
      <c r="M480" s="31" t="str">
        <f t="shared" si="5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список'!A468:M468,0)),"")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список'!A468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список'!A468:N468,0)+1),"")</f>
        <v/>
      </c>
      <c r="K481" s="30"/>
      <c r="L481" s="30"/>
      <c r="M481" s="31" t="str">
        <f t="shared" si="5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список'!A469:M469,0)),"")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список'!A469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список'!A469:N469,0)+1),"")</f>
        <v/>
      </c>
      <c r="K482" s="30"/>
      <c r="L482" s="30"/>
      <c r="M482" s="31" t="str">
        <f t="shared" si="5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список'!A470:M470,0)),"")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список'!A470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список'!A470:N470,0)+1),"")</f>
        <v/>
      </c>
      <c r="K483" s="30"/>
      <c r="L483" s="30"/>
      <c r="M483" s="31" t="str">
        <f t="shared" si="5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список'!A471:M471,0)),"")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список'!A471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список'!A471:N471,0)+1),"")</f>
        <v/>
      </c>
      <c r="K484" s="30"/>
      <c r="L484" s="30"/>
      <c r="M484" s="31" t="str">
        <f t="shared" si="5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список'!A472:M472,0)),"")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список'!A472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список'!A472:N472,0)+1),"")</f>
        <v/>
      </c>
      <c r="K485" s="30"/>
      <c r="L485" s="30"/>
      <c r="M485" s="31" t="str">
        <f t="shared" si="5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список'!A473:M473,0)),"")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список'!A473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список'!A473:N473,0)+1),"")</f>
        <v/>
      </c>
      <c r="K486" s="30"/>
      <c r="L486" s="30"/>
      <c r="M486" s="31" t="str">
        <f t="shared" si="5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список'!A474:M474,0)),"")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список'!A474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список'!A474:N474,0)+1),"")</f>
        <v/>
      </c>
      <c r="K487" s="30"/>
      <c r="L487" s="30"/>
      <c r="M487" s="31" t="str">
        <f t="shared" si="5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список'!A475:M475,0)),"")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список'!A475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список'!A475:N475,0)+1),"")</f>
        <v/>
      </c>
      <c r="K488" s="30"/>
      <c r="L488" s="30"/>
      <c r="M488" s="31" t="str">
        <f t="shared" si="5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список'!A476:M476,0)),"")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список'!A476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список'!A476:N476,0)+1),"")</f>
        <v/>
      </c>
      <c r="K489" s="30"/>
      <c r="L489" s="30"/>
      <c r="M489" s="31" t="str">
        <f t="shared" si="5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список'!A477:M477,0)),"")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список'!A477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список'!A477:N477,0)+1),"")</f>
        <v/>
      </c>
      <c r="K490" s="30"/>
      <c r="L490" s="30"/>
      <c r="M490" s="31" t="str">
        <f t="shared" si="5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список'!A478:M478,0)),"")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список'!A478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список'!A478:N478,0)+1),"")</f>
        <v/>
      </c>
      <c r="K491" s="30"/>
      <c r="L491" s="30"/>
      <c r="M491" s="31" t="str">
        <f t="shared" si="5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список'!A479:M479,0)),"")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список'!A479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список'!A479:N479,0)+1),"")</f>
        <v/>
      </c>
      <c r="K492" s="30"/>
      <c r="L492" s="30"/>
      <c r="M492" s="31" t="str">
        <f t="shared" si="5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список'!A480:M480,0)),"")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список'!A480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список'!A480:N480,0)+1),"")</f>
        <v/>
      </c>
      <c r="K493" s="30"/>
      <c r="L493" s="30"/>
      <c r="M493" s="31" t="str">
        <f t="shared" si="5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список'!A481:M481,0)),"")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список'!A481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список'!A481:N481,0)+1),"")</f>
        <v/>
      </c>
      <c r="K494" s="30"/>
      <c r="L494" s="30"/>
      <c r="M494" s="31" t="str">
        <f t="shared" si="5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список'!A482:M482,0)),"")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список'!A482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список'!A482:N482,0)+1),"")</f>
        <v/>
      </c>
      <c r="K495" s="30"/>
      <c r="L495" s="30"/>
      <c r="M495" s="31" t="str">
        <f t="shared" si="5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список'!A483:M483,0)),"")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список'!A483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список'!A483:N483,0)+1),"")</f>
        <v/>
      </c>
      <c r="K496" s="30"/>
      <c r="L496" s="30"/>
      <c r="M496" s="31" t="str">
        <f t="shared" si="5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список'!A484:M484,0)),"")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список'!A484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список'!A484:N484,0)+1),"")</f>
        <v/>
      </c>
      <c r="K497" s="30"/>
      <c r="L497" s="30"/>
      <c r="M497" s="31" t="str">
        <f t="shared" si="5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список'!A485:M485,0)),"")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список'!A485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список'!A485:N485,0)+1),"")</f>
        <v/>
      </c>
      <c r="K498" s="30"/>
      <c r="L498" s="30"/>
      <c r="M498" s="31" t="str">
        <f t="shared" si="5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список'!A486:M486,0)),"")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список'!A486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список'!A486:N486,0)+1),"")</f>
        <v/>
      </c>
      <c r="K499" s="30"/>
      <c r="L499" s="30"/>
      <c r="M499" s="31" t="str">
        <f t="shared" si="5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список'!A487:M487,0)),"")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список'!A487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список'!A487:N487,0)+1),"")</f>
        <v/>
      </c>
      <c r="K500" s="30"/>
      <c r="L500" s="30"/>
      <c r="M500" s="31" t="str">
        <f t="shared" si="5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список'!A488:M488,0)),"")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список'!A488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список'!A488:N488,0)+1),"")</f>
        <v/>
      </c>
      <c r="K501" s="30"/>
      <c r="L501" s="30"/>
      <c r="M501" s="31" t="str">
        <f t="shared" si="5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список'!A489:M489,0)),"")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список'!A489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список'!A489:N489,0)+1),"")</f>
        <v/>
      </c>
      <c r="K502" s="30"/>
      <c r="L502" s="30"/>
      <c r="M502" s="31" t="str">
        <f t="shared" si="5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список'!A490:M490,0)),"")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список'!A490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список'!A490:N490,0)+1),"")</f>
        <v/>
      </c>
      <c r="K503" s="30"/>
      <c r="L503" s="30"/>
      <c r="M503" s="31" t="str">
        <f t="shared" si="5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список'!A491:M491,0)),"")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список'!A491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список'!A491:N491,0)+1),"")</f>
        <v/>
      </c>
      <c r="K504" s="30"/>
      <c r="L504" s="30"/>
      <c r="M504" s="31" t="str">
        <f t="shared" si="5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список'!A492:M492,0)),"")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список'!A492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список'!A492:N492,0)+1),"")</f>
        <v/>
      </c>
      <c r="K505" s="30"/>
      <c r="L505" s="30"/>
      <c r="M505" s="31" t="str">
        <f t="shared" si="5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список'!A493:M493,0)),"")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список'!A493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список'!A493:N493,0)+1),"")</f>
        <v/>
      </c>
      <c r="K506" s="30"/>
      <c r="L506" s="30"/>
      <c r="M506" s="31" t="str">
        <f t="shared" si="5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список'!A494:M494,0)),"")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список'!A494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список'!A494:N494,0)+1),"")</f>
        <v/>
      </c>
      <c r="K507" s="30"/>
      <c r="L507" s="30"/>
      <c r="M507" s="31" t="str">
        <f t="shared" si="5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список'!A495:M495,0)),"")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список'!A495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список'!A495:N495,0)+1),"")</f>
        <v/>
      </c>
      <c r="K508" s="30"/>
      <c r="L508" s="30"/>
      <c r="M508" s="31" t="str">
        <f t="shared" si="5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список'!A496:M496,0)),"")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список'!A496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список'!A496:N496,0)+1),"")</f>
        <v/>
      </c>
      <c r="K509" s="30"/>
      <c r="L509" s="30"/>
      <c r="M509" s="31" t="str">
        <f t="shared" si="5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список'!A497:M497,0)),"")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список'!A497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список'!A497:N497,0)+1),"")</f>
        <v/>
      </c>
      <c r="K510" s="30"/>
      <c r="L510" s="30"/>
      <c r="M510" s="31" t="str">
        <f t="shared" si="5"/>
        <v/>
      </c>
      <c r="N510" s="28"/>
      <c r="O510" s="32"/>
      <c r="R510" s="33"/>
      <c r="S510" s="33"/>
      <c r="T510" s="33"/>
    </row>
    <row r="511" ht="15.0" hidden="1" customHeight="1">
      <c r="A511" s="39"/>
      <c r="B511" s="26" t="str">
        <f t="array" ref="B511">IFERROR(INDEX('Общий список'!$A$3:$S$996,VLOOKUP(E511,'Общий список'!$A$3:$S$996,19,FALSE),MATCH($B$1,'Общий список'!A498:M498,0)),"")</f>
        <v/>
      </c>
      <c r="C511" s="27" t="str">
        <f>IF(B511="","", IFERROR(VLOOKUP(E511,'Общий список'!$A$3:$AG$996,3,FALSE),""))</f>
        <v/>
      </c>
      <c r="D511" s="27" t="str">
        <f>IF(B511="","", IFERROR(VLOOKUP(E511,'Общий список'!$A$3:$AG$996,17,FALSE),""))</f>
        <v/>
      </c>
      <c r="E511" s="28" t="str">
        <f>'Общий список'!A498</f>
        <v/>
      </c>
      <c r="F511" s="29" t="str">
        <f>IF(B511="","", IFERROR(VLOOKUP(E511,'Общий список'!$A$3:$AG$996,2,FALSE),""))</f>
        <v/>
      </c>
      <c r="G511" s="27" t="str">
        <f>IF(B511="","", IFERROR(VLOOKUP(E511,'Общий список'!$A$3:$AG$996,4,FALSE),""))</f>
        <v/>
      </c>
      <c r="H511" s="27" t="str">
        <f>IF(B511="","", IFERROR(VLOOKUP(E511,'Общий список'!$A$3:$AG$996,6,FALSE),""))</f>
        <v/>
      </c>
      <c r="I511" s="27" t="str">
        <f>IF(B511="","", IFERROR(VLOOKUP(E511,'Общий список'!$A$3:$AG$996,7,FALSE),""))</f>
        <v/>
      </c>
      <c r="J511" s="27" t="str">
        <f t="array" ref="J511">IFERROR(INDEX('Общий список'!$A$3:$O$996,VLOOKUP(E511,'Общий список'!$A$3:$S$996,19,FALSE),MATCH(B511,'Общий список'!A498:N498,0)+1),"")</f>
        <v/>
      </c>
      <c r="K511" s="30"/>
      <c r="L511" s="30"/>
      <c r="M511" s="31" t="str">
        <f t="shared" si="5"/>
        <v/>
      </c>
      <c r="N511" s="28"/>
      <c r="O511" s="32"/>
      <c r="R511" s="33"/>
      <c r="S511" s="33"/>
      <c r="T511" s="33"/>
    </row>
    <row r="512" ht="15.0" hidden="1" customHeight="1">
      <c r="A512" s="39"/>
      <c r="B512" s="26" t="str">
        <f t="array" ref="B512">IFERROR(INDEX('Общий список'!$A$3:$S$996,VLOOKUP(E512,'Общий список'!$A$3:$S$996,19,FALSE),MATCH($B$1,'Общий список'!A499:M499,0)),"")</f>
        <v/>
      </c>
      <c r="C512" s="27" t="str">
        <f>IF(B512="","", IFERROR(VLOOKUP(E512,'Общий список'!$A$3:$AG$996,3,FALSE),""))</f>
        <v/>
      </c>
      <c r="D512" s="27" t="str">
        <f>IF(B512="","", IFERROR(VLOOKUP(E512,'Общий список'!$A$3:$AG$996,17,FALSE),""))</f>
        <v/>
      </c>
      <c r="E512" s="28" t="str">
        <f>'Общий список'!A499</f>
        <v/>
      </c>
      <c r="F512" s="29" t="str">
        <f>IF(B512="","", IFERROR(VLOOKUP(E512,'Общий список'!$A$3:$AG$996,2,FALSE),""))</f>
        <v/>
      </c>
      <c r="G512" s="27" t="str">
        <f>IF(B512="","", IFERROR(VLOOKUP(E512,'Общий список'!$A$3:$AG$996,4,FALSE),""))</f>
        <v/>
      </c>
      <c r="H512" s="27" t="str">
        <f>IF(B512="","", IFERROR(VLOOKUP(E512,'Общий список'!$A$3:$AG$996,6,FALSE),""))</f>
        <v/>
      </c>
      <c r="I512" s="27" t="str">
        <f>IF(B512="","", IFERROR(VLOOKUP(E512,'Общий список'!$A$3:$AG$996,7,FALSE),""))</f>
        <v/>
      </c>
      <c r="J512" s="27" t="str">
        <f t="array" ref="J512">IFERROR(INDEX('Общий список'!$A$3:$O$996,VLOOKUP(E512,'Общий список'!$A$3:$S$996,19,FALSE),MATCH(B512,'Общий список'!A499:N499,0)+1),"")</f>
        <v/>
      </c>
      <c r="K512" s="30"/>
      <c r="L512" s="30"/>
      <c r="M512" s="31" t="str">
        <f t="shared" si="5"/>
        <v/>
      </c>
      <c r="N512" s="28"/>
      <c r="O512" s="32"/>
      <c r="R512" s="33"/>
      <c r="S512" s="33"/>
      <c r="T512" s="33"/>
    </row>
    <row r="513" ht="15.0" hidden="1" customHeight="1">
      <c r="A513" s="39"/>
      <c r="B513" s="26" t="str">
        <f t="array" ref="B513">IFERROR(INDEX('Общий список'!$A$3:$S$996,VLOOKUP(E513,'Общий список'!$A$3:$S$996,19,FALSE),MATCH($B$1,'Общий список'!A500:M500,0)),"")</f>
        <v/>
      </c>
      <c r="C513" s="27" t="str">
        <f>IF(B513="","", IFERROR(VLOOKUP(E513,'Общий список'!$A$3:$AG$996,3,FALSE),""))</f>
        <v/>
      </c>
      <c r="D513" s="27" t="str">
        <f>IF(B513="","", IFERROR(VLOOKUP(E513,'Общий список'!$A$3:$AG$996,17,FALSE),""))</f>
        <v/>
      </c>
      <c r="E513" s="28" t="str">
        <f>'Общий список'!A500</f>
        <v/>
      </c>
      <c r="F513" s="29" t="str">
        <f>IF(B513="","", IFERROR(VLOOKUP(E513,'Общий список'!$A$3:$AG$996,2,FALSE),""))</f>
        <v/>
      </c>
      <c r="G513" s="27" t="str">
        <f>IF(B513="","", IFERROR(VLOOKUP(E513,'Общий список'!$A$3:$AG$996,4,FALSE),""))</f>
        <v/>
      </c>
      <c r="H513" s="27" t="str">
        <f>IF(B513="","", IFERROR(VLOOKUP(E513,'Общий список'!$A$3:$AG$996,6,FALSE),""))</f>
        <v/>
      </c>
      <c r="I513" s="27" t="str">
        <f>IF(B513="","", IFERROR(VLOOKUP(E513,'Общий список'!$A$3:$AG$996,7,FALSE),""))</f>
        <v/>
      </c>
      <c r="J513" s="27" t="str">
        <f t="array" ref="J513">IFERROR(INDEX('Общий список'!$A$3:$O$996,VLOOKUP(E513,'Общий список'!$A$3:$S$996,19,FALSE),MATCH(B513,'Общий список'!A500:N500,0)+1),"")</f>
        <v/>
      </c>
      <c r="K513" s="30"/>
      <c r="L513" s="30"/>
      <c r="M513" s="31" t="str">
        <f t="shared" si="5"/>
        <v/>
      </c>
      <c r="N513" s="28"/>
      <c r="O513" s="32"/>
      <c r="R513" s="33"/>
      <c r="S513" s="33"/>
      <c r="T513" s="33"/>
    </row>
    <row r="514" ht="15.0" hidden="1" customHeight="1">
      <c r="A514" s="39"/>
      <c r="B514" s="26" t="str">
        <f t="array" ref="B514">IFERROR(INDEX('Общий список'!$A$3:$S$996,VLOOKUP(E514,'Общий список'!$A$3:$S$996,19,FALSE),MATCH($B$1,'Общий список'!A501:M501,0)),"")</f>
        <v/>
      </c>
      <c r="C514" s="27" t="str">
        <f>IF(B514="","", IFERROR(VLOOKUP(E514,'Общий список'!$A$3:$AG$996,3,FALSE),""))</f>
        <v/>
      </c>
      <c r="D514" s="27" t="str">
        <f>IF(B514="","", IFERROR(VLOOKUP(E514,'Общий список'!$A$3:$AG$996,17,FALSE),""))</f>
        <v/>
      </c>
      <c r="E514" s="28" t="str">
        <f>'Общий список'!A501</f>
        <v/>
      </c>
      <c r="F514" s="29" t="str">
        <f>IF(B514="","", IFERROR(VLOOKUP(E514,'Общий список'!$A$3:$AG$996,2,FALSE),""))</f>
        <v/>
      </c>
      <c r="G514" s="27" t="str">
        <f>IF(B514="","", IFERROR(VLOOKUP(E514,'Общий список'!$A$3:$AG$996,4,FALSE),""))</f>
        <v/>
      </c>
      <c r="H514" s="27" t="str">
        <f>IF(B514="","", IFERROR(VLOOKUP(E514,'Общий список'!$A$3:$AG$996,6,FALSE),""))</f>
        <v/>
      </c>
      <c r="I514" s="27" t="str">
        <f>IF(B514="","", IFERROR(VLOOKUP(E514,'Общий список'!$A$3:$AG$996,7,FALSE),""))</f>
        <v/>
      </c>
      <c r="J514" s="27" t="str">
        <f t="array" ref="J514">IFERROR(INDEX('Общий список'!$A$3:$O$996,VLOOKUP(E514,'Общий список'!$A$3:$S$996,19,FALSE),MATCH(B514,'Общий список'!A501:N501,0)+1),"")</f>
        <v/>
      </c>
      <c r="K514" s="30"/>
      <c r="L514" s="30"/>
      <c r="M514" s="31" t="str">
        <f t="shared" si="5"/>
        <v/>
      </c>
      <c r="N514" s="28"/>
      <c r="O514" s="32"/>
      <c r="R514" s="33"/>
      <c r="S514" s="33"/>
      <c r="T514" s="33"/>
    </row>
    <row r="515" ht="15.0" hidden="1" customHeight="1">
      <c r="A515" s="39"/>
      <c r="B515" s="26" t="str">
        <f t="array" ref="B515">IFERROR(INDEX('Общий список'!$A$3:$S$996,VLOOKUP(E515,'Общий список'!$A$3:$S$996,19,FALSE),MATCH($B$1,'Общий список'!A502:M502,0)),"")</f>
        <v/>
      </c>
      <c r="C515" s="27" t="str">
        <f>IF(B515="","", IFERROR(VLOOKUP(E515,'Общий список'!$A$3:$AG$996,3,FALSE),""))</f>
        <v/>
      </c>
      <c r="D515" s="27" t="str">
        <f>IF(B515="","", IFERROR(VLOOKUP(E515,'Общий список'!$A$3:$AG$996,17,FALSE),""))</f>
        <v/>
      </c>
      <c r="E515" s="28" t="str">
        <f>'Общий список'!A502</f>
        <v/>
      </c>
      <c r="F515" s="29" t="str">
        <f>IF(B515="","", IFERROR(VLOOKUP(E515,'Общий список'!$A$3:$AG$996,2,FALSE),""))</f>
        <v/>
      </c>
      <c r="G515" s="27" t="str">
        <f>IF(B515="","", IFERROR(VLOOKUP(E515,'Общий список'!$A$3:$AG$996,4,FALSE),""))</f>
        <v/>
      </c>
      <c r="H515" s="27" t="str">
        <f>IF(B515="","", IFERROR(VLOOKUP(E515,'Общий список'!$A$3:$AG$996,6,FALSE),""))</f>
        <v/>
      </c>
      <c r="I515" s="27" t="str">
        <f>IF(B515="","", IFERROR(VLOOKUP(E515,'Общий список'!$A$3:$AG$996,7,FALSE),""))</f>
        <v/>
      </c>
      <c r="J515" s="27" t="str">
        <f t="array" ref="J515">IFERROR(INDEX('Общий список'!$A$3:$O$996,VLOOKUP(E515,'Общий список'!$A$3:$S$996,19,FALSE),MATCH(B515,'Общий список'!A502:N502,0)+1),"")</f>
        <v/>
      </c>
      <c r="K515" s="30"/>
      <c r="L515" s="30"/>
      <c r="M515" s="31" t="str">
        <f t="shared" si="5"/>
        <v/>
      </c>
      <c r="N515" s="28"/>
      <c r="O515" s="32"/>
      <c r="R515" s="33"/>
      <c r="S515" s="33"/>
      <c r="T515" s="33"/>
    </row>
    <row r="516" ht="15.0" hidden="1" customHeight="1">
      <c r="A516" s="39"/>
      <c r="B516" s="26" t="str">
        <f t="array" ref="B516">IFERROR(INDEX('Общий список'!$A$3:$S$996,VLOOKUP(E516,'Общий список'!$A$3:$S$996,19,FALSE),MATCH($B$1,'Общий список'!A503:M503,0)),"")</f>
        <v/>
      </c>
      <c r="C516" s="27" t="str">
        <f>IF(B516="","", IFERROR(VLOOKUP(E516,'Общий список'!$A$3:$AG$996,3,FALSE),""))</f>
        <v/>
      </c>
      <c r="D516" s="27" t="str">
        <f>IF(B516="","", IFERROR(VLOOKUP(E516,'Общий список'!$A$3:$AG$996,17,FALSE),""))</f>
        <v/>
      </c>
      <c r="E516" s="28" t="str">
        <f>'Общий список'!A503</f>
        <v/>
      </c>
      <c r="F516" s="29" t="str">
        <f>IF(B516="","", IFERROR(VLOOKUP(E516,'Общий список'!$A$3:$AG$996,2,FALSE),""))</f>
        <v/>
      </c>
      <c r="G516" s="27" t="str">
        <f>IF(B516="","", IFERROR(VLOOKUP(E516,'Общий список'!$A$3:$AG$996,4,FALSE),""))</f>
        <v/>
      </c>
      <c r="H516" s="27" t="str">
        <f>IF(B516="","", IFERROR(VLOOKUP(E516,'Общий список'!$A$3:$AG$996,6,FALSE),""))</f>
        <v/>
      </c>
      <c r="I516" s="27" t="str">
        <f>IF(B516="","", IFERROR(VLOOKUP(E516,'Общий список'!$A$3:$AG$996,7,FALSE),""))</f>
        <v/>
      </c>
      <c r="J516" s="27" t="str">
        <f t="array" ref="J516">IFERROR(INDEX('Общий список'!$A$3:$O$996,VLOOKUP(E516,'Общий список'!$A$3:$S$996,19,FALSE),MATCH(B516,'Общий список'!A503:N503,0)+1),"")</f>
        <v/>
      </c>
      <c r="K516" s="30"/>
      <c r="L516" s="30"/>
      <c r="M516" s="31" t="str">
        <f t="shared" si="5"/>
        <v/>
      </c>
      <c r="N516" s="28"/>
      <c r="O516" s="32"/>
      <c r="R516" s="33"/>
      <c r="S516" s="33"/>
      <c r="T516" s="33"/>
    </row>
    <row r="517" ht="15.0" hidden="1" customHeight="1">
      <c r="A517" s="39"/>
      <c r="B517" s="26" t="str">
        <f t="array" ref="B517">IFERROR(INDEX('Общий список'!$A$3:$S$996,VLOOKUP(E517,'Общий список'!$A$3:$S$996,19,FALSE),MATCH($B$1,'Общий список'!A504:M504,0)),"")</f>
        <v/>
      </c>
      <c r="C517" s="27" t="str">
        <f>IF(B517="","", IFERROR(VLOOKUP(E517,'Общий список'!$A$3:$AG$996,3,FALSE),""))</f>
        <v/>
      </c>
      <c r="D517" s="27" t="str">
        <f>IF(B517="","", IFERROR(VLOOKUP(E517,'Общий список'!$A$3:$AG$996,17,FALSE),""))</f>
        <v/>
      </c>
      <c r="E517" s="28" t="str">
        <f>'Общий список'!A504</f>
        <v/>
      </c>
      <c r="F517" s="29" t="str">
        <f>IF(B517="","", IFERROR(VLOOKUP(E517,'Общий список'!$A$3:$AG$996,2,FALSE),""))</f>
        <v/>
      </c>
      <c r="G517" s="27" t="str">
        <f>IF(B517="","", IFERROR(VLOOKUP(E517,'Общий список'!$A$3:$AG$996,4,FALSE),""))</f>
        <v/>
      </c>
      <c r="H517" s="27" t="str">
        <f>IF(B517="","", IFERROR(VLOOKUP(E517,'Общий список'!$A$3:$AG$996,6,FALSE),""))</f>
        <v/>
      </c>
      <c r="I517" s="27" t="str">
        <f>IF(B517="","", IFERROR(VLOOKUP(E517,'Общий список'!$A$3:$AG$996,7,FALSE),""))</f>
        <v/>
      </c>
      <c r="J517" s="27" t="str">
        <f t="array" ref="J517">IFERROR(INDEX('Общий список'!$A$3:$O$996,VLOOKUP(E517,'Общий список'!$A$3:$S$996,19,FALSE),MATCH(B517,'Общий список'!A504:N504,0)+1),"")</f>
        <v/>
      </c>
      <c r="K517" s="30"/>
      <c r="L517" s="30"/>
      <c r="M517" s="31" t="str">
        <f t="shared" si="5"/>
        <v/>
      </c>
      <c r="N517" s="28"/>
      <c r="O517" s="32"/>
      <c r="R517" s="33"/>
      <c r="S517" s="33"/>
      <c r="T517" s="33"/>
    </row>
    <row r="518" ht="15.0" hidden="1" customHeight="1">
      <c r="A518" s="39"/>
      <c r="B518" s="26" t="str">
        <f t="array" ref="B518">IFERROR(INDEX('Общий список'!$A$3:$S$996,VLOOKUP(E518,'Общий список'!$A$3:$S$996,19,FALSE),MATCH($B$1,'Общий список'!A505:M505,0)),"")</f>
        <v/>
      </c>
      <c r="C518" s="27" t="str">
        <f>IF(B518="","", IFERROR(VLOOKUP(E518,'Общий список'!$A$3:$AG$996,3,FALSE),""))</f>
        <v/>
      </c>
      <c r="D518" s="27" t="str">
        <f>IF(B518="","", IFERROR(VLOOKUP(E518,'Общий список'!$A$3:$AG$996,17,FALSE),""))</f>
        <v/>
      </c>
      <c r="E518" s="28" t="str">
        <f>'Общий список'!A505</f>
        <v/>
      </c>
      <c r="F518" s="29" t="str">
        <f>IF(B518="","", IFERROR(VLOOKUP(E518,'Общий список'!$A$3:$AG$996,2,FALSE),""))</f>
        <v/>
      </c>
      <c r="G518" s="27" t="str">
        <f>IF(B518="","", IFERROR(VLOOKUP(E518,'Общий список'!$A$3:$AG$996,4,FALSE),""))</f>
        <v/>
      </c>
      <c r="H518" s="27" t="str">
        <f>IF(B518="","", IFERROR(VLOOKUP(E518,'Общий список'!$A$3:$AG$996,6,FALSE),""))</f>
        <v/>
      </c>
      <c r="I518" s="27" t="str">
        <f>IF(B518="","", IFERROR(VLOOKUP(E518,'Общий список'!$A$3:$AG$996,7,FALSE),""))</f>
        <v/>
      </c>
      <c r="J518" s="27" t="str">
        <f t="array" ref="J518">IFERROR(INDEX('Общий список'!$A$3:$O$996,VLOOKUP(E518,'Общий список'!$A$3:$S$996,19,FALSE),MATCH(B518,'Общий список'!A505:N505,0)+1),"")</f>
        <v/>
      </c>
      <c r="K518" s="30"/>
      <c r="L518" s="30"/>
      <c r="M518" s="31" t="str">
        <f t="shared" si="5"/>
        <v/>
      </c>
      <c r="N518" s="28"/>
      <c r="O518" s="32"/>
      <c r="R518" s="33"/>
      <c r="S518" s="33"/>
      <c r="T518" s="33"/>
    </row>
    <row r="519" ht="15.0" hidden="1" customHeight="1">
      <c r="A519" s="39"/>
      <c r="B519" s="26" t="str">
        <f t="array" ref="B519">IFERROR(INDEX('Общий список'!$A$3:$S$996,VLOOKUP(E519,'Общий список'!$A$3:$S$996,19,FALSE),MATCH($B$1,'Общий список'!A506:M506,0)),"")</f>
        <v/>
      </c>
      <c r="C519" s="27" t="str">
        <f>IF(B519="","", IFERROR(VLOOKUP(E519,'Общий список'!$A$3:$AG$996,3,FALSE),""))</f>
        <v/>
      </c>
      <c r="D519" s="27" t="str">
        <f>IF(B519="","", IFERROR(VLOOKUP(E519,'Общий список'!$A$3:$AG$996,17,FALSE),""))</f>
        <v/>
      </c>
      <c r="E519" s="28" t="str">
        <f>'Общий список'!A506</f>
        <v/>
      </c>
      <c r="F519" s="29" t="str">
        <f>IF(B519="","", IFERROR(VLOOKUP(E519,'Общий список'!$A$3:$AG$996,2,FALSE),""))</f>
        <v/>
      </c>
      <c r="G519" s="27" t="str">
        <f>IF(B519="","", IFERROR(VLOOKUP(E519,'Общий список'!$A$3:$AG$996,4,FALSE),""))</f>
        <v/>
      </c>
      <c r="H519" s="27" t="str">
        <f>IF(B519="","", IFERROR(VLOOKUP(E519,'Общий список'!$A$3:$AG$996,6,FALSE),""))</f>
        <v/>
      </c>
      <c r="I519" s="27" t="str">
        <f>IF(B519="","", IFERROR(VLOOKUP(E519,'Общий список'!$A$3:$AG$996,7,FALSE),""))</f>
        <v/>
      </c>
      <c r="J519" s="27" t="str">
        <f t="array" ref="J519">IFERROR(INDEX('Общий список'!$A$3:$O$996,VLOOKUP(E519,'Общий список'!$A$3:$S$996,19,FALSE),MATCH(B519,'Общий список'!A506:N506,0)+1),"")</f>
        <v/>
      </c>
      <c r="K519" s="30"/>
      <c r="L519" s="30"/>
      <c r="M519" s="31" t="str">
        <f t="shared" si="5"/>
        <v/>
      </c>
      <c r="N519" s="28"/>
      <c r="O519" s="32"/>
      <c r="R519" s="33"/>
      <c r="S519" s="33"/>
      <c r="T519" s="33"/>
    </row>
    <row r="520" ht="15.0" hidden="1" customHeight="1">
      <c r="A520" s="39"/>
      <c r="B520" s="26" t="str">
        <f t="array" ref="B520">IFERROR(INDEX('Общий список'!$A$3:$S$996,VLOOKUP(E520,'Общий список'!$A$3:$S$996,19,FALSE),MATCH($B$1,'Общий список'!A507:M507,0)),"")</f>
        <v/>
      </c>
      <c r="C520" s="27" t="str">
        <f>IF(B520="","", IFERROR(VLOOKUP(E520,'Общий список'!$A$3:$AG$996,3,FALSE),""))</f>
        <v/>
      </c>
      <c r="D520" s="27" t="str">
        <f>IF(B520="","", IFERROR(VLOOKUP(E520,'Общий список'!$A$3:$AG$996,17,FALSE),""))</f>
        <v/>
      </c>
      <c r="E520" s="28" t="str">
        <f>'Общий список'!A507</f>
        <v/>
      </c>
      <c r="F520" s="29" t="str">
        <f>IF(B520="","", IFERROR(VLOOKUP(E520,'Общий список'!$A$3:$AG$996,2,FALSE),""))</f>
        <v/>
      </c>
      <c r="G520" s="27" t="str">
        <f>IF(B520="","", IFERROR(VLOOKUP(E520,'Общий список'!$A$3:$AG$996,4,FALSE),""))</f>
        <v/>
      </c>
      <c r="H520" s="27" t="str">
        <f>IF(B520="","", IFERROR(VLOOKUP(E520,'Общий список'!$A$3:$AG$996,6,FALSE),""))</f>
        <v/>
      </c>
      <c r="I520" s="27" t="str">
        <f>IF(B520="","", IFERROR(VLOOKUP(E520,'Общий список'!$A$3:$AG$996,7,FALSE),""))</f>
        <v/>
      </c>
      <c r="J520" s="27" t="str">
        <f t="array" ref="J520">IFERROR(INDEX('Общий список'!$A$3:$O$996,VLOOKUP(E520,'Общий список'!$A$3:$S$996,19,FALSE),MATCH(B520,'Общий список'!A507:N507,0)+1),"")</f>
        <v/>
      </c>
      <c r="K520" s="30"/>
      <c r="L520" s="30"/>
      <c r="M520" s="31" t="str">
        <f t="shared" si="5"/>
        <v/>
      </c>
      <c r="N520" s="28"/>
      <c r="O520" s="32"/>
      <c r="R520" s="33"/>
      <c r="S520" s="33"/>
      <c r="T520" s="33"/>
    </row>
  </sheetData>
  <autoFilter ref="$B$4:$O$520">
    <filterColumn colId="1">
      <filters>
        <filter val="М"/>
      </filters>
    </filterColumn>
    <sortState ref="B4:O520">
      <sortCondition descending="1" ref="J4:J520"/>
    </sortState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14">
    <mergeCell ref="E216:J216"/>
    <mergeCell ref="E217:J217"/>
    <mergeCell ref="E218:J218"/>
    <mergeCell ref="E219:J219"/>
    <mergeCell ref="E220:J220"/>
    <mergeCell ref="E221:J221"/>
    <mergeCell ref="E222:J222"/>
    <mergeCell ref="E1:I1"/>
    <mergeCell ref="E2:I2"/>
    <mergeCell ref="E3:I3"/>
    <mergeCell ref="E207:J207"/>
    <mergeCell ref="E208:J208"/>
    <mergeCell ref="E209:J209"/>
    <mergeCell ref="E210:J210"/>
  </mergeCells>
  <dataValidations>
    <dataValidation type="list" allowBlank="1" showErrorMessage="1" sqref="O5:O520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0" footer="0.0" header="0.0" left="0.157647137328173" right="0.0" top="0.4028760176164421"/>
  <pageSetup fitToHeight="0" paperSize="9" cellComments="atEnd" orientation="portrait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min="5" max="5" width="10.5"/>
    <col customWidth="1" min="6" max="6" width="20.38"/>
    <col customWidth="1" min="7" max="7" width="12.25"/>
    <col customWidth="1" min="8" max="8" width="23.63"/>
    <col customWidth="1" min="9" max="9" width="22.5"/>
    <col customWidth="1" hidden="1" min="10" max="10" width="13.75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 t="s">
        <v>21</v>
      </c>
      <c r="B1" s="2" t="s">
        <v>55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44">
        <v>0.5069444444444444</v>
      </c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56</v>
      </c>
      <c r="K3" s="6"/>
      <c r="L3" s="7"/>
      <c r="M3" s="8"/>
      <c r="N3" s="9"/>
      <c r="O3" s="10"/>
    </row>
    <row r="4" ht="24.75" customHeight="1">
      <c r="A4" s="53" t="s">
        <v>29</v>
      </c>
      <c r="B4" s="18" t="s">
        <v>6</v>
      </c>
      <c r="C4" s="19" t="s">
        <v>7</v>
      </c>
      <c r="D4" s="19" t="s">
        <v>8</v>
      </c>
      <c r="E4" s="41" t="s">
        <v>9</v>
      </c>
      <c r="F4" s="21" t="s">
        <v>24</v>
      </c>
      <c r="G4" s="54" t="s">
        <v>11</v>
      </c>
      <c r="H4" s="21" t="s">
        <v>12</v>
      </c>
      <c r="I4" s="21" t="s">
        <v>13</v>
      </c>
      <c r="J4" s="21" t="s">
        <v>14</v>
      </c>
      <c r="K4" s="63" t="s">
        <v>15</v>
      </c>
      <c r="L4" s="63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список'!$A$3:$S$996,VLOOKUP(E510,'Общий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208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список'!A11:M11,0)),"")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список'!A11:N11,0)+1),"")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список'!A13:M13,0)),"")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список'!A13:N13,0)+1),"")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список'!A17:M17,0)),"")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список'!A17:N17,0)+1),"")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список'!A19:M19,0)),"")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список'!A19:N19,0)+1),"")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список'!A20:M20,0)),"")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список'!A20</f>
        <v>45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список'!A20:N20,0)+1),"")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список'!A21:M21,0)),"")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список'!A21</f>
        <v>55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список'!A21:N21,0)+1),"")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список'!A22:M22,0)),"")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список'!A22</f>
        <v>59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список'!A22:N22,0)+1),"")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список'!A23:M23,0)),"")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список'!A23</f>
        <v>60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список'!A23:N23,0)+1),"")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список'!A24:M24,0)),"")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список'!A24</f>
        <v>73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список'!A24:N24,0)+1),"")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список'!A25:M25,0)),"")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список'!A25</f>
        <v>74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список'!A25:N25,0)+1),"")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customHeight="1">
      <c r="A28" s="25">
        <v>1.0</v>
      </c>
      <c r="B28" s="26" t="str">
        <f t="array" ref="B28">IFERROR(INDEX('Общий список'!$A$3:$S$996,VLOOKUP(E28,'Общий список'!$A$3:$S$996,19,FALSE),MATCH($B$1,'Общий список'!A161:M161,0)),"")</f>
        <v>3000 м</v>
      </c>
      <c r="C28" s="27" t="str">
        <f>IF(B28="","", IFERROR(VLOOKUP(E28,'Общий список'!$A$3:$AG$996,3,FALSE),""))</f>
        <v>Ж</v>
      </c>
      <c r="D28" s="27" t="str">
        <f>IF(B28="","", IFERROR(VLOOKUP(E28,'Общий список'!$A$3:$AG$996,17,FALSE),""))</f>
        <v/>
      </c>
      <c r="E28" s="28">
        <f>'Общий список'!A161</f>
        <v>614</v>
      </c>
      <c r="F28" s="29" t="str">
        <f>IF(B28="","", IFERROR(VLOOKUP(E28,'Общий список'!$A$3:$AG$996,2,FALSE),""))</f>
        <v>Галимова Валентина </v>
      </c>
      <c r="G28" s="27" t="str">
        <f>IF(B28="","", IFERROR(VLOOKUP(E28,'Общий список'!$A$3:$AG$996,4,FALSE),""))</f>
        <v>19.02.1986</v>
      </c>
      <c r="H28" s="29" t="str">
        <f>IF(B28="","", IFERROR(VLOOKUP(E28,'Общий список'!$A$3:$AG$996,6,FALSE),""))</f>
        <v>ПКО ОГО ВФСО "Динамо"</v>
      </c>
      <c r="I28" s="29" t="str">
        <f>IF(B28="","", IFERROR(VLOOKUP(E28,'Общий список'!$A$3:$AG$996,7,FALSE),""))</f>
        <v>Ольхов А.В.</v>
      </c>
      <c r="J28" s="64" t="str">
        <f t="array" ref="J28">IFERROR(INDEX('Общий список'!$A$3:$O$996,VLOOKUP(E28,'Общий список'!$A$3:$S$996,19,FALSE),MATCH(B28,'Общий список'!A161:N161,0)+1),"")</f>
        <v>10.00,0</v>
      </c>
      <c r="K28" s="30"/>
      <c r="L28" s="30" t="s">
        <v>57</v>
      </c>
      <c r="M28" s="31" t="str">
        <f t="shared" si="1"/>
        <v>10.09,07</v>
      </c>
      <c r="N28" s="28"/>
      <c r="O28" s="32"/>
      <c r="R28" s="33"/>
      <c r="S28" s="33"/>
      <c r="T28" s="33"/>
    </row>
    <row r="29" ht="15.0" customHeight="1">
      <c r="A29" s="25">
        <v>2.0</v>
      </c>
      <c r="B29" s="26" t="str">
        <f t="array" ref="B29">IFERROR(INDEX('Общий список'!$A$3:$S$996,VLOOKUP(E29,'Общий список'!$A$3:$S$996,19,FALSE),MATCH($B$1,'Общий список'!A26:M26,0)),"")</f>
        <v>3000 м</v>
      </c>
      <c r="C29" s="27" t="str">
        <f>IF(B29="","", IFERROR(VLOOKUP(E29,'Общий список'!$A$3:$AG$996,3,FALSE),""))</f>
        <v>Ж</v>
      </c>
      <c r="D29" s="27" t="str">
        <f>IF(B29="","", IFERROR(VLOOKUP(E29,'Общий список'!$A$3:$AG$996,17,FALSE),""))</f>
        <v/>
      </c>
      <c r="E29" s="28">
        <f>'Общий список'!A26</f>
        <v>233</v>
      </c>
      <c r="F29" s="29" t="str">
        <f>IF(B29="","", IFERROR(VLOOKUP(E29,'Общий список'!$A$3:$AG$996,2,FALSE),""))</f>
        <v>Варакса Ольга</v>
      </c>
      <c r="G29" s="27" t="str">
        <f>IF(B29="","", IFERROR(VLOOKUP(E29,'Общий список'!$A$3:$AG$996,4,FALSE),""))</f>
        <v>27.08.1999</v>
      </c>
      <c r="H29" s="29" t="str">
        <f>IF(B29="","", IFERROR(VLOOKUP(E29,'Общий список'!$A$3:$AG$996,6,FALSE),""))</f>
        <v>СШОР "Старт" г. Пермь</v>
      </c>
      <c r="I29" s="29" t="str">
        <f>IF(B29="","", IFERROR(VLOOKUP(E29,'Общий список'!$A$3:$AG$996,7,FALSE),""))</f>
        <v>Шибалина О.Н.</v>
      </c>
      <c r="J29" s="27" t="str">
        <f t="array" ref="J29">IFERROR(INDEX('Общий список'!$A$3:$O$996,VLOOKUP(E29,'Общий список'!$A$3:$S$996,19,FALSE),MATCH(B29,'Общий список'!A26:N26,0)+1),"")</f>
        <v>10.00,00</v>
      </c>
      <c r="K29" s="30"/>
      <c r="L29" s="30" t="s">
        <v>58</v>
      </c>
      <c r="M29" s="31" t="str">
        <f t="shared" si="1"/>
        <v>10.28,28</v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список'!A27:M27,0)),"")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список'!A27</f>
        <v>103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список'!A27:N27,0)+1),"")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список'!A28:M28,0)),"")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список'!A28</f>
        <v>104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список'!A28:N28,0)+1),"")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список'!A29:M29,0)),"")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список'!A29</f>
        <v>108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список'!A29:N29,0)+1),"")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список'!A30:M30,0)),"")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список'!A30</f>
        <v>110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список'!A30:N30,0)+1),"")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список'!A31:M31,0)),"")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список'!A31</f>
        <v>114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список'!A31:N31,0)+1),"")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список'!A32:M32,0)),"")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список'!A32</f>
        <v>115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список'!A32:N32,0)+1),"")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список'!A33:M33,0)),"")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список'!A33</f>
        <v>116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список'!A33:N33,0)+1),"")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список'!A34:M34,0)),"")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список'!A34</f>
        <v>144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список'!A34:N34,0)+1),"")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список'!A35:M35,0)),"")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список'!A35</f>
        <v>150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список'!A35:N35,0)+1),"")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список'!A36:M36,0)),"")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список'!A36</f>
        <v>155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список'!A36:N36,0)+1),"")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список'!A37:M37,0)),"")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список'!A37</f>
        <v>156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список'!A37:N37,0)+1),"")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список'!A38:M38,0)),"")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список'!A38</f>
        <v>159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список'!A38:N38,0)+1),"")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список'!A39:M39,0)),"")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список'!A39</f>
        <v>164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список'!A39:N39,0)+1),"")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список'!A40:M40,0)),"")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список'!A40</f>
        <v>172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список'!A40:N40,0)+1),"")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список'!A41:M41,0)),"")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список'!A41</f>
        <v>176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список'!A41:N41,0)+1),"")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список'!A42:M42,0)),"")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список'!A42</f>
        <v>181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список'!A42:N42,0)+1),"")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список'!A43:M43,0)),"")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список'!A43</f>
        <v>184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список'!A43:N43,0)+1),"")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список'!A44:M44,0)),"")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список'!A44</f>
        <v>188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список'!A44:N44,0)+1),"")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список'!A45:M45,0)),"")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список'!A45</f>
        <v>189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список'!A45:N45,0)+1),"")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список'!A46:M46,0)),"")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список'!A46</f>
        <v>197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список'!A46:N46,0)+1),"")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список'!A47:M47,0)),"")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список'!A47</f>
        <v>200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список'!A47:N47,0)+1),"")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список'!A48:M48,0)),"")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список'!A48</f>
        <v>211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список'!A48:N48,0)+1),"")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список'!A49:M49,0)),"")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список'!A49</f>
        <v>215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список'!A49:N49,0)+1),"")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список'!A50:M50,0)),"")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список'!A50</f>
        <v>216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список'!A50:N50,0)+1),"")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список'!A51:M51,0)),"")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список'!A51</f>
        <v>223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список'!A51:N51,0)+1),"")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список'!A52:M52,0)),"")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список'!A52</f>
        <v>229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список'!A52:N52,0)+1),"")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список'!A53:M53,0)),"")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список'!A53</f>
        <v>234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список'!A53:N53,0)+1),"")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список'!A54:M54,0)),"")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список'!A54</f>
        <v>235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список'!A54:N54,0)+1),"")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список'!A55:M55,0)),"")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список'!A55</f>
        <v>237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список'!A55:N55,0)+1),"")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список'!A56:M56,0)),"")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список'!A56</f>
        <v>239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список'!A56:N56,0)+1),"")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список'!A57:M57,0)),"")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список'!A57</f>
        <v>241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список'!A57:N57,0)+1),"")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список'!A58:M58,0)),"")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список'!A58</f>
        <v>242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список'!A58:N58,0)+1),"")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список'!A59:M59,0)),"")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список'!A59</f>
        <v>243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список'!A59:N59,0)+1),"")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24.75" customHeight="1">
      <c r="A63" s="25">
        <v>3.0</v>
      </c>
      <c r="B63" s="26" t="str">
        <f t="array" ref="B63">IFERROR(INDEX('Общий список'!$A$3:$S$996,VLOOKUP(E63,'Общий список'!$A$3:$S$996,19,FALSE),MATCH($B$1,'Общий список'!A159:M159,0)),"")</f>
        <v>3000 м</v>
      </c>
      <c r="C63" s="27" t="str">
        <f>IF(B63="","", IFERROR(VLOOKUP(E63,'Общий список'!$A$3:$AG$996,3,FALSE),""))</f>
        <v>Ж</v>
      </c>
      <c r="D63" s="27" t="str">
        <f>IF(B63="","", IFERROR(VLOOKUP(E63,'Общий список'!$A$3:$AG$996,17,FALSE),""))</f>
        <v/>
      </c>
      <c r="E63" s="28">
        <f>'Общий список'!A159</f>
        <v>612</v>
      </c>
      <c r="F63" s="29" t="str">
        <f>IF(B63="","", IFERROR(VLOOKUP(E63,'Общий список'!$A$3:$AG$996,2,FALSE),""))</f>
        <v>Патракова Ирина </v>
      </c>
      <c r="G63" s="27" t="str">
        <f>IF(B63="","", IFERROR(VLOOKUP(E63,'Общий список'!$A$3:$AG$996,4,FALSE),""))</f>
        <v>26.12.2003</v>
      </c>
      <c r="H63" s="29" t="str">
        <f>IF(B63="","", IFERROR(VLOOKUP(E63,'Общий список'!$A$3:$AG$996,6,FALSE),""))</f>
        <v>RUNNERSPERM</v>
      </c>
      <c r="I63" s="29" t="str">
        <f>IF(B63="","", IFERROR(VLOOKUP(E63,'Общий список'!$A$3:$AG$996,7,FALSE),""))</f>
        <v>Ольхов А.В.</v>
      </c>
      <c r="J63" s="27" t="str">
        <f t="array" ref="J63">IFERROR(INDEX('Общий список'!$A$3:$O$996,VLOOKUP(E63,'Общий список'!$A$3:$S$996,19,FALSE),MATCH(B63,'Общий список'!A159:N159,0)+1),"")</f>
        <v>10.40,00</v>
      </c>
      <c r="K63" s="30"/>
      <c r="L63" s="30" t="s">
        <v>59</v>
      </c>
      <c r="M63" s="31" t="str">
        <f t="shared" si="1"/>
        <v>10.42,06</v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список'!A61:M61,0)),"")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список'!A61</f>
        <v>271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список'!A61:N61,0)+1),"")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список'!A62:M62,0)),"")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список'!A62</f>
        <v>272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список'!A62:N62,0)+1),"")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список'!A63:M63,0)),"")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список'!A63</f>
        <v>273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список'!A63:N63,0)+1),"")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список'!A64:M64,0)),"")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список'!A64</f>
        <v>274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список'!A64:N64,0)+1),"")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список'!A65:M65,0)),"")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список'!A65</f>
        <v>275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список'!A65:N65,0)+1),"")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список'!A66:M66,0)),"")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список'!A66</f>
        <v>276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список'!A66:N66,0)+1),"")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список'!A67:M67,0)),"")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список'!A67</f>
        <v>277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список'!A67:N67,0)+1),"")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список'!A68:M68,0)),"")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список'!A68</f>
        <v>278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список'!A68:N68,0)+1),"")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список'!A69:M69,0)),"")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список'!A69</f>
        <v>279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список'!A69:N69,0)+1),"")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список'!A70:M70,0)),"")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список'!A70</f>
        <v>282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список'!A70:N70,0)+1),"")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25"/>
      <c r="B74" s="26" t="str">
        <f t="array" ref="B74">IFERROR(INDEX('Общий список'!$A$3:$S$996,VLOOKUP(E74,'Общий список'!$A$3:$S$996,19,FALSE),MATCH($B$1,'Общий список'!A71:M71,0)),"")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список'!A71</f>
        <v>283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список'!A71:N71,0)+1),"")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25"/>
      <c r="B75" s="26" t="str">
        <f t="array" ref="B75">IFERROR(INDEX('Общий список'!$A$3:$S$996,VLOOKUP(E75,'Общий список'!$A$3:$S$996,19,FALSE),MATCH($B$1,'Общий список'!A72:M72,0)),"")</f>
        <v>3000 м</v>
      </c>
      <c r="C75" s="27" t="str">
        <f>IF(B75="","", IFERROR(VLOOKUP(E75,'Общий список'!$A$3:$AG$996,3,FALSE),""))</f>
        <v>М</v>
      </c>
      <c r="D75" s="27" t="str">
        <f>IF(B75="","", IFERROR(VLOOKUP(E75,'Общий список'!$A$3:$AG$996,17,FALSE),""))</f>
        <v/>
      </c>
      <c r="E75" s="28">
        <f>'Общий список'!A72</f>
        <v>301</v>
      </c>
      <c r="F75" s="29" t="str">
        <f>IF(B75="","", IFERROR(VLOOKUP(E75,'Общий список'!$A$3:$AG$996,2,FALSE),""))</f>
        <v>Погонин Марк</v>
      </c>
      <c r="G75" s="27" t="str">
        <f>IF(B75="","", IFERROR(VLOOKUP(E75,'Общий список'!$A$3:$AG$996,4,FALSE),""))</f>
        <v>01.11.2008</v>
      </c>
      <c r="H75" s="27" t="str">
        <f>IF(B75="","", IFERROR(VLOOKUP(E75,'Общий список'!$A$3:$AG$996,6,FALSE),""))</f>
        <v>ФГКОУ"ПСВУ"</v>
      </c>
      <c r="I75" s="27" t="str">
        <f>IF(B75="","", IFERROR(VLOOKUP(E75,'Общий список'!$A$3:$AG$996,7,FALSE),""))</f>
        <v>Кирсанова У.А.</v>
      </c>
      <c r="J75" s="27" t="str">
        <f t="array" ref="J75">IFERROR(INDEX('Общий список'!$A$3:$O$996,VLOOKUP(E75,'Общий список'!$A$3:$S$996,19,FALSE),MATCH(B75,'Общий список'!A72:N72,0)+1),"")</f>
        <v>9.52,40</v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список'!A73:M73,0)),"")</f>
        <v>3000 м</v>
      </c>
      <c r="C76" s="27" t="str">
        <f>IF(B76="","", IFERROR(VLOOKUP(E76,'Общий список'!$A$3:$AG$996,3,FALSE),""))</f>
        <v>М</v>
      </c>
      <c r="D76" s="27" t="str">
        <f>IF(B76="","", IFERROR(VLOOKUP(E76,'Общий список'!$A$3:$AG$996,17,FALSE),""))</f>
        <v/>
      </c>
      <c r="E76" s="28">
        <f>'Общий список'!A73</f>
        <v>302</v>
      </c>
      <c r="F76" s="29" t="str">
        <f>IF(B76="","", IFERROR(VLOOKUP(E76,'Общий список'!$A$3:$AG$996,2,FALSE),""))</f>
        <v>Кусакин Глеб</v>
      </c>
      <c r="G76" s="27" t="str">
        <f>IF(B76="","", IFERROR(VLOOKUP(E76,'Общий список'!$A$3:$AG$996,4,FALSE),""))</f>
        <v>06.03.2008</v>
      </c>
      <c r="H76" s="27" t="str">
        <f>IF(B76="","", IFERROR(VLOOKUP(E76,'Общий список'!$A$3:$AG$996,6,FALSE),""))</f>
        <v>ФГКОУ"ПСВУ"</v>
      </c>
      <c r="I76" s="27" t="str">
        <f>IF(B76="","", IFERROR(VLOOKUP(E76,'Общий список'!$A$3:$AG$996,7,FALSE),""))</f>
        <v>Кирсанова У.А.</v>
      </c>
      <c r="J76" s="27" t="str">
        <f t="array" ref="J76">IFERROR(INDEX('Общий список'!$A$3:$O$996,VLOOKUP(E76,'Общий список'!$A$3:$S$996,19,FALSE),MATCH(B76,'Общий список'!A73:N73,0)+1),"")</f>
        <v>10.06,60</v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список'!A74:M74,0)),"")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список'!A74</f>
        <v>303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список'!A74:N74,0)+1),"")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список'!A75:M75,0)),"")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список'!A75</f>
        <v>304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список'!A75:N75,0)+1),"")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список'!A76:M76,0)),"")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список'!A76</f>
        <v>305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список'!A76:N76,0)+1),"")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25"/>
      <c r="B80" s="26" t="str">
        <f t="array" ref="B80">IFERROR(INDEX('Общий список'!$A$3:$S$996,VLOOKUP(E80,'Общий список'!$A$3:$S$996,19,FALSE),MATCH($B$1,'Общий список'!A77:M77,0)),"")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список'!A77</f>
        <v>306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список'!A77:N77,0)+1),"")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25"/>
      <c r="B81" s="26" t="str">
        <f t="array" ref="B81">IFERROR(INDEX('Общий список'!$A$3:$S$996,VLOOKUP(E81,'Общий список'!$A$3:$S$996,19,FALSE),MATCH($B$1,'Общий список'!A78:M78,0)),"")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список'!A78</f>
        <v>307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список'!A78:N78,0)+1),"")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список'!A79:M79,0)),"")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список'!A79</f>
        <v>309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список'!A79:N79,0)+1),"")</f>
        <v/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hidden="1" customHeight="1">
      <c r="A83" s="25"/>
      <c r="B83" s="26" t="str">
        <f t="array" ref="B83">IFERROR(INDEX('Общий список'!$A$3:$S$996,VLOOKUP(E83,'Общий список'!$A$3:$S$996,19,FALSE),MATCH($B$1,'Общий список'!A80:M80,0)),"")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список'!A80</f>
        <v>310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список'!A80:N80,0)+1),"")</f>
        <v/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hidden="1" customHeight="1">
      <c r="A84" s="25"/>
      <c r="B84" s="26" t="str">
        <f t="array" ref="B84">IFERROR(INDEX('Общий список'!$A$3:$S$996,VLOOKUP(E84,'Общий список'!$A$3:$S$996,19,FALSE),MATCH($B$1,'Общий список'!A81:M81,0)),"")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список'!A81</f>
        <v>341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список'!A81:N81,0)+1),"")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25"/>
      <c r="B85" s="26" t="str">
        <f t="array" ref="B85">IFERROR(INDEX('Общий список'!$A$3:$S$996,VLOOKUP(E85,'Общий список'!$A$3:$S$996,19,FALSE),MATCH($B$1,'Общий список'!A82:M82,0)),"")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список'!A82</f>
        <v>344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список'!A82:N82,0)+1),"")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25"/>
      <c r="B86" s="26" t="str">
        <f t="array" ref="B86">IFERROR(INDEX('Общий список'!$A$3:$S$996,VLOOKUP(E86,'Общий список'!$A$3:$S$996,19,FALSE),MATCH($B$1,'Общий список'!A83:M83,0)),"")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список'!A83</f>
        <v>358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список'!A83:N83,0)+1),"")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25"/>
      <c r="B87" s="26" t="str">
        <f t="array" ref="B87">IFERROR(INDEX('Общий список'!$A$3:$S$996,VLOOKUP(E87,'Общий список'!$A$3:$S$996,19,FALSE),MATCH($B$1,'Общий список'!A84:M84,0)),"")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список'!A84</f>
        <v>359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список'!A84:N84,0)+1),"")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25"/>
      <c r="B88" s="26" t="str">
        <f t="array" ref="B88">IFERROR(INDEX('Общий список'!$A$3:$S$996,VLOOKUP(E88,'Общий список'!$A$3:$S$996,19,FALSE),MATCH($B$1,'Общий список'!A85:M85,0)),"")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список'!A85</f>
        <v>362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список'!A85:N85,0)+1),"")</f>
        <v/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25"/>
      <c r="B89" s="26" t="str">
        <f t="array" ref="B89">IFERROR(INDEX('Общий список'!$A$3:$S$996,VLOOKUP(E89,'Общий список'!$A$3:$S$996,19,FALSE),MATCH($B$1,'Общий список'!A86:M86,0)),"")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список'!A86</f>
        <v>367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список'!A86:N86,0)+1),"")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список'!A87:M87,0)),"")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список'!A87</f>
        <v>369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список'!A87:N87,0)+1),"")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список'!A88:M88,0)),"")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список'!A88</f>
        <v>370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список'!A88:N88,0)+1),"")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список'!A89:M89,0)),"")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список'!A89</f>
        <v>371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список'!A89:N89,0)+1),"")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список'!A90:M90,0)),"")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список'!A90</f>
        <v>373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список'!A90:N90,0)+1),"")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25"/>
      <c r="B94" s="26" t="str">
        <f t="array" ref="B94">IFERROR(INDEX('Общий список'!$A$3:$S$996,VLOOKUP(E94,'Общий список'!$A$3:$S$996,19,FALSE),MATCH($B$1,'Общий список'!A91:M91,0)),"")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список'!A91</f>
        <v>374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список'!A91:N91,0)+1),"")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25"/>
      <c r="B95" s="26" t="str">
        <f t="array" ref="B95">IFERROR(INDEX('Общий список'!$A$3:$S$996,VLOOKUP(E95,'Общий список'!$A$3:$S$996,19,FALSE),MATCH($B$1,'Общий список'!A92:M92,0)),"")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список'!A92</f>
        <v>376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список'!A92:N92,0)+1),"")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список'!A93:M93,0)),"")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список'!A93</f>
        <v>378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список'!A93:N93,0)+1),"")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список'!A94:M94,0)),"")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список'!A94</f>
        <v>384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список'!A94:N94,0)+1),"")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список'!A95:M95,0)),"")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список'!A95</f>
        <v>388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список'!A95:N95,0)+1),"")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список'!A96:M96,0)),"")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список'!A96</f>
        <v>389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список'!A96:N96,0)+1),"")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список'!A97:M97,0)),"")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список'!A97</f>
        <v>395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список'!A97:N97,0)+1),"")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список'!A98:M98,0)),"")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список'!A98</f>
        <v>397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список'!A98:N98,0)+1),"")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список'!A99:M99,0)),"")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список'!A99</f>
        <v>399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список'!A99:N99,0)+1),"")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список'!A100:M100,0)),"")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список'!A100</f>
        <v>443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список'!A100:N100,0)+1),"")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список'!A101:M101,0)),"")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список'!A101</f>
        <v>456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список'!A101:N101,0)+1),"")</f>
        <v/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список'!A102:M102,0)),"")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список'!A102</f>
        <v>460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список'!A102:N102,0)+1),"")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список'!A103:M103,0)),"")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список'!A103</f>
        <v>465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список'!A103:N103,0)+1),"")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25"/>
      <c r="B107" s="26" t="str">
        <f t="array" ref="B107">IFERROR(INDEX('Общий список'!$A$3:$S$996,VLOOKUP(E107,'Общий список'!$A$3:$S$996,19,FALSE),MATCH($B$1,'Общий список'!A104:M104,0)),"")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список'!A104</f>
        <v>470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список'!A104:N104,0)+1),"")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25"/>
      <c r="B108" s="26" t="str">
        <f t="array" ref="B108">IFERROR(INDEX('Общий список'!$A$3:$S$996,VLOOKUP(E108,'Общий список'!$A$3:$S$996,19,FALSE),MATCH($B$1,'Общий список'!A105:M105,0)),"")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список'!A105</f>
        <v>471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список'!A105:N105,0)+1),"")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список'!A106:M106,0)),"")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список'!A106</f>
        <v>472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список'!A106:N106,0)+1),"")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25"/>
      <c r="B110" s="26" t="str">
        <f t="array" ref="B110">IFERROR(INDEX('Общий список'!$A$3:$S$996,VLOOKUP(E110,'Общий список'!$A$3:$S$996,19,FALSE),MATCH($B$1,'Общий список'!A107:M107,0)),"")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список'!A107</f>
        <v>474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список'!A107:N107,0)+1),"")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25"/>
      <c r="B111" s="26" t="str">
        <f t="array" ref="B111">IFERROR(INDEX('Общий список'!$A$3:$S$996,VLOOKUP(E111,'Общий список'!$A$3:$S$996,19,FALSE),MATCH($B$1,'Общий список'!A108:M108,0)),"")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список'!A108</f>
        <v>475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список'!A108:N108,0)+1),"")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hidden="1" customHeight="1">
      <c r="A112" s="25"/>
      <c r="B112" s="26" t="str">
        <f t="array" ref="B112">IFERROR(INDEX('Общий список'!$A$3:$S$996,VLOOKUP(E112,'Общий список'!$A$3:$S$996,19,FALSE),MATCH($B$1,'Общий список'!A109:M109,0)),"")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список'!A109</f>
        <v>477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список'!A109:N109,0)+1),"")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25"/>
      <c r="B113" s="26" t="str">
        <f t="array" ref="B113">IFERROR(INDEX('Общий список'!$A$3:$S$996,VLOOKUP(E113,'Общий список'!$A$3:$S$996,19,FALSE),MATCH($B$1,'Общий список'!A110:M110,0)),"")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список'!A110</f>
        <v>478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список'!A110:N110,0)+1),"")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список'!A111:M111,0)),"")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список'!A111</f>
        <v>479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список'!A111:N111,0)+1),"")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список'!A112:M112,0)),"")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список'!A112</f>
        <v>480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список'!A112:N112,0)+1),"")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список'!A113:M113,0)),"")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список'!A113</f>
        <v>483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список'!A113:N113,0)+1),"")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список'!A114:M114,0)),"")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список'!A114</f>
        <v>484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список'!A114:N114,0)+1),"")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список'!A115:M115,0)),"")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список'!A115</f>
        <v>488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список'!A115:N115,0)+1),"")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список'!A116:M116,0)),"")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список'!A116</f>
        <v>490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список'!A116:N116,0)+1),"")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список'!A117:M117,0)),"")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список'!A117</f>
        <v>491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список'!A117:N117,0)+1),"")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список'!A118:M118,0)),"")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список'!A118</f>
        <v>492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список'!A118:N118,0)+1),"")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список'!A119:M119,0)),"")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список'!A119</f>
        <v>493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список'!A119:N119,0)+1),"")</f>
        <v/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список'!A120:M120,0)),"")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список'!A120</f>
        <v>499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список'!A120:N120,0)+1),"")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список'!A121:M121,0)),"")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список'!A121</f>
        <v>500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список'!A121:N121,0)+1),"")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список'!A122:M122,0)),"")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список'!A122</f>
        <v>501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список'!A122:N122,0)+1),"")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список'!A123:M123,0)),"")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список'!A123</f>
        <v>502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список'!A123:N123,0)+1),"")</f>
        <v/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hidden="1" customHeight="1">
      <c r="A127" s="25"/>
      <c r="B127" s="26" t="str">
        <f t="array" ref="B127">IFERROR(INDEX('Общий список'!$A$3:$S$996,VLOOKUP(E127,'Общий список'!$A$3:$S$996,19,FALSE),MATCH($B$1,'Общий список'!A125:M125,0)),"")</f>
        <v>3000 м</v>
      </c>
      <c r="C127" s="27" t="str">
        <f>IF(B127="","", IFERROR(VLOOKUP(E127,'Общий список'!$A$3:$AG$996,3,FALSE),""))</f>
        <v>М</v>
      </c>
      <c r="D127" s="27" t="str">
        <f>IF(B127="","", IFERROR(VLOOKUP(E127,'Общий список'!$A$3:$AG$996,17,FALSE),""))</f>
        <v/>
      </c>
      <c r="E127" s="28">
        <f>'Общий список'!A125</f>
        <v>505</v>
      </c>
      <c r="F127" s="29" t="str">
        <f>IF(B127="","", IFERROR(VLOOKUP(E127,'Общий список'!$A$3:$AG$996,2,FALSE),""))</f>
        <v>Смирнов Андрей</v>
      </c>
      <c r="G127" s="27" t="str">
        <f>IF(B127="","", IFERROR(VLOOKUP(E127,'Общий список'!$A$3:$AG$996,4,FALSE),""))</f>
        <v>25.11.1985</v>
      </c>
      <c r="H127" s="27" t="str">
        <f>IF(B127="","", IFERROR(VLOOKUP(E127,'Общий список'!$A$3:$AG$996,6,FALSE),""))</f>
        <v>МАУ ДО СШ "Вихрь"</v>
      </c>
      <c r="I127" s="27" t="str">
        <f>IF(B127="","", IFERROR(VLOOKUP(E127,'Общий список'!$A$3:$AG$996,7,FALSE),""))</f>
        <v>Суворов Н.В.</v>
      </c>
      <c r="J127" s="27" t="str">
        <f t="array" ref="J127">IFERROR(INDEX('Общий список'!$A$3:$O$996,VLOOKUP(E127,'Общий список'!$A$3:$S$996,19,FALSE),MATCH(B127,'Общий список'!A125:N125,0)+1),"")</f>
        <v>8.35,6</v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список'!A126:M126,0)),"")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список'!A126</f>
        <v>509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список'!A126:N126,0)+1),"")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список'!A127:M127,0)),"")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список'!A127</f>
        <v>511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список'!A127:N127,0)+1),"")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список'!A128:M128,0)),"")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список'!A128</f>
        <v>512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список'!A128:N128,0)+1),"")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список'!A129:M129,0)),"")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список'!A129</f>
        <v>513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список'!A129:N129,0)+1),"")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список'!A130:M130,0)),"")</f>
        <v>3000 м</v>
      </c>
      <c r="C132" s="27" t="str">
        <f>IF(B132="","", IFERROR(VLOOKUP(E132,'Общий список'!$A$3:$AG$996,3,FALSE),""))</f>
        <v>М</v>
      </c>
      <c r="D132" s="27" t="str">
        <f>IF(B132="","", IFERROR(VLOOKUP(E132,'Общий список'!$A$3:$AG$996,17,FALSE),""))</f>
        <v/>
      </c>
      <c r="E132" s="28">
        <f>'Общий список'!A130</f>
        <v>514</v>
      </c>
      <c r="F132" s="29" t="str">
        <f>IF(B132="","", IFERROR(VLOOKUP(E132,'Общий список'!$A$3:$AG$996,2,FALSE),""))</f>
        <v>Сысолетин Олег</v>
      </c>
      <c r="G132" s="27" t="str">
        <f>IF(B132="","", IFERROR(VLOOKUP(E132,'Общий список'!$A$3:$AG$996,4,FALSE),""))</f>
        <v>16.03.1991</v>
      </c>
      <c r="H132" s="27" t="str">
        <f>IF(B132="","", IFERROR(VLOOKUP(E132,'Общий список'!$A$3:$AG$996,6,FALSE),""))</f>
        <v>ПКО ОГО ВФСО "Динамо"</v>
      </c>
      <c r="I132" s="27" t="str">
        <f>IF(B132="","", IFERROR(VLOOKUP(E132,'Общий список'!$A$3:$AG$996,7,FALSE),""))</f>
        <v>Суворов Н.В.</v>
      </c>
      <c r="J132" s="27" t="str">
        <f t="array" ref="J132">IFERROR(INDEX('Общий список'!$A$3:$O$996,VLOOKUP(E132,'Общий список'!$A$3:$S$996,19,FALSE),MATCH(B132,'Общий список'!A130:N130,0)+1),"")</f>
        <v>9.18,0</v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список'!A131:M131,0)),"")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список'!A131</f>
        <v>515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список'!A131:N131,0)+1),"")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список'!A132:M132,0)),"")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список'!A132</f>
        <v>517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список'!A132:N132,0)+1),"")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список'!A133:M133,0)),"")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список'!A133</f>
        <v>519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список'!A133:N133,0)+1),"")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список'!A134:M134,0)),"")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список'!A134</f>
        <v>520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список'!A134:N134,0)+1),"")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25"/>
      <c r="B137" s="26" t="str">
        <f t="array" ref="B137">IFERROR(INDEX('Общий список'!$A$3:$S$996,VLOOKUP(E137,'Общий список'!$A$3:$S$996,19,FALSE),MATCH($B$1,'Общий список'!A135:M135,0)),"")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список'!A135</f>
        <v>522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список'!A135:N135,0)+1),"")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список'!A136:M136,0)),"")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список'!A136</f>
        <v>523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список'!A136:N136,0)+1),"")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список'!A137:M137,0)),"")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список'!A137</f>
        <v>525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список'!A137:N137,0)+1),"")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список'!A138:M138,0)),"")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список'!A138</f>
        <v>527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список'!A138:N138,0)+1),"")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список'!A139:M139,0)),"")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список'!A139</f>
        <v>528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список'!A139:N139,0)+1),"")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список'!A140:M140,0)),"")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список'!A140</f>
        <v>539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список'!A140:N140,0)+1),"")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список'!A141:M141,0)),"")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список'!A141</f>
        <v>545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список'!A141:N141,0)+1),"")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список'!A142:M142,0)),"")</f>
        <v>3000 м</v>
      </c>
      <c r="C144" s="27" t="str">
        <f>IF(B144="","", IFERROR(VLOOKUP(E144,'Общий список'!$A$3:$AG$996,3,FALSE),""))</f>
        <v>М</v>
      </c>
      <c r="D144" s="27" t="str">
        <f>IF(B144="","", IFERROR(VLOOKUP(E144,'Общий список'!$A$3:$AG$996,17,FALSE),""))</f>
        <v/>
      </c>
      <c r="E144" s="28">
        <f>'Общий список'!A142</f>
        <v>550</v>
      </c>
      <c r="F144" s="29" t="str">
        <f>IF(B144="","", IFERROR(VLOOKUP(E144,'Общий список'!$A$3:$AG$996,2,FALSE),""))</f>
        <v>Унгефук Эдуард</v>
      </c>
      <c r="G144" s="27" t="str">
        <f>IF(B144="","", IFERROR(VLOOKUP(E144,'Общий список'!$A$3:$AG$996,4,FALSE),""))</f>
        <v>14.03.1998</v>
      </c>
      <c r="H144" s="27" t="str">
        <f>IF(B144="","", IFERROR(VLOOKUP(E144,'Общий список'!$A$3:$AG$996,6,FALSE),""))</f>
        <v>СШОР "Старт" г. Пермь, Динамо</v>
      </c>
      <c r="I144" s="27" t="str">
        <f>IF(B144="","", IFERROR(VLOOKUP(E144,'Общий список'!$A$3:$AG$996,7,FALSE),""))</f>
        <v>Суворов Н.В.</v>
      </c>
      <c r="J144" s="27" t="str">
        <f t="array" ref="J144">IFERROR(INDEX('Общий список'!$A$3:$O$996,VLOOKUP(E144,'Общий список'!$A$3:$S$996,19,FALSE),MATCH(B144,'Общий список'!A142:N142,0)+1),"")</f>
        <v>8.25,0</v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список'!A143:M143,0)),"")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список'!A143</f>
        <v>582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список'!A143:N143,0)+1),"")</f>
        <v/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список'!A144:M144,0)),"")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список'!A144</f>
        <v>583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список'!A144:N144,0)+1),"")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список'!A145:M145,0)),"")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список'!A145</f>
        <v>584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список'!A145:N145,0)+1),"")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список'!A146:M146,0)),"")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список'!A146</f>
        <v>585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список'!A146:N146,0)+1),"")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список'!A147:M147,0)),"")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список'!A147</f>
        <v>586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список'!A147:N147,0)+1),"")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список'!A148:M148,0)),"")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список'!A148</f>
        <v>587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список'!A148:N148,0)+1),"")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список'!A149:M149,0)),"")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список'!A149</f>
        <v>588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список'!A149:N149,0)+1),"")</f>
        <v/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список'!A150:M150,0)),"")</f>
        <v>3000 м</v>
      </c>
      <c r="C152" s="27" t="str">
        <f>IF(B152="","", IFERROR(VLOOKUP(E152,'Общий список'!$A$3:$AG$996,3,FALSE),""))</f>
        <v>М</v>
      </c>
      <c r="D152" s="27" t="str">
        <f>IF(B152="","", IFERROR(VLOOKUP(E152,'Общий список'!$A$3:$AG$996,17,FALSE),""))</f>
        <v/>
      </c>
      <c r="E152" s="28">
        <f>'Общий список'!A150</f>
        <v>589</v>
      </c>
      <c r="F152" s="29" t="str">
        <f>IF(B152="","", IFERROR(VLOOKUP(E152,'Общий список'!$A$3:$AG$996,2,FALSE),""))</f>
        <v>Шадраков Александр</v>
      </c>
      <c r="G152" s="27" t="str">
        <f>IF(B152="","", IFERROR(VLOOKUP(E152,'Общий список'!$A$3:$AG$996,4,FALSE),""))</f>
        <v>07.09.1994</v>
      </c>
      <c r="H152" s="27" t="str">
        <f>IF(B152="","", IFERROR(VLOOKUP(E152,'Общий список'!$A$3:$AG$996,6,FALSE),""))</f>
        <v>БК Лапка</v>
      </c>
      <c r="I152" s="27" t="str">
        <f>IF(B152="","", IFERROR(VLOOKUP(E152,'Общий список'!$A$3:$AG$996,7,FALSE),""))</f>
        <v>Ивонина Е.М., Попов А.С.</v>
      </c>
      <c r="J152" s="27" t="str">
        <f t="array" ref="J152">IFERROR(INDEX('Общий список'!$A$3:$O$996,VLOOKUP(E152,'Общий список'!$A$3:$S$996,19,FALSE),MATCH(B152,'Общий список'!A150:N150,0)+1),"")</f>
        <v>8.45,40</v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список'!A151:M151,0)),"")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список'!A151</f>
        <v>590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список'!A151:N151,0)+1),"")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25"/>
      <c r="B154" s="26" t="str">
        <f t="array" ref="B154">IFERROR(INDEX('Общий список'!$A$3:$S$996,VLOOKUP(E154,'Общий список'!$A$3:$S$996,19,FALSE),MATCH($B$1,'Общий список'!A152:M152,0)),"")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список'!A152</f>
        <v>594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список'!A152:N152,0)+1),"")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25"/>
      <c r="B155" s="26" t="str">
        <f t="array" ref="B155">IFERROR(INDEX('Общий список'!$A$3:$S$996,VLOOKUP(E155,'Общий список'!$A$3:$S$996,19,FALSE),MATCH($B$1,'Общий список'!A153:M153,0)),"")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список'!A153</f>
        <v>595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список'!A153:N153,0)+1),"")</f>
        <v/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hidden="1" customHeight="1">
      <c r="A156" s="25"/>
      <c r="B156" s="26" t="str">
        <f t="array" ref="B156">IFERROR(INDEX('Общий список'!$A$3:$S$996,VLOOKUP(E156,'Общий список'!$A$3:$S$996,19,FALSE),MATCH($B$1,'Общий список'!A154:M154,0)),"")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список'!A154</f>
        <v>597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список'!A154:N154,0)+1),"")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список'!A155:M155,0)),"")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список'!A155</f>
        <v>598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список'!A155:N155,0)+1),"")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список'!A156:M156,0)),"")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список'!A156</f>
        <v>599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список'!A156:N156,0)+1),"")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список'!A157:M157,0)),"")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список'!A157</f>
        <v>600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список'!A157:N157,0)+1),"")</f>
        <v/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список'!A158:M158,0)),"")</f>
        <v>3000 м</v>
      </c>
      <c r="C160" s="27" t="str">
        <f>IF(B160="","", IFERROR(VLOOKUP(E160,'Общий список'!$A$3:$AG$996,3,FALSE),""))</f>
        <v>М</v>
      </c>
      <c r="D160" s="27" t="str">
        <f>IF(B160="","", IFERROR(VLOOKUP(E160,'Общий список'!$A$3:$AG$996,17,FALSE),""))</f>
        <v/>
      </c>
      <c r="E160" s="28">
        <f>'Общий список'!A158</f>
        <v>611</v>
      </c>
      <c r="F160" s="29" t="str">
        <f>IF(B160="","", IFERROR(VLOOKUP(E160,'Общий список'!$A$3:$AG$996,2,FALSE),""))</f>
        <v>Краснов Алексей </v>
      </c>
      <c r="G160" s="27" t="str">
        <f>IF(B160="","", IFERROR(VLOOKUP(E160,'Общий список'!$A$3:$AG$996,4,FALSE),""))</f>
        <v>08.07.1995</v>
      </c>
      <c r="H160" s="27" t="str">
        <f>IF(B160="","", IFERROR(VLOOKUP(E160,'Общий список'!$A$3:$AG$996,6,FALSE),""))</f>
        <v>RUNNERSPERM</v>
      </c>
      <c r="I160" s="27" t="str">
        <f>IF(B160="","", IFERROR(VLOOKUP(E160,'Общий список'!$A$3:$AG$996,7,FALSE),""))</f>
        <v>Ольхов А.В.</v>
      </c>
      <c r="J160" s="27" t="str">
        <f t="array" ref="J160">IFERROR(INDEX('Общий список'!$A$3:$O$996,VLOOKUP(E160,'Общий список'!$A$3:$S$996,19,FALSE),MATCH(B160,'Общий список'!A158:N158,0)+1),"")</f>
        <v>8.29,00</v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25"/>
      <c r="B161" s="26" t="str">
        <f t="array" ref="B161">IFERROR(INDEX('Общий список'!$A$3:$S$996,VLOOKUP(E161,'Общий список'!$A$3:$S$996,19,FALSE),MATCH($B$1,'Общий список'!A160:M160,0)),"")</f>
        <v>3000 м</v>
      </c>
      <c r="C161" s="27" t="str">
        <f>IF(B161="","", IFERROR(VLOOKUP(E161,'Общий список'!$A$3:$AG$996,3,FALSE),""))</f>
        <v>М</v>
      </c>
      <c r="D161" s="27" t="str">
        <f>IF(B161="","", IFERROR(VLOOKUP(E161,'Общий список'!$A$3:$AG$996,17,FALSE),""))</f>
        <v/>
      </c>
      <c r="E161" s="28">
        <f>'Общий список'!A160</f>
        <v>613</v>
      </c>
      <c r="F161" s="29" t="str">
        <f>IF(B161="","", IFERROR(VLOOKUP(E161,'Общий список'!$A$3:$AG$996,2,FALSE),""))</f>
        <v>Маталасов Геннадий </v>
      </c>
      <c r="G161" s="27" t="str">
        <f>IF(B161="","", IFERROR(VLOOKUP(E161,'Общий список'!$A$3:$AG$996,4,FALSE),""))</f>
        <v>10.08.1989</v>
      </c>
      <c r="H161" s="27" t="str">
        <f>IF(B161="","", IFERROR(VLOOKUP(E161,'Общий список'!$A$3:$AG$996,6,FALSE),""))</f>
        <v>RUNNERSPERM</v>
      </c>
      <c r="I161" s="27" t="str">
        <f>IF(B161="","", IFERROR(VLOOKUP(E161,'Общий список'!$A$3:$AG$996,7,FALSE),""))</f>
        <v>Ольхов А.В.</v>
      </c>
      <c r="J161" s="27" t="str">
        <f t="array" ref="J161">IFERROR(INDEX('Общий список'!$A$3:$O$996,VLOOKUP(E161,'Общий список'!$A$3:$S$996,19,FALSE),MATCH(B161,'Общий список'!A160:N160,0)+1),"")</f>
        <v>9.25,00</v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customHeight="1">
      <c r="A162" s="25"/>
      <c r="B162" s="26" t="str">
        <f t="array" ref="B162">IFERROR(INDEX('Общий список'!$A$3:$S$996,VLOOKUP(E162,'Общий список'!$A$3:$S$996,19,FALSE),MATCH($B$1,'Общий список'!A60:M60,0)),"")</f>
        <v>3000 м</v>
      </c>
      <c r="C162" s="27" t="str">
        <f>IF(B162="","", IFERROR(VLOOKUP(E162,'Общий список'!$A$3:$AG$996,3,FALSE),""))</f>
        <v>Ж</v>
      </c>
      <c r="D162" s="27" t="str">
        <f>IF(B162="","", IFERROR(VLOOKUP(E162,'Общий список'!$A$3:$AG$996,17,FALSE),""))</f>
        <v/>
      </c>
      <c r="E162" s="28">
        <f>'Общий список'!A60</f>
        <v>250</v>
      </c>
      <c r="F162" s="29" t="str">
        <f>IF(B162="","", IFERROR(VLOOKUP(E162,'Общий список'!$A$3:$AG$996,2,FALSE),""))</f>
        <v>Симонова Анастасия</v>
      </c>
      <c r="G162" s="27" t="str">
        <f>IF(B162="","", IFERROR(VLOOKUP(E162,'Общий список'!$A$3:$AG$996,4,FALSE),""))</f>
        <v>27.12.2001</v>
      </c>
      <c r="H162" s="34" t="str">
        <f>IF(B162="","", IFERROR(VLOOKUP(E162,'Общий список'!$A$3:$AG$996,6,FALSE),""))</f>
        <v>МАУ ДО СШОР Кировского р-на</v>
      </c>
      <c r="I162" s="46" t="str">
        <f>IF(B162="","", IFERROR(VLOOKUP(E162,'Общий список'!$A$3:$AG$996,7,FALSE),""))</f>
        <v>Дойков В.А., Пономарева О.Ю.</v>
      </c>
      <c r="J162" s="27" t="str">
        <f t="array" ref="J162">IFERROR(INDEX('Общий список'!$A$3:$O$996,VLOOKUP(E162,'Общий список'!$A$3:$S$996,19,FALSE),MATCH(B162,'Общий список'!A60:N60,0)+1),"")</f>
        <v/>
      </c>
      <c r="K162" s="30"/>
      <c r="L162" s="30" t="s">
        <v>60</v>
      </c>
      <c r="M162" s="31" t="str">
        <f t="shared" si="1"/>
        <v>н/я</v>
      </c>
      <c r="N162" s="28"/>
      <c r="O162" s="32"/>
      <c r="R162" s="33"/>
      <c r="S162" s="33"/>
      <c r="T162" s="33"/>
    </row>
    <row r="163" ht="15.0" hidden="1" customHeight="1">
      <c r="A163" s="25"/>
      <c r="B163" s="26" t="str">
        <f t="array" ref="B163">IFERROR(INDEX('Общий список'!$A$3:$S$996,VLOOKUP(E163,'Общий список'!$A$3:$S$996,19,FALSE),MATCH($B$1,'Общий список'!A162:M162,0)),"")</f>
        <v>3000 м</v>
      </c>
      <c r="C163" s="27" t="str">
        <f>IF(B163="","", IFERROR(VLOOKUP(E163,'Общий список'!$A$3:$AG$996,3,FALSE),""))</f>
        <v>М</v>
      </c>
      <c r="D163" s="27" t="str">
        <f>IF(B163="","", IFERROR(VLOOKUP(E163,'Общий список'!$A$3:$AG$996,17,FALSE),""))</f>
        <v/>
      </c>
      <c r="E163" s="28">
        <f>'Общий список'!A162</f>
        <v>615</v>
      </c>
      <c r="F163" s="29" t="str">
        <f>IF(B163="","", IFERROR(VLOOKUP(E163,'Общий список'!$A$3:$AG$996,2,FALSE),""))</f>
        <v>Берестов Иван</v>
      </c>
      <c r="G163" s="27">
        <f>IF(B163="","", IFERROR(VLOOKUP(E163,'Общий список'!$A$3:$AG$996,4,FALSE),""))</f>
        <v>34728</v>
      </c>
      <c r="H163" s="27" t="str">
        <f>IF(B163="","", IFERROR(VLOOKUP(E163,'Общий список'!$A$3:$AG$996,6,FALSE),""))</f>
        <v>RUNNERSPERM</v>
      </c>
      <c r="I163" s="27" t="str">
        <f>IF(B163="","", IFERROR(VLOOKUP(E163,'Общий список'!$A$3:$AG$996,7,FALSE),""))</f>
        <v>Ольхов А.В.</v>
      </c>
      <c r="J163" s="27" t="str">
        <f t="array" ref="J163">IFERROR(INDEX('Общий список'!$A$3:$O$996,VLOOKUP(E163,'Общий список'!$A$3:$S$996,19,FALSE),MATCH(B163,'Общий список'!A162:N162,0)+1),"")</f>
        <v>9.20,0</v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список'!A163:M163,0)),"")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список'!A163</f>
        <v>644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список'!A163:N163,0)+1),"")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список'!A164:M164,0)),"")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список'!A164</f>
        <v>656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список'!A164:N164,0)+1),"")</f>
        <v/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список'!A165:M165,0)),"")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список'!A165</f>
        <v>657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список'!A165:N165,0)+1),"")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список'!A166:M166,0)),"")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список'!A166</f>
        <v>658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список'!A166:N166,0)+1),"")</f>
        <v/>
      </c>
      <c r="K167" s="30"/>
      <c r="L167" s="30"/>
      <c r="M167" s="31" t="str">
        <f t="shared" si="1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список'!A167:M167,0)),"")</f>
        <v>3000 м</v>
      </c>
      <c r="C168" s="27" t="str">
        <f>IF(B168="","", IFERROR(VLOOKUP(E168,'Общий список'!$A$3:$AG$996,3,FALSE),""))</f>
        <v>М</v>
      </c>
      <c r="D168" s="27" t="str">
        <f>IF(B168="","", IFERROR(VLOOKUP(E168,'Общий список'!$A$3:$AG$996,17,FALSE),""))</f>
        <v/>
      </c>
      <c r="E168" s="28">
        <f>'Общий список'!A167</f>
        <v>659</v>
      </c>
      <c r="F168" s="29" t="str">
        <f>IF(B168="","", IFERROR(VLOOKUP(E168,'Общий список'!$A$3:$AG$996,2,FALSE),""))</f>
        <v>Лягаев Николай </v>
      </c>
      <c r="G168" s="27" t="str">
        <f>IF(B168="","", IFERROR(VLOOKUP(E168,'Общий список'!$A$3:$AG$996,4,FALSE),""))</f>
        <v>05.04.1995</v>
      </c>
      <c r="H168" s="27" t="str">
        <f>IF(B168="","", IFERROR(VLOOKUP(E168,'Общий список'!$A$3:$AG$996,6,FALSE),""))</f>
        <v>СШОР "СТАРТ" г. Соликамск</v>
      </c>
      <c r="I168" s="27" t="str">
        <f>IF(B168="","", IFERROR(VLOOKUP(E168,'Общий список'!$A$3:$AG$996,7,FALSE),""))</f>
        <v>Богданов Л.А.</v>
      </c>
      <c r="J168" s="27" t="str">
        <f t="array" ref="J168">IFERROR(INDEX('Общий список'!$A$3:$O$996,VLOOKUP(E168,'Общий список'!$A$3:$S$996,19,FALSE),MATCH(B168,'Общий список'!A167:N167,0)+1),"")</f>
        <v>8.55</v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hidden="1" customHeight="1">
      <c r="A169" s="25"/>
      <c r="B169" s="26" t="str">
        <f t="array" ref="B169">IFERROR(INDEX('Общий список'!$A$3:$S$996,VLOOKUP(E169,'Общий список'!$A$3:$S$996,19,FALSE),MATCH($B$1,'Общий список'!A168:M168,0)),"")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список'!A168</f>
        <v>660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список'!A168:N168,0)+1),"")</f>
        <v/>
      </c>
      <c r="K169" s="30"/>
      <c r="L169" s="30"/>
      <c r="M169" s="31" t="str">
        <f t="shared" si="1"/>
        <v/>
      </c>
      <c r="N169" s="28"/>
      <c r="O169" s="32"/>
      <c r="R169" s="33"/>
      <c r="S169" s="33"/>
      <c r="T169" s="33"/>
    </row>
    <row r="170" ht="15.0" hidden="1" customHeight="1">
      <c r="A170" s="25"/>
      <c r="B170" s="26" t="str">
        <f t="array" ref="B170">IFERROR(INDEX('Общий список'!$A$3:$S$996,VLOOKUP(E170,'Общий список'!$A$3:$S$996,19,FALSE),MATCH($B$1,'Общий список'!A169:M169,0)),"")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список'!A169</f>
        <v>661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список'!A169:N169,0)+1),"")</f>
        <v/>
      </c>
      <c r="K170" s="30"/>
      <c r="L170" s="30"/>
      <c r="M170" s="31" t="str">
        <f t="shared" si="1"/>
        <v/>
      </c>
      <c r="N170" s="28"/>
      <c r="O170" s="32"/>
      <c r="R170" s="33"/>
      <c r="S170" s="33"/>
      <c r="T170" s="33"/>
    </row>
    <row r="171" ht="15.0" hidden="1" customHeight="1">
      <c r="A171" s="25"/>
      <c r="B171" s="26" t="str">
        <f t="array" ref="B171">IFERROR(INDEX('Общий список'!$A$3:$S$996,VLOOKUP(E171,'Общий список'!$A$3:$S$996,19,FALSE),MATCH($B$1,'Общий список'!A170:M170,0)),"")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список'!A170</f>
        <v>662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список'!A170:N170,0)+1),"")</f>
        <v/>
      </c>
      <c r="K171" s="30"/>
      <c r="L171" s="30"/>
      <c r="M171" s="31" t="str">
        <f t="shared" si="1"/>
        <v/>
      </c>
      <c r="N171" s="28"/>
      <c r="O171" s="32"/>
      <c r="R171" s="33"/>
      <c r="S171" s="33"/>
      <c r="T171" s="33"/>
    </row>
    <row r="172" ht="15.0" hidden="1" customHeight="1">
      <c r="A172" s="25"/>
      <c r="B172" s="26" t="str">
        <f t="array" ref="B172">IFERROR(INDEX('Общий список'!$A$3:$S$996,VLOOKUP(E172,'Общий список'!$A$3:$S$996,19,FALSE),MATCH($B$1,'Общий список'!A171:M171,0)),"")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список'!A171</f>
        <v>663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список'!A171:N171,0)+1),"")</f>
        <v/>
      </c>
      <c r="K172" s="30"/>
      <c r="L172" s="30"/>
      <c r="M172" s="31" t="str">
        <f t="shared" si="1"/>
        <v/>
      </c>
      <c r="N172" s="28"/>
      <c r="O172" s="32"/>
      <c r="R172" s="33"/>
      <c r="S172" s="33"/>
      <c r="T172" s="33"/>
    </row>
    <row r="173" ht="15.0" hidden="1" customHeight="1">
      <c r="A173" s="25"/>
      <c r="B173" s="26" t="str">
        <f t="array" ref="B173">IFERROR(INDEX('Общий список'!$A$3:$S$996,VLOOKUP(E173,'Общий список'!$A$3:$S$996,19,FALSE),MATCH($B$1,'Общий список'!A172:M172,0)),"")</f>
        <v>3000 м</v>
      </c>
      <c r="C173" s="27" t="str">
        <f>IF(B173="","", IFERROR(VLOOKUP(E173,'Общий список'!$A$3:$AG$996,3,FALSE),""))</f>
        <v>М</v>
      </c>
      <c r="D173" s="27" t="str">
        <f>IF(B173="","", IFERROR(VLOOKUP(E173,'Общий список'!$A$3:$AG$996,17,FALSE),""))</f>
        <v/>
      </c>
      <c r="E173" s="28">
        <f>'Общий список'!A172</f>
        <v>670</v>
      </c>
      <c r="F173" s="29" t="str">
        <f>IF(B173="","", IFERROR(VLOOKUP(E173,'Общий список'!$A$3:$AG$996,2,FALSE),""))</f>
        <v>Осокин Лев</v>
      </c>
      <c r="G173" s="27" t="str">
        <f>IF(B173="","", IFERROR(VLOOKUP(E173,'Общий список'!$A$3:$AG$996,4,FALSE),""))</f>
        <v>11.08.1985</v>
      </c>
      <c r="H173" s="27" t="str">
        <f>IF(B173="","", IFERROR(VLOOKUP(E173,'Общий список'!$A$3:$AG$996,6,FALSE),""))</f>
        <v>СШОР "СТАРТ" г. Соликамск</v>
      </c>
      <c r="I173" s="27" t="str">
        <f>IF(B173="","", IFERROR(VLOOKUP(E173,'Общий список'!$A$3:$AG$996,7,FALSE),""))</f>
        <v>б/т</v>
      </c>
      <c r="J173" s="27" t="str">
        <f t="array" ref="J173">IFERROR(INDEX('Общий список'!$A$3:$O$996,VLOOKUP(E173,'Общий список'!$A$3:$S$996,19,FALSE),MATCH(B173,'Общий список'!A172:N172,0)+1),"")</f>
        <v>9.00</v>
      </c>
      <c r="K173" s="30"/>
      <c r="L173" s="30"/>
      <c r="M173" s="31" t="str">
        <f t="shared" si="1"/>
        <v/>
      </c>
      <c r="N173" s="28"/>
      <c r="O173" s="32"/>
      <c r="R173" s="33"/>
      <c r="S173" s="33"/>
      <c r="T173" s="33"/>
    </row>
    <row r="174" ht="15.0" hidden="1" customHeight="1">
      <c r="A174" s="25"/>
      <c r="B174" s="26" t="str">
        <f t="array" ref="B174">IFERROR(INDEX('Общий список'!$A$3:$S$996,VLOOKUP(E174,'Общий список'!$A$3:$S$996,19,FALSE),MATCH($B$1,'Общий список'!A173:M173,0)),"")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список'!A173</f>
        <v>679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список'!A173:N173,0)+1),"")</f>
        <v/>
      </c>
      <c r="K174" s="30"/>
      <c r="L174" s="30"/>
      <c r="M174" s="31" t="str">
        <f t="shared" si="1"/>
        <v/>
      </c>
      <c r="N174" s="28"/>
      <c r="O174" s="32"/>
      <c r="R174" s="33"/>
      <c r="S174" s="33"/>
      <c r="T174" s="33"/>
    </row>
    <row r="175" ht="15.0" hidden="1" customHeight="1">
      <c r="A175" s="25"/>
      <c r="B175" s="26" t="str">
        <f t="array" ref="B175">IFERROR(INDEX('Общий список'!$A$3:$S$996,VLOOKUP(E175,'Общий список'!$A$3:$S$996,19,FALSE),MATCH($B$1,'Общий список'!A174:M174,0)),"")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список'!A174</f>
        <v>681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список'!A174:N174,0)+1),"")</f>
        <v/>
      </c>
      <c r="K175" s="30"/>
      <c r="L175" s="30"/>
      <c r="M175" s="31" t="str">
        <f t="shared" si="1"/>
        <v/>
      </c>
      <c r="N175" s="28"/>
      <c r="O175" s="32"/>
      <c r="R175" s="33"/>
      <c r="S175" s="33"/>
      <c r="T175" s="33"/>
    </row>
    <row r="176" ht="15.0" hidden="1" customHeight="1">
      <c r="A176" s="25"/>
      <c r="B176" s="26" t="str">
        <f t="array" ref="B176">IFERROR(INDEX('Общий список'!$A$3:$S$996,VLOOKUP(E176,'Общий список'!$A$3:$S$996,19,FALSE),MATCH($B$1,'Общий список'!A175:M175,0)),"")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список'!A175</f>
        <v>682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список'!A175:N175,0)+1),"")</f>
        <v/>
      </c>
      <c r="K176" s="30"/>
      <c r="L176" s="30"/>
      <c r="M176" s="31" t="str">
        <f t="shared" si="1"/>
        <v/>
      </c>
      <c r="N176" s="28"/>
      <c r="O176" s="32"/>
      <c r="R176" s="33"/>
      <c r="S176" s="33"/>
      <c r="T176" s="33"/>
    </row>
    <row r="177" ht="15.0" hidden="1" customHeight="1">
      <c r="A177" s="25"/>
      <c r="B177" s="26" t="str">
        <f t="array" ref="B177">IFERROR(INDEX('Общий список'!$A$3:$S$996,VLOOKUP(E177,'Общий список'!$A$3:$S$996,19,FALSE),MATCH($B$1,'Общий список'!A176:M176,0)),"")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список'!A176</f>
        <v>683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список'!A176:N176,0)+1),"")</f>
        <v/>
      </c>
      <c r="K177" s="30"/>
      <c r="L177" s="30"/>
      <c r="M177" s="31" t="str">
        <f t="shared" si="1"/>
        <v/>
      </c>
      <c r="N177" s="28"/>
      <c r="O177" s="32"/>
      <c r="R177" s="33"/>
      <c r="S177" s="33"/>
      <c r="T177" s="33"/>
    </row>
    <row r="178" ht="15.0" hidden="1" customHeight="1">
      <c r="A178" s="25"/>
      <c r="B178" s="26" t="str">
        <f t="array" ref="B178">IFERROR(INDEX('Общий список'!$A$3:$S$996,VLOOKUP(E178,'Общий список'!$A$3:$S$996,19,FALSE),MATCH($B$1,'Общий список'!A177:M177,0)),"")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список'!A177</f>
        <v>684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список'!A177:N177,0)+1),"")</f>
        <v/>
      </c>
      <c r="K178" s="30"/>
      <c r="L178" s="30"/>
      <c r="M178" s="31" t="str">
        <f t="shared" si="1"/>
        <v/>
      </c>
      <c r="N178" s="28"/>
      <c r="O178" s="32"/>
      <c r="R178" s="33"/>
      <c r="S178" s="33"/>
      <c r="T178" s="33"/>
    </row>
    <row r="179" ht="15.0" hidden="1" customHeight="1">
      <c r="A179" s="25"/>
      <c r="B179" s="26" t="str">
        <f t="array" ref="B179">IFERROR(INDEX('Общий список'!$A$3:$S$996,VLOOKUP(E179,'Общий список'!$A$3:$S$996,19,FALSE),MATCH($B$1,'Общий список'!A178:M178,0)),"")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список'!A178</f>
        <v>689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список'!A178:N178,0)+1),"")</f>
        <v/>
      </c>
      <c r="K179" s="30"/>
      <c r="L179" s="30"/>
      <c r="M179" s="31" t="str">
        <f t="shared" si="1"/>
        <v/>
      </c>
      <c r="N179" s="28"/>
      <c r="O179" s="32"/>
      <c r="R179" s="33"/>
      <c r="S179" s="33"/>
      <c r="T179" s="33"/>
    </row>
    <row r="180" ht="15.0" hidden="1" customHeight="1">
      <c r="A180" s="25"/>
      <c r="B180" s="26" t="str">
        <f t="array" ref="B180">IFERROR(INDEX('Общий список'!$A$3:$S$996,VLOOKUP(E180,'Общий список'!$A$3:$S$996,19,FALSE),MATCH($B$1,'Общий список'!A179:M179,0)),"")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список'!A179</f>
        <v>690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список'!A179:N179,0)+1),"")</f>
        <v/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hidden="1" customHeight="1">
      <c r="A181" s="25"/>
      <c r="B181" s="26" t="str">
        <f t="array" ref="B181">IFERROR(INDEX('Общий список'!$A$3:$S$996,VLOOKUP(E181,'Общий список'!$A$3:$S$996,19,FALSE),MATCH($B$1,'Общий список'!A180:M180,0)),"")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список'!A180</f>
        <v>691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список'!A180:N180,0)+1),"")</f>
        <v/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hidden="1" customHeight="1">
      <c r="A182" s="25"/>
      <c r="B182" s="26" t="str">
        <f t="array" ref="B182">IFERROR(INDEX('Общий список'!$A$3:$S$996,VLOOKUP(E182,'Общий список'!$A$3:$S$996,19,FALSE),MATCH($B$1,'Общий список'!A181:M181,0)),"")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список'!A181</f>
        <v>692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список'!A181:N181,0)+1),"")</f>
        <v/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список'!A182:M182,0)),"")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список'!A182</f>
        <v>693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список'!A182:N182,0)+1),"")</f>
        <v/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список'!A183:M183,0)),"")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список'!A183</f>
        <v>722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список'!A183:N183,0)+1),"")</f>
        <v/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список'!A184:M184,0)),"")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список'!A184</f>
        <v>774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список'!A184:N184,0)+1),"")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список'!A185:M185,0)),"")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список'!A185</f>
        <v>775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список'!A185:N185,0)+1),"")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список'!A186:M186,0)),"")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список'!A186</f>
        <v>776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список'!A186:N186,0)+1),"")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список'!A187:M187,0)),"")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список'!A187</f>
        <v>801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список'!A187:N187,0)+1),"")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список'!A188:M188,0)),"")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список'!A188</f>
        <v>802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список'!A188:N188,0)+1),"")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hidden="1" customHeight="1">
      <c r="A190" s="25"/>
      <c r="B190" s="26" t="str">
        <f t="array" ref="B190">IFERROR(INDEX('Общий список'!$A$3:$S$996,VLOOKUP(E190,'Общий список'!$A$3:$S$996,19,FALSE),MATCH($B$1,'Общий список'!A189:M189,0)),"")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список'!A189</f>
        <v>803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список'!A189:N189,0)+1),"")</f>
        <v/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hidden="1" customHeight="1">
      <c r="A191" s="25"/>
      <c r="B191" s="26" t="str">
        <f t="array" ref="B191">IFERROR(INDEX('Общий список'!$A$3:$S$996,VLOOKUP(E191,'Общий список'!$A$3:$S$996,19,FALSE),MATCH($B$1,'Общий список'!A190:M190,0)),"")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список'!A190</f>
        <v>804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список'!A190:N190,0)+1),"")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hidden="1" customHeight="1">
      <c r="A192" s="25"/>
      <c r="B192" s="26" t="str">
        <f t="array" ref="B192">IFERROR(INDEX('Общий список'!$A$3:$S$996,VLOOKUP(E192,'Общий список'!$A$3:$S$996,19,FALSE),MATCH($B$1,'Общий список'!A191:M191,0)),"")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список'!A191</f>
        <v>805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список'!A191:N191,0)+1),"")</f>
        <v/>
      </c>
      <c r="K192" s="30"/>
      <c r="L192" s="30"/>
      <c r="M192" s="31" t="str">
        <f t="shared" si="1"/>
        <v/>
      </c>
      <c r="N192" s="28"/>
      <c r="O192" s="32"/>
      <c r="R192" s="33"/>
      <c r="S192" s="33"/>
      <c r="T192" s="33"/>
    </row>
    <row r="193" ht="15.0" hidden="1" customHeight="1">
      <c r="A193" s="25"/>
      <c r="B193" s="26" t="str">
        <f t="array" ref="B193">IFERROR(INDEX('Общий список'!$A$3:$S$996,VLOOKUP(E193,'Общий список'!$A$3:$S$996,19,FALSE),MATCH($B$1,'Общий список'!A192:M192,0)),"")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список'!A192</f>
        <v>806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список'!A192:N192,0)+1),"")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список'!A193:M193,0)),"")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список'!A193</f>
        <v>807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список'!A193:N193,0)+1),"")</f>
        <v/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hidden="1" customHeight="1">
      <c r="A195" s="25"/>
      <c r="B195" s="26" t="str">
        <f t="array" ref="B195">IFERROR(INDEX('Общий список'!$A$3:$S$996,VLOOKUP(E195,'Общий список'!$A$3:$S$996,19,FALSE),MATCH($B$1,'Общий список'!A194:M194,0)),"")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список'!A194</f>
        <v>809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список'!A194:N194,0)+1),"")</f>
        <v/>
      </c>
      <c r="K195" s="30"/>
      <c r="L195" s="30"/>
      <c r="M195" s="31" t="str">
        <f t="shared" si="1"/>
        <v/>
      </c>
      <c r="N195" s="28"/>
      <c r="O195" s="32"/>
      <c r="R195" s="33"/>
      <c r="S195" s="33"/>
      <c r="T195" s="33"/>
    </row>
    <row r="196" ht="15.0" hidden="1" customHeight="1">
      <c r="A196" s="25"/>
      <c r="B196" s="26" t="str">
        <f t="array" ref="B196">IFERROR(INDEX('Общий список'!$A$3:$S$996,VLOOKUP(E196,'Общий список'!$A$3:$S$996,19,FALSE),MATCH($B$1,'Общий список'!A195:M195,0)),"")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список'!A195</f>
        <v>810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список'!A195:N195,0)+1),"")</f>
        <v/>
      </c>
      <c r="K196" s="30"/>
      <c r="L196" s="30"/>
      <c r="M196" s="31" t="str">
        <f t="shared" si="1"/>
        <v/>
      </c>
      <c r="N196" s="28"/>
      <c r="O196" s="32"/>
      <c r="R196" s="33"/>
      <c r="S196" s="33"/>
      <c r="T196" s="33"/>
    </row>
    <row r="197" ht="15.0" hidden="1" customHeight="1">
      <c r="A197" s="25"/>
      <c r="B197" s="26" t="str">
        <f t="array" ref="B197">IFERROR(INDEX('Общий список'!$A$3:$S$996,VLOOKUP(E197,'Общий список'!$A$3:$S$996,19,FALSE),MATCH($B$1,'Общий список'!A196:M196,0)),"")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список'!A196</f>
        <v>811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список'!A196:N196,0)+1),"")</f>
        <v/>
      </c>
      <c r="K197" s="30"/>
      <c r="L197" s="30"/>
      <c r="M197" s="31" t="str">
        <f t="shared" si="1"/>
        <v/>
      </c>
      <c r="N197" s="28"/>
      <c r="O197" s="32"/>
      <c r="R197" s="33"/>
      <c r="S197" s="33"/>
      <c r="T197" s="33"/>
    </row>
    <row r="198" ht="15.0" hidden="1" customHeight="1">
      <c r="A198" s="25"/>
      <c r="B198" s="26" t="str">
        <f t="array" ref="B198">IFERROR(INDEX('Общий список'!$A$3:$S$996,VLOOKUP(E198,'Общий список'!$A$3:$S$996,19,FALSE),MATCH($B$1,'Общий список'!A197:M197,0)),"")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список'!A197</f>
        <v>812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список'!A197:N197,0)+1),"")</f>
        <v/>
      </c>
      <c r="K198" s="30"/>
      <c r="L198" s="30"/>
      <c r="M198" s="31" t="str">
        <f t="shared" si="1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список'!A198:M198,0)),"")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список'!A198</f>
        <v>813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список'!A198:N198,0)+1),"")</f>
        <v/>
      </c>
      <c r="K199" s="30"/>
      <c r="L199" s="30"/>
      <c r="M199" s="31" t="str">
        <f t="shared" si="1"/>
        <v/>
      </c>
      <c r="N199" s="28"/>
      <c r="O199" s="32"/>
      <c r="R199" s="33"/>
      <c r="S199" s="33"/>
      <c r="T199" s="33"/>
    </row>
    <row r="200" ht="15.0" hidden="1" customHeight="1">
      <c r="A200" s="25"/>
      <c r="B200" s="26" t="str">
        <f t="array" ref="B200">IFERROR(INDEX('Общий список'!$A$3:$S$996,VLOOKUP(E200,'Общий список'!$A$3:$S$996,19,FALSE),MATCH($B$1,'Общий список'!A199:M199,0)),"")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список'!A199</f>
        <v>815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список'!A199:N199,0)+1),"")</f>
        <v/>
      </c>
      <c r="K200" s="30"/>
      <c r="L200" s="30"/>
      <c r="M200" s="31" t="str">
        <f t="shared" si="1"/>
        <v/>
      </c>
      <c r="N200" s="28"/>
      <c r="O200" s="32"/>
      <c r="R200" s="33"/>
      <c r="S200" s="33"/>
      <c r="T200" s="33"/>
    </row>
    <row r="201" ht="15.0" hidden="1" customHeight="1">
      <c r="A201" s="25"/>
      <c r="B201" s="26" t="str">
        <f t="array" ref="B201">IFERROR(INDEX('Общий список'!$A$3:$S$996,VLOOKUP(E201,'Общий список'!$A$3:$S$996,19,FALSE),MATCH($B$1,'Общий список'!A200:M200,0)),"")</f>
        <v>3000 м</v>
      </c>
      <c r="C201" s="27" t="str">
        <f>IF(B201="","", IFERROR(VLOOKUP(E201,'Общий список'!$A$3:$AG$996,3,FALSE),""))</f>
        <v>М</v>
      </c>
      <c r="D201" s="27" t="str">
        <f>IF(B201="","", IFERROR(VLOOKUP(E201,'Общий список'!$A$3:$AG$996,17,FALSE),""))</f>
        <v/>
      </c>
      <c r="E201" s="28">
        <f>'Общий список'!A200</f>
        <v>858</v>
      </c>
      <c r="F201" s="29" t="str">
        <f>IF(B201="","", IFERROR(VLOOKUP(E201,'Общий список'!$A$3:$AG$996,2,FALSE),""))</f>
        <v>Лаптев Роман</v>
      </c>
      <c r="G201" s="27" t="str">
        <f>IF(B201="","", IFERROR(VLOOKUP(E201,'Общий список'!$A$3:$AG$996,4,FALSE),""))</f>
        <v>26.04.2007</v>
      </c>
      <c r="H201" s="27" t="str">
        <f>IF(B201="","", IFERROR(VLOOKUP(E201,'Общий список'!$A$3:$AG$996,6,FALSE),""))</f>
        <v>г. Пермь СШ "Спартак"</v>
      </c>
      <c r="I201" s="27" t="str">
        <f>IF(B201="","", IFERROR(VLOOKUP(E201,'Общий список'!$A$3:$AG$996,7,FALSE),""))</f>
        <v>Высоковкая М.А</v>
      </c>
      <c r="J201" s="27" t="str">
        <f t="array" ref="J201">IFERROR(INDEX('Общий список'!$A$3:$O$996,VLOOKUP(E201,'Общий список'!$A$3:$S$996,19,FALSE),MATCH(B201,'Общий список'!A200:N200,0)+1),"")</f>
        <v/>
      </c>
      <c r="K201" s="30"/>
      <c r="L201" s="30"/>
      <c r="M201" s="31" t="str">
        <f t="shared" si="1"/>
        <v/>
      </c>
      <c r="N201" s="28"/>
      <c r="O201" s="32"/>
      <c r="R201" s="33"/>
      <c r="S201" s="33"/>
      <c r="T201" s="33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список'!A201:M201,0)),"")</f>
        <v>3000 м</v>
      </c>
      <c r="C202" s="27" t="str">
        <f>IF(B202="","", IFERROR(VLOOKUP(E202,'Общий список'!$A$3:$AG$996,3,FALSE),""))</f>
        <v>М</v>
      </c>
      <c r="D202" s="27" t="str">
        <f>IF(B202="","", IFERROR(VLOOKUP(E202,'Общий список'!$A$3:$AG$996,17,FALSE),""))</f>
        <v/>
      </c>
      <c r="E202" s="28">
        <f>'Общий список'!A201</f>
        <v>885</v>
      </c>
      <c r="F202" s="29" t="str">
        <f>IF(B202="","", IFERROR(VLOOKUP(E202,'Общий список'!$A$3:$AG$996,2,FALSE),""))</f>
        <v>Шабуков Аедрей</v>
      </c>
      <c r="G202" s="27">
        <f>IF(B202="","", IFERROR(VLOOKUP(E202,'Общий список'!$A$3:$AG$996,4,FALSE),""))</f>
        <v>2007</v>
      </c>
      <c r="H202" s="27" t="str">
        <f>IF(B202="","", IFERROR(VLOOKUP(E202,'Общий список'!$A$3:$AG$996,6,FALSE),""))</f>
        <v>ЦСП по адаптивным видам спорта</v>
      </c>
      <c r="I202" s="27" t="str">
        <f>IF(B202="","", IFERROR(VLOOKUP(E202,'Общий список'!$A$3:$AG$996,7,FALSE),""))</f>
        <v>Валевич Д.Ф.</v>
      </c>
      <c r="J202" s="27" t="str">
        <f t="array" ref="J202">IFERROR(INDEX('Общий список'!$A$3:$O$996,VLOOKUP(E202,'Общий список'!$A$3:$S$996,19,FALSE),MATCH(B202,'Общий список'!A201:N201,0)+1),"")</f>
        <v>10.06</v>
      </c>
      <c r="K202" s="30"/>
      <c r="L202" s="30"/>
      <c r="M202" s="31" t="str">
        <f t="shared" si="1"/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список'!A202:M202,0)),"")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список'!A202</f>
        <v>886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список'!A202:N202,0)+1),"")</f>
        <v/>
      </c>
      <c r="K203" s="30"/>
      <c r="L203" s="30"/>
      <c r="M203" s="31" t="str">
        <f t="shared" si="1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список'!A203:M203,0)),"")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список'!A203</f>
        <v>887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список'!A203:N203,0)+1),"")</f>
        <v/>
      </c>
      <c r="K204" s="30"/>
      <c r="L204" s="30"/>
      <c r="M204" s="31" t="str">
        <f t="shared" si="1"/>
        <v/>
      </c>
      <c r="N204" s="28"/>
      <c r="O204" s="32"/>
      <c r="R204" s="33"/>
      <c r="S204" s="33"/>
      <c r="T204" s="33"/>
    </row>
    <row r="205" ht="15.0" hidden="1" customHeight="1">
      <c r="A205" s="25"/>
      <c r="B205" s="26" t="str">
        <f t="array" ref="B205">IFERROR(INDEX('Общий список'!$A$3:$S$996,VLOOKUP(E205,'Общий список'!$A$3:$S$996,19,FALSE),MATCH($B$1,'Общий список'!A204:M204,0)),"")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список'!A204</f>
        <v>888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список'!A204:N204,0)+1),"")</f>
        <v/>
      </c>
      <c r="K205" s="30"/>
      <c r="L205" s="30"/>
      <c r="M205" s="31" t="str">
        <f t="shared" si="1"/>
        <v/>
      </c>
      <c r="N205" s="28"/>
      <c r="O205" s="32"/>
      <c r="R205" s="33"/>
      <c r="S205" s="33"/>
      <c r="T205" s="33"/>
    </row>
    <row r="206" ht="15.0" hidden="1" customHeight="1">
      <c r="A206" s="25"/>
      <c r="B206" s="26" t="str">
        <f t="array" ref="B206">IFERROR(INDEX('Общий список'!$A$3:$S$996,VLOOKUP(E206,'Общий список'!$A$3:$S$996,19,FALSE),MATCH($B$1,'Общий список'!A205:M205,0)),"")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список'!A205</f>
        <v>899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список'!A205:N205,0)+1),"")</f>
        <v/>
      </c>
      <c r="K206" s="30"/>
      <c r="L206" s="30"/>
      <c r="M206" s="31" t="str">
        <f t="shared" si="1"/>
        <v/>
      </c>
      <c r="N206" s="28"/>
      <c r="O206" s="32"/>
      <c r="R206" s="33"/>
      <c r="S206" s="33"/>
      <c r="T206" s="33"/>
    </row>
    <row r="207" ht="15.0" hidden="1" customHeight="1">
      <c r="A207" s="25"/>
      <c r="B207" s="26" t="str">
        <f t="array" ref="B207">IFERROR(INDEX('Общий список'!$A$3:$S$996,VLOOKUP(E207,'Общий список'!$A$3:$S$996,19,FALSE),MATCH($B$1,'Общий список'!A206:M206,0)),"")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список'!A206</f>
        <v>907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список'!A206:N206,0)+1),"")</f>
        <v/>
      </c>
      <c r="K207" s="30"/>
      <c r="L207" s="30"/>
      <c r="M207" s="31" t="str">
        <f t="shared" si="1"/>
        <v/>
      </c>
      <c r="N207" s="28"/>
      <c r="O207" s="32"/>
      <c r="R207" s="33"/>
      <c r="S207" s="33"/>
      <c r="T207" s="33"/>
    </row>
    <row r="208" ht="15.0" hidden="1" customHeight="1">
      <c r="A208" s="25"/>
      <c r="B208" s="26" t="str">
        <f t="array" ref="B208">IFERROR(INDEX('Общий список'!$A$3:$S$996,VLOOKUP(E208,'Общий список'!$A$3:$S$996,19,FALSE),MATCH($B$1,'Общий список'!A207:M207,0)),"")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список'!A207</f>
        <v>908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список'!A207:N207,0)+1),"")</f>
        <v/>
      </c>
      <c r="K208" s="30"/>
      <c r="L208" s="30"/>
      <c r="M208" s="31" t="str">
        <f t="shared" si="1"/>
        <v/>
      </c>
      <c r="N208" s="28"/>
      <c r="O208" s="32"/>
      <c r="R208" s="33"/>
      <c r="S208" s="33"/>
      <c r="T208" s="33"/>
    </row>
    <row r="209" ht="15.0" customHeight="1">
      <c r="A209" s="25"/>
      <c r="B209" s="26" t="str">
        <f t="array" ref="B209">IFERROR(INDEX('Общий список'!$A$3:$S$996,VLOOKUP(E209,'Общий список'!$A$3:$S$996,19,FALSE),MATCH($B$1,'Общий список'!A208:M208,0)),"")</f>
        <v>3000 м</v>
      </c>
      <c r="C209" s="27" t="str">
        <f>IF(B209="","", IFERROR(VLOOKUP(E209,'Общий список'!$A$3:$AG$996,3,FALSE),""))</f>
        <v>Ж</v>
      </c>
      <c r="D209" s="27" t="str">
        <f>IF(B209="","", IFERROR(VLOOKUP(E209,'Общий список'!$A$3:$AG$996,17,FALSE),""))</f>
        <v/>
      </c>
      <c r="E209" s="28">
        <f>'Общий список'!A208</f>
        <v>910</v>
      </c>
      <c r="F209" s="29" t="str">
        <f>IF(B209="","", IFERROR(VLOOKUP(E209,'Общий список'!$A$3:$AG$996,2,FALSE),""))</f>
        <v>Сысоева Инесса</v>
      </c>
      <c r="G209" s="27" t="str">
        <f>IF(B209="","", IFERROR(VLOOKUP(E209,'Общий список'!$A$3:$AG$996,4,FALSE),""))</f>
        <v>13.12.2010</v>
      </c>
      <c r="H209" s="29" t="str">
        <f>IF(B209="","", IFERROR(VLOOKUP(E209,'Общий список'!$A$3:$AG$996,6,FALSE),""))</f>
        <v>СШОР «Темп» г.Пермь</v>
      </c>
      <c r="I209" s="29" t="str">
        <f>IF(B209="","", IFERROR(VLOOKUP(E209,'Общий список'!$A$3:$AG$996,7,FALSE),""))</f>
        <v>Ромодина А.М.</v>
      </c>
      <c r="J209" s="27" t="str">
        <f t="array" ref="J209">IFERROR(INDEX('Общий список'!$A$3:$O$996,VLOOKUP(E209,'Общий список'!$A$3:$S$996,19,FALSE),MATCH(B209,'Общий список'!A208:N208,0)+1),"")</f>
        <v>11.49,3</v>
      </c>
      <c r="K209" s="30"/>
      <c r="L209" s="30" t="s">
        <v>60</v>
      </c>
      <c r="M209" s="31" t="str">
        <f>IF(L213=0,K209,L213)</f>
        <v>н/я</v>
      </c>
      <c r="N209" s="28"/>
      <c r="O209" s="32"/>
      <c r="R209" s="33"/>
      <c r="S209" s="33"/>
      <c r="T209" s="33"/>
    </row>
    <row r="210" ht="15.0" hidden="1" customHeight="1">
      <c r="A210" s="25"/>
      <c r="B210" s="26" t="str">
        <f t="array" ref="B210">IFERROR(INDEX('Общий список'!$A$3:$S$996,VLOOKUP(E210,'Общий список'!$A$3:$S$996,19,FALSE),MATCH($B$1,'Общий список'!A209:M209,0)),"")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список'!A209</f>
        <v>952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список'!A209:N209,0)+1),"")</f>
        <v/>
      </c>
      <c r="K210" s="30"/>
      <c r="L210" s="30"/>
      <c r="M210" s="31" t="str">
        <f t="shared" ref="M210:M212" si="2">IF(L210=0,K210,L210)</f>
        <v/>
      </c>
      <c r="N210" s="28"/>
      <c r="O210" s="32"/>
      <c r="R210" s="33"/>
      <c r="S210" s="33"/>
      <c r="T210" s="33"/>
    </row>
    <row r="211" ht="15.0" hidden="1" customHeight="1">
      <c r="A211" s="25"/>
      <c r="B211" s="26" t="str">
        <f t="array" ref="B211">IFERROR(INDEX('Общий список'!$A$3:$S$996,VLOOKUP(E211,'Общий список'!$A$3:$S$996,19,FALSE),MATCH($B$1,'Общий список'!A210:M210,0)),"")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список'!A210</f>
        <v>961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список'!A210:N210,0)+1),"")</f>
        <v/>
      </c>
      <c r="K211" s="30"/>
      <c r="L211" s="30"/>
      <c r="M211" s="31" t="str">
        <f t="shared" si="2"/>
        <v/>
      </c>
      <c r="N211" s="28"/>
      <c r="O211" s="32"/>
      <c r="R211" s="33"/>
      <c r="S211" s="33"/>
      <c r="T211" s="33"/>
    </row>
    <row r="212" ht="15.0" hidden="1" customHeight="1">
      <c r="A212" s="25"/>
      <c r="B212" s="26" t="str">
        <f t="array" ref="B212">IFERROR(INDEX('Общий список'!$A$3:$S$996,VLOOKUP(E212,'Общий список'!$A$3:$S$996,19,FALSE),MATCH($B$1,'Общий список'!A211:M211,0)),"")</f>
        <v>3000 м</v>
      </c>
      <c r="C212" s="27" t="str">
        <f>IF(B212="","", IFERROR(VLOOKUP(E212,'Общий список'!$A$3:$AG$996,3,FALSE),""))</f>
        <v>М</v>
      </c>
      <c r="D212" s="27" t="str">
        <f>IF(B212="","", IFERROR(VLOOKUP(E212,'Общий список'!$A$3:$AG$996,17,FALSE),""))</f>
        <v/>
      </c>
      <c r="E212" s="28">
        <f>'Общий список'!A211</f>
        <v>966</v>
      </c>
      <c r="F212" s="29" t="str">
        <f>IF(B212="","", IFERROR(VLOOKUP(E212,'Общий список'!$A$3:$AG$996,2,FALSE),""))</f>
        <v>Верещагин Анатолий </v>
      </c>
      <c r="G212" s="27" t="str">
        <f>IF(B212="","", IFERROR(VLOOKUP(E212,'Общий список'!$A$3:$AG$996,4,FALSE),""))</f>
        <v>06.12.1966</v>
      </c>
      <c r="H212" s="27" t="str">
        <f>IF(B212="","", IFERROR(VLOOKUP(E212,'Общий список'!$A$3:$AG$996,6,FALSE),""))</f>
        <v>УРАЛХИМ run factory </v>
      </c>
      <c r="I212" s="27" t="str">
        <f>IF(B212="","", IFERROR(VLOOKUP(E212,'Общий список'!$A$3:$AG$996,7,FALSE),""))</f>
        <v>Мясникова Д.Д.</v>
      </c>
      <c r="J212" s="27" t="str">
        <f t="array" ref="J212">IFERROR(INDEX('Общий список'!$A$3:$O$996,VLOOKUP(E212,'Общий список'!$A$3:$S$996,19,FALSE),MATCH(B212,'Общий список'!A211:N211,0)+1),"")</f>
        <v>11.00</v>
      </c>
      <c r="K212" s="30"/>
      <c r="L212" s="30"/>
      <c r="M212" s="31" t="str">
        <f t="shared" si="2"/>
        <v/>
      </c>
      <c r="N212" s="28"/>
      <c r="O212" s="32"/>
      <c r="R212" s="33"/>
      <c r="S212" s="33"/>
      <c r="T212" s="33"/>
    </row>
    <row r="213" ht="15.0" customHeight="1">
      <c r="A213" s="25"/>
      <c r="B213" s="26" t="str">
        <f t="array" ref="B213">IFERROR(INDEX('Общий список'!$A$3:$S$996,VLOOKUP(E213,'Общий список'!$A$3:$S$996,19,FALSE),MATCH($B$1,'Общий список'!A212:M212,0)),"")</f>
        <v>3000 м</v>
      </c>
      <c r="C213" s="27" t="str">
        <f>IF(B213="","", IFERROR(VLOOKUP(E213,'Общий список'!$A$3:$AG$996,3,FALSE),""))</f>
        <v>Ж</v>
      </c>
      <c r="D213" s="27" t="str">
        <f>IF(B213="","", IFERROR(VLOOKUP(E213,'Общий список'!$A$3:$AG$996,17,FALSE),""))</f>
        <v/>
      </c>
      <c r="E213" s="28">
        <f>'Общий список'!A212</f>
        <v>1013</v>
      </c>
      <c r="F213" s="29" t="str">
        <f>IF(B213="","", IFERROR(VLOOKUP(E213,'Общий список'!$A$3:$AG$996,2,FALSE),""))</f>
        <v>Боброва Мария </v>
      </c>
      <c r="G213" s="27" t="str">
        <f>IF(B213="","", IFERROR(VLOOKUP(E213,'Общий список'!$A$3:$AG$996,4,FALSE),""))</f>
        <v>13.03.1993</v>
      </c>
      <c r="H213" s="29" t="str">
        <f>IF(B213="","", IFERROR(VLOOKUP(E213,'Общий список'!$A$3:$AG$996,6,FALSE),""))</f>
        <v>RunTrain</v>
      </c>
      <c r="I213" s="29" t="str">
        <f>IF(B213="","", IFERROR(VLOOKUP(E213,'Общий список'!$A$3:$AG$996,7,FALSE),""))</f>
        <v>Грядковский И.С</v>
      </c>
      <c r="J213" s="27" t="str">
        <f t="array" ref="J213">IFERROR(INDEX('Общий список'!$A$3:$O$996,VLOOKUP(E213,'Общий список'!$A$3:$S$996,19,FALSE),MATCH(B213,'Общий список'!A212:N212,0)+1),"")</f>
        <v>11.00,00</v>
      </c>
      <c r="K213" s="30"/>
      <c r="L213" s="30" t="s">
        <v>60</v>
      </c>
      <c r="M213" s="31" t="str">
        <f>IF(#REF!=0,K213,#REF!)</f>
        <v>#REF!</v>
      </c>
      <c r="N213" s="28"/>
      <c r="O213" s="32"/>
      <c r="R213" s="33"/>
      <c r="S213" s="33"/>
      <c r="T213" s="33"/>
    </row>
    <row r="214" ht="15.0" hidden="1" customHeight="1">
      <c r="A214" s="25"/>
      <c r="B214" s="26"/>
      <c r="C214" s="27"/>
      <c r="D214" s="27"/>
      <c r="E214" s="36" t="s">
        <v>20</v>
      </c>
      <c r="F214" s="37"/>
      <c r="G214" s="37"/>
      <c r="H214" s="37"/>
      <c r="I214" s="37"/>
      <c r="J214" s="38"/>
      <c r="K214" s="30"/>
      <c r="L214" s="30"/>
      <c r="M214" s="31"/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список'!A213:M213,0)),"")</f>
        <v>3000 м</v>
      </c>
      <c r="C215" s="27" t="str">
        <f>IF(B215="","", IFERROR(VLOOKUP(E215,'Общий список'!$A$3:$AG$996,3,FALSE),""))</f>
        <v>М</v>
      </c>
      <c r="D215" s="27" t="str">
        <f>IF(B215="","", IFERROR(VLOOKUP(E215,'Общий список'!$A$3:$AG$996,17,FALSE),""))</f>
        <v/>
      </c>
      <c r="E215" s="28">
        <f>'Общий список'!A213</f>
        <v>1040</v>
      </c>
      <c r="F215" s="29" t="str">
        <f>IF(B215="","", IFERROR(VLOOKUP(E215,'Общий список'!$A$3:$AG$996,2,FALSE),""))</f>
        <v>Лузин Леонид</v>
      </c>
      <c r="G215" s="27" t="str">
        <f>IF(B215="","", IFERROR(VLOOKUP(E215,'Общий список'!$A$3:$AG$996,4,FALSE),""))</f>
        <v>11.10.1986</v>
      </c>
      <c r="H215" s="27" t="str">
        <f>IF(B215="","", IFERROR(VLOOKUP(E215,'Общий список'!$A$3:$AG$996,6,FALSE),""))</f>
        <v>RunTrain</v>
      </c>
      <c r="I215" s="27" t="str">
        <f>IF(B215="","", IFERROR(VLOOKUP(E215,'Общий список'!$A$3:$AG$996,7,FALSE),""))</f>
        <v>Грядковский И.С.</v>
      </c>
      <c r="J215" s="27" t="str">
        <f t="array" ref="J215">IFERROR(INDEX('Общий список'!$A$3:$O$996,VLOOKUP(E215,'Общий список'!$A$3:$S$996,19,FALSE),MATCH(B215,'Общий список'!A213:N213,0)+1),"")</f>
        <v>10.45</v>
      </c>
      <c r="K215" s="30"/>
      <c r="L215" s="30"/>
      <c r="M215" s="31" t="str">
        <f t="shared" ref="M215:M509" si="3">IF(L215=0,K215,L215)</f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список'!A214:M214,0)),"")</f>
        <v>3000 м</v>
      </c>
      <c r="C216" s="27" t="str">
        <f>IF(B216="","", IFERROR(VLOOKUP(E216,'Общий список'!$A$3:$AG$996,3,FALSE),""))</f>
        <v>М</v>
      </c>
      <c r="D216" s="27" t="str">
        <f>IF(B216="","", IFERROR(VLOOKUP(E216,'Общий список'!$A$3:$AG$996,17,FALSE),""))</f>
        <v/>
      </c>
      <c r="E216" s="28">
        <f>'Общий список'!A214</f>
        <v>1107</v>
      </c>
      <c r="F216" s="29" t="str">
        <f>IF(B216="","", IFERROR(VLOOKUP(E216,'Общий список'!$A$3:$AG$996,2,FALSE),""))</f>
        <v>Вожаков Игнатий</v>
      </c>
      <c r="G216" s="27" t="str">
        <f>IF(B216="","", IFERROR(VLOOKUP(E216,'Общий список'!$A$3:$AG$996,4,FALSE),""))</f>
        <v>14.02.1985</v>
      </c>
      <c r="H216" s="27" t="str">
        <f>IF(B216="","", IFERROR(VLOOKUP(E216,'Общий список'!$A$3:$AG$996,6,FALSE),""))</f>
        <v>RunTrain</v>
      </c>
      <c r="I216" s="27" t="str">
        <f>IF(B216="","", IFERROR(VLOOKUP(E216,'Общий список'!$A$3:$AG$996,7,FALSE),""))</f>
        <v>Грядковский И.С.</v>
      </c>
      <c r="J216" s="27" t="str">
        <f t="array" ref="J216">IFERROR(INDEX('Общий список'!$A$3:$O$996,VLOOKUP(E216,'Общий список'!$A$3:$S$996,19,FALSE),MATCH(B216,'Общий список'!A214:N214,0)+1),"")</f>
        <v>10.45</v>
      </c>
      <c r="K216" s="30"/>
      <c r="L216" s="30"/>
      <c r="M216" s="31" t="str">
        <f t="shared" si="3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список'!A215:M215,0)),"")</f>
        <v>3000 м</v>
      </c>
      <c r="C217" s="27" t="str">
        <f>IF(B217="","", IFERROR(VLOOKUP(E217,'Общий список'!$A$3:$AG$996,3,FALSE),""))</f>
        <v>М</v>
      </c>
      <c r="D217" s="27" t="str">
        <f>IF(B217="","", IFERROR(VLOOKUP(E217,'Общий список'!$A$3:$AG$996,17,FALSE),""))</f>
        <v/>
      </c>
      <c r="E217" s="28">
        <f>'Общий список'!A215</f>
        <v>1657</v>
      </c>
      <c r="F217" s="29" t="str">
        <f>IF(B217="","", IFERROR(VLOOKUP(E217,'Общий список'!$A$3:$AG$996,2,FALSE),""))</f>
        <v>Дубовик Евгений</v>
      </c>
      <c r="G217" s="27" t="str">
        <f>IF(B217="","", IFERROR(VLOOKUP(E217,'Общий список'!$A$3:$AG$996,4,FALSE),""))</f>
        <v>09.06.1986</v>
      </c>
      <c r="H217" s="27" t="str">
        <f>IF(B217="","", IFERROR(VLOOKUP(E217,'Общий список'!$A$3:$AG$996,6,FALSE),""))</f>
        <v>Прикамье</v>
      </c>
      <c r="I217" s="27" t="str">
        <f>IF(B217="","", IFERROR(VLOOKUP(E217,'Общий список'!$A$3:$AG$996,7,FALSE),""))</f>
        <v>Ольхов А.В.</v>
      </c>
      <c r="J217" s="27" t="str">
        <f t="array" ref="J217">IFERROR(INDEX('Общий список'!$A$3:$O$996,VLOOKUP(E217,'Общий список'!$A$3:$S$996,19,FALSE),MATCH(B217,'Общий список'!A215:N215,0)+1),"")</f>
        <v>10.30,00</v>
      </c>
      <c r="K217" s="30"/>
      <c r="L217" s="30"/>
      <c r="M217" s="31" t="str">
        <f t="shared" si="3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список'!A216:M216,0)),"")</f>
        <v>3000 м</v>
      </c>
      <c r="C218" s="27" t="str">
        <f>IF(B218="","", IFERROR(VLOOKUP(E218,'Общий список'!$A$3:$AG$996,3,FALSE),""))</f>
        <v>М</v>
      </c>
      <c r="D218" s="27" t="str">
        <f>IF(B218="","", IFERROR(VLOOKUP(E218,'Общий список'!$A$3:$AG$996,17,FALSE),""))</f>
        <v/>
      </c>
      <c r="E218" s="28">
        <f>'Общий список'!A216</f>
        <v>1838</v>
      </c>
      <c r="F218" s="29" t="str">
        <f>IF(B218="","", IFERROR(VLOOKUP(E218,'Общий список'!$A$3:$AG$996,2,FALSE),""))</f>
        <v>Охотников Андрей </v>
      </c>
      <c r="G218" s="27" t="str">
        <f>IF(B218="","", IFERROR(VLOOKUP(E218,'Общий список'!$A$3:$AG$996,4,FALSE),""))</f>
        <v>13.06.1983</v>
      </c>
      <c r="H218" s="27" t="str">
        <f>IF(B218="","", IFERROR(VLOOKUP(E218,'Общий список'!$A$3:$AG$996,6,FALSE),""))</f>
        <v>RunTrain</v>
      </c>
      <c r="I218" s="27" t="str">
        <f>IF(B218="","", IFERROR(VLOOKUP(E218,'Общий список'!$A$3:$AG$996,7,FALSE),""))</f>
        <v>Грядковский И.С.</v>
      </c>
      <c r="J218" s="27" t="str">
        <f t="array" ref="J218">IFERROR(INDEX('Общий список'!$A$3:$O$996,VLOOKUP(E218,'Общий список'!$A$3:$S$996,19,FALSE),MATCH(B218,'Общий список'!A216:N216,0)+1),"")</f>
        <v>10.20,00</v>
      </c>
      <c r="K218" s="30"/>
      <c r="L218" s="30"/>
      <c r="M218" s="31" t="str">
        <f t="shared" si="3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список'!A217:M217,0)),"")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список'!A217</f>
        <v>1961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список'!A217:N217,0)+1),"")</f>
        <v/>
      </c>
      <c r="K219" s="30"/>
      <c r="L219" s="30"/>
      <c r="M219" s="31" t="str">
        <f t="shared" si="3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список'!A218:M218,0)),"")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список'!A218</f>
        <v>2039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список'!A218:N218,0)+1),"")</f>
        <v/>
      </c>
      <c r="K220" s="30"/>
      <c r="L220" s="30"/>
      <c r="M220" s="31" t="str">
        <f t="shared" si="3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список'!A219:M219,0)),"")</f>
        <v>3000 м</v>
      </c>
      <c r="C221" s="27" t="str">
        <f>IF(B221="","", IFERROR(VLOOKUP(E221,'Общий список'!$A$3:$AG$996,3,FALSE),""))</f>
        <v>М</v>
      </c>
      <c r="D221" s="27" t="str">
        <f>IF(B221="","", IFERROR(VLOOKUP(E221,'Общий список'!$A$3:$AG$996,17,FALSE),""))</f>
        <v/>
      </c>
      <c r="E221" s="28">
        <f>'Общий список'!A219</f>
        <v>2282</v>
      </c>
      <c r="F221" s="29" t="str">
        <f>IF(B221="","", IFERROR(VLOOKUP(E221,'Общий список'!$A$3:$AG$996,2,FALSE),""))</f>
        <v>Лепа Дмитрий </v>
      </c>
      <c r="G221" s="27" t="str">
        <f>IF(B221="","", IFERROR(VLOOKUP(E221,'Общий список'!$A$3:$AG$996,4,FALSE),""))</f>
        <v>22.08.1984</v>
      </c>
      <c r="H221" s="27" t="str">
        <f>IF(B221="","", IFERROR(VLOOKUP(E221,'Общий список'!$A$3:$AG$996,6,FALSE),""))</f>
        <v>RunTrain</v>
      </c>
      <c r="I221" s="27" t="str">
        <f>IF(B221="","", IFERROR(VLOOKUP(E221,'Общий список'!$A$3:$AG$996,7,FALSE),""))</f>
        <v>Грядковский И.С. </v>
      </c>
      <c r="J221" s="27" t="str">
        <f t="array" ref="J221">IFERROR(INDEX('Общий список'!$A$3:$O$996,VLOOKUP(E221,'Общий список'!$A$3:$S$996,19,FALSE),MATCH(B221,'Общий список'!A219:N219,0)+1),"")</f>
        <v>9.55,00</v>
      </c>
      <c r="K221" s="30"/>
      <c r="L221" s="30"/>
      <c r="M221" s="31" t="str">
        <f t="shared" si="3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список'!A220:M220,0)),"")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список'!A220</f>
        <v>2328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список'!A220:N220,0)+1),"")</f>
        <v/>
      </c>
      <c r="K222" s="30"/>
      <c r="L222" s="30"/>
      <c r="M222" s="31" t="str">
        <f t="shared" si="3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список'!A221:M221,0)),"")</f>
        <v>3000 м</v>
      </c>
      <c r="C223" s="27" t="str">
        <f>IF(B223="","", IFERROR(VLOOKUP(E223,'Общий список'!$A$3:$AG$996,3,FALSE),""))</f>
        <v>М</v>
      </c>
      <c r="D223" s="27" t="str">
        <f>IF(B223="","", IFERROR(VLOOKUP(E223,'Общий список'!$A$3:$AG$996,17,FALSE),""))</f>
        <v/>
      </c>
      <c r="E223" s="28">
        <f>'Общий список'!A221</f>
        <v>3069</v>
      </c>
      <c r="F223" s="29" t="str">
        <f>IF(B223="","", IFERROR(VLOOKUP(E223,'Общий список'!$A$3:$AG$996,2,FALSE),""))</f>
        <v>Буланов Сергей</v>
      </c>
      <c r="G223" s="27" t="str">
        <f>IF(B223="","", IFERROR(VLOOKUP(E223,'Общий список'!$A$3:$AG$996,4,FALSE),""))</f>
        <v>29.04.1994</v>
      </c>
      <c r="H223" s="27" t="str">
        <f>IF(B223="","", IFERROR(VLOOKUP(E223,'Общий список'!$A$3:$AG$996,6,FALSE),""))</f>
        <v>RunTrain</v>
      </c>
      <c r="I223" s="27" t="str">
        <f>IF(B223="","", IFERROR(VLOOKUP(E223,'Общий список'!$A$3:$AG$996,7,FALSE),""))</f>
        <v>Грядковский И.С.</v>
      </c>
      <c r="J223" s="27" t="str">
        <f t="array" ref="J223">IFERROR(INDEX('Общий список'!$A$3:$O$996,VLOOKUP(E223,'Общий список'!$A$3:$S$996,19,FALSE),MATCH(B223,'Общий список'!A221:N221,0)+1),"")</f>
        <v>8.55,00</v>
      </c>
      <c r="K223" s="30"/>
      <c r="L223" s="30"/>
      <c r="M223" s="31" t="str">
        <f t="shared" si="3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список'!A222:M222,0)),"")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список'!A222</f>
        <v>3993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список'!A222:N222,0)+1),"")</f>
        <v/>
      </c>
      <c r="K224" s="30"/>
      <c r="L224" s="30"/>
      <c r="M224" s="31" t="str">
        <f t="shared" si="3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список'!A223:M223,0)),"")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список'!A223</f>
        <v>5158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список'!A223:N223,0)+1),"")</f>
        <v/>
      </c>
      <c r="K225" s="30"/>
      <c r="L225" s="30"/>
      <c r="M225" s="31" t="str">
        <f t="shared" si="3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список'!A224:M224,0)),"")</f>
        <v>3000 м</v>
      </c>
      <c r="C226" s="27" t="str">
        <f>IF(B226="","", IFERROR(VLOOKUP(E226,'Общий список'!$A$3:$AG$996,3,FALSE),""))</f>
        <v>М</v>
      </c>
      <c r="D226" s="27" t="str">
        <f>IF(B226="","", IFERROR(VLOOKUP(E226,'Общий список'!$A$3:$AG$996,17,FALSE),""))</f>
        <v/>
      </c>
      <c r="E226" s="28">
        <f>'Общий список'!A224</f>
        <v>5530</v>
      </c>
      <c r="F226" s="29" t="str">
        <f>IF(B226="","", IFERROR(VLOOKUP(E226,'Общий список'!$A$3:$AG$996,2,FALSE),""))</f>
        <v>Бушуев Сергей</v>
      </c>
      <c r="G226" s="27" t="str">
        <f>IF(B226="","", IFERROR(VLOOKUP(E226,'Общий список'!$A$3:$AG$996,4,FALSE),""))</f>
        <v>20.01.1986.</v>
      </c>
      <c r="H226" s="27" t="str">
        <f>IF(B226="","", IFERROR(VLOOKUP(E226,'Общий список'!$A$3:$AG$996,6,FALSE),""))</f>
        <v>Run Train</v>
      </c>
      <c r="I226" s="27" t="str">
        <f>IF(B226="","", IFERROR(VLOOKUP(E226,'Общий список'!$A$3:$AG$996,7,FALSE),""))</f>
        <v>Грядковский И. С. </v>
      </c>
      <c r="J226" s="27" t="str">
        <f t="array" ref="J226">IFERROR(INDEX('Общий список'!$A$3:$O$996,VLOOKUP(E226,'Общий список'!$A$3:$S$996,19,FALSE),MATCH(B226,'Общий список'!A224:N224,0)+1),"")</f>
        <v>9.20,00</v>
      </c>
      <c r="K226" s="30"/>
      <c r="L226" s="30"/>
      <c r="M226" s="31" t="str">
        <f t="shared" si="3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список'!A225:M225,0)),"")</f>
        <v>3000 м</v>
      </c>
      <c r="C227" s="27" t="str">
        <f>IF(B227="","", IFERROR(VLOOKUP(E227,'Общий список'!$A$3:$AG$996,3,FALSE),""))</f>
        <v>М</v>
      </c>
      <c r="D227" s="27" t="str">
        <f>IF(B227="","", IFERROR(VLOOKUP(E227,'Общий список'!$A$3:$AG$996,17,FALSE),""))</f>
        <v/>
      </c>
      <c r="E227" s="28">
        <f>'Общий список'!A225</f>
        <v>6349</v>
      </c>
      <c r="F227" s="29" t="str">
        <f>IF(B227="","", IFERROR(VLOOKUP(E227,'Общий список'!$A$3:$AG$996,2,FALSE),""))</f>
        <v>Чураков Дмитрий</v>
      </c>
      <c r="G227" s="27" t="str">
        <f>IF(B227="","", IFERROR(VLOOKUP(E227,'Общий список'!$A$3:$AG$996,4,FALSE),""))</f>
        <v>13.11.92</v>
      </c>
      <c r="H227" s="27" t="str">
        <f>IF(B227="","", IFERROR(VLOOKUP(E227,'Общий список'!$A$3:$AG$996,6,FALSE),""))</f>
        <v>RunTrain</v>
      </c>
      <c r="I227" s="27" t="str">
        <f>IF(B227="","", IFERROR(VLOOKUP(E227,'Общий список'!$A$3:$AG$996,7,FALSE),""))</f>
        <v>Грядковский И.С.</v>
      </c>
      <c r="J227" s="27" t="str">
        <f t="array" ref="J227">IFERROR(INDEX('Общий список'!$A$3:$O$996,VLOOKUP(E227,'Общий список'!$A$3:$S$996,19,FALSE),MATCH(B227,'Общий список'!A225:N225,0)+1),"")</f>
        <v>9.55,00</v>
      </c>
      <c r="K227" s="30"/>
      <c r="L227" s="30"/>
      <c r="M227" s="31" t="str">
        <f t="shared" si="3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список'!A226:M226,0)),"")</f>
        <v>3000 м</v>
      </c>
      <c r="C228" s="27" t="str">
        <f>IF(B228="","", IFERROR(VLOOKUP(E228,'Общий список'!$A$3:$AG$996,3,FALSE),""))</f>
        <v>М</v>
      </c>
      <c r="D228" s="27" t="str">
        <f>IF(B228="","", IFERROR(VLOOKUP(E228,'Общий список'!$A$3:$AG$996,17,FALSE),""))</f>
        <v/>
      </c>
      <c r="E228" s="28">
        <f>'Общий список'!A226</f>
        <v>7506</v>
      </c>
      <c r="F228" s="29" t="str">
        <f>IF(B228="","", IFERROR(VLOOKUP(E228,'Общий список'!$A$3:$AG$996,2,FALSE),""))</f>
        <v>Казановский Александр</v>
      </c>
      <c r="G228" s="27" t="str">
        <f>IF(B228="","", IFERROR(VLOOKUP(E228,'Общий список'!$A$3:$AG$996,4,FALSE),""))</f>
        <v>08.12.1988</v>
      </c>
      <c r="H228" s="27" t="str">
        <f>IF(B228="","", IFERROR(VLOOKUP(E228,'Общий список'!$A$3:$AG$996,6,FALSE),""))</f>
        <v>Runtrain</v>
      </c>
      <c r="I228" s="27" t="str">
        <f>IF(B228="","", IFERROR(VLOOKUP(E228,'Общий список'!$A$3:$AG$996,7,FALSE),""))</f>
        <v>Лепа Д.В., Грядковский И.С.</v>
      </c>
      <c r="J228" s="27" t="str">
        <f t="array" ref="J228">IFERROR(INDEX('Общий список'!$A$3:$O$996,VLOOKUP(E228,'Общий список'!$A$3:$S$996,19,FALSE),MATCH(B228,'Общий список'!A226:N226,0)+1),"")</f>
        <v>10.00,00</v>
      </c>
      <c r="K228" s="30"/>
      <c r="L228" s="30"/>
      <c r="M228" s="31" t="str">
        <f t="shared" si="3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список'!A227:M227,0)),"")</f>
        <v>3000 м</v>
      </c>
      <c r="C229" s="27" t="str">
        <f>IF(B229="","", IFERROR(VLOOKUP(E229,'Общий список'!$A$3:$AG$996,3,FALSE),""))</f>
        <v>М</v>
      </c>
      <c r="D229" s="27" t="str">
        <f>IF(B229="","", IFERROR(VLOOKUP(E229,'Общий список'!$A$3:$AG$996,17,FALSE),""))</f>
        <v/>
      </c>
      <c r="E229" s="28">
        <f>'Общий список'!A227</f>
        <v>7777</v>
      </c>
      <c r="F229" s="29" t="str">
        <f>IF(B229="","", IFERROR(VLOOKUP(E229,'Общий список'!$A$3:$AG$996,2,FALSE),""))</f>
        <v>Дроздов Евгений </v>
      </c>
      <c r="G229" s="27" t="str">
        <f>IF(B229="","", IFERROR(VLOOKUP(E229,'Общий список'!$A$3:$AG$996,4,FALSE),""))</f>
        <v>19.02.1990</v>
      </c>
      <c r="H229" s="27" t="str">
        <f>IF(B229="","", IFERROR(VLOOKUP(E229,'Общий список'!$A$3:$AG$996,6,FALSE),""))</f>
        <v>RunTrain </v>
      </c>
      <c r="I229" s="27" t="str">
        <f>IF(B229="","", IFERROR(VLOOKUP(E229,'Общий список'!$A$3:$AG$996,7,FALSE),""))</f>
        <v>Грядковский И.С.</v>
      </c>
      <c r="J229" s="27">
        <f t="array" ref="J229">IFERROR(INDEX('Общий список'!$A$3:$O$996,VLOOKUP(E229,'Общий список'!$A$3:$S$996,19,FALSE),MATCH(B229,'Общий список'!A227:N227,0)+1),"")</f>
        <v>10</v>
      </c>
      <c r="K229" s="30"/>
      <c r="L229" s="30"/>
      <c r="M229" s="31" t="str">
        <f t="shared" si="3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список'!A228:M228,0)),"")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список'!A228</f>
        <v>7837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список'!A228:N228,0)+1),"")</f>
        <v/>
      </c>
      <c r="K230" s="30"/>
      <c r="L230" s="30"/>
      <c r="M230" s="31" t="str">
        <f t="shared" si="3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список'!A229:M229,0)),"")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 t="str">
        <f>'Общий список'!A229</f>
        <v>887а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список'!A229:N229,0)+1),"")</f>
        <v/>
      </c>
      <c r="K231" s="30"/>
      <c r="L231" s="30"/>
      <c r="M231" s="31" t="str">
        <f t="shared" si="3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список'!A230:M230,0)),"")</f>
        <v>3000 м</v>
      </c>
      <c r="C232" s="27" t="str">
        <f>IF(B232="","", IFERROR(VLOOKUP(E232,'Общий список'!$A$3:$AG$996,3,FALSE),""))</f>
        <v>М</v>
      </c>
      <c r="D232" s="27" t="str">
        <f>IF(B232="","", IFERROR(VLOOKUP(E232,'Общий список'!$A$3:$AG$996,17,FALSE),""))</f>
        <v/>
      </c>
      <c r="E232" s="28" t="str">
        <f>'Общий список'!A230</f>
        <v>306а</v>
      </c>
      <c r="F232" s="29" t="str">
        <f>IF(B232="","", IFERROR(VLOOKUP(E232,'Общий список'!$A$3:$AG$996,2,FALSE),""))</f>
        <v>Малых Владимир</v>
      </c>
      <c r="G232" s="27" t="str">
        <f>IF(B232="","", IFERROR(VLOOKUP(E232,'Общий список'!$A$3:$AG$996,4,FALSE),""))</f>
        <v>28.07.2003</v>
      </c>
      <c r="H232" s="27" t="str">
        <f>IF(B232="","", IFERROR(VLOOKUP(E232,'Общий список'!$A$3:$AG$996,6,FALSE),""))</f>
        <v>Runnersperm </v>
      </c>
      <c r="I232" s="27" t="str">
        <f>IF(B232="","", IFERROR(VLOOKUP(E232,'Общий список'!$A$3:$AG$996,7,FALSE),""))</f>
        <v>Шибалина О.Н.</v>
      </c>
      <c r="J232" s="27" t="str">
        <f t="array" ref="J232">IFERROR(INDEX('Общий список'!$A$3:$O$996,VLOOKUP(E232,'Общий список'!$A$3:$S$996,19,FALSE),MATCH(B232,'Общий список'!A230:N230,0)+1),"")</f>
        <v>9.40,00</v>
      </c>
      <c r="K232" s="30"/>
      <c r="L232" s="30"/>
      <c r="M232" s="31" t="str">
        <f t="shared" si="3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список'!A231:M231,0)),"")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 t="str">
        <f>'Общий список'!A231</f>
        <v>306в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список'!A231:N231,0)+1),"")</f>
        <v/>
      </c>
      <c r="K233" s="30"/>
      <c r="L233" s="30"/>
      <c r="M233" s="31" t="str">
        <f t="shared" si="3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список'!A232:M232,0)),"")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 t="str">
        <f>'Общий список'!A232</f>
        <v>304а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список'!A232:N232,0)+1),"")</f>
        <v/>
      </c>
      <c r="K234" s="30"/>
      <c r="L234" s="30"/>
      <c r="M234" s="31" t="str">
        <f t="shared" si="3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список'!A233:M233,0)),"")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 t="str">
        <f>'Общий список'!A233</f>
        <v>307а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список'!A233:N233,0)+1),"")</f>
        <v/>
      </c>
      <c r="K235" s="30"/>
      <c r="L235" s="30"/>
      <c r="M235" s="31" t="str">
        <f t="shared" si="3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список'!A234:M234,0)),"")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список'!A234</f>
        <v>309а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список'!A234:N234,0)+1),"")</f>
        <v/>
      </c>
      <c r="K236" s="30"/>
      <c r="L236" s="30"/>
      <c r="M236" s="31" t="str">
        <f t="shared" si="3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список'!A235:M235,0)),"")</f>
        <v>3000 м</v>
      </c>
      <c r="C237" s="27" t="str">
        <f>IF(B237="","", IFERROR(VLOOKUP(E237,'Общий список'!$A$3:$AG$996,3,FALSE),""))</f>
        <v>М</v>
      </c>
      <c r="D237" s="27" t="str">
        <f>IF(B237="","", IFERROR(VLOOKUP(E237,'Общий список'!$A$3:$AG$996,17,FALSE),""))</f>
        <v/>
      </c>
      <c r="E237" s="28" t="str">
        <f>'Общий список'!A235</f>
        <v>197а</v>
      </c>
      <c r="F237" s="29" t="str">
        <f>IF(B237="","", IFERROR(VLOOKUP(E237,'Общий список'!$A$3:$AG$996,2,FALSE),""))</f>
        <v>Гереев Александр</v>
      </c>
      <c r="G237" s="27" t="str">
        <f>IF(B237="","", IFERROR(VLOOKUP(E237,'Общий список'!$A$3:$AG$996,4,FALSE),""))</f>
        <v>09.04.93</v>
      </c>
      <c r="H237" s="27" t="str">
        <f>IF(B237="","", IFERROR(VLOOKUP(E237,'Общий список'!$A$3:$AG$996,6,FALSE),""))</f>
        <v>Удмуртская Республика</v>
      </c>
      <c r="I237" s="27" t="str">
        <f>IF(B237="","", IFERROR(VLOOKUP(E237,'Общий список'!$A$3:$AG$996,7,FALSE),""))</f>
        <v>Северухин Г.Б.</v>
      </c>
      <c r="J237" s="27" t="str">
        <f t="array" ref="J237">IFERROR(INDEX('Общий список'!$A$3:$O$996,VLOOKUP(E237,'Общий список'!$A$3:$S$996,19,FALSE),MATCH(B237,'Общий список'!A235:N235,0)+1),"")</f>
        <v>09.59,00</v>
      </c>
      <c r="K237" s="30"/>
      <c r="L237" s="30"/>
      <c r="M237" s="31" t="str">
        <f t="shared" si="3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список'!A236:M236,0)),"")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список'!A236</f>
        <v>150а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список'!A236:N236,0)+1),"")</f>
        <v/>
      </c>
      <c r="K238" s="30"/>
      <c r="L238" s="30"/>
      <c r="M238" s="31" t="str">
        <f t="shared" si="3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список'!A237:M237,0)),"")</f>
        <v>3000 м</v>
      </c>
      <c r="C239" s="27" t="str">
        <f>IF(B239="","", IFERROR(VLOOKUP(E239,'Общий список'!$A$3:$AG$996,3,FALSE),""))</f>
        <v>М</v>
      </c>
      <c r="D239" s="27" t="str">
        <f>IF(B239="","", IFERROR(VLOOKUP(E239,'Общий список'!$A$3:$AG$996,17,FALSE),""))</f>
        <v/>
      </c>
      <c r="E239" s="28">
        <f>'Общий список'!A237</f>
        <v>1982</v>
      </c>
      <c r="F239" s="29" t="str">
        <f>IF(B239="","", IFERROR(VLOOKUP(E239,'Общий список'!$A$3:$AG$996,2,FALSE),""))</f>
        <v>Акулов Антон</v>
      </c>
      <c r="G239" s="27">
        <f>IF(B239="","", IFERROR(VLOOKUP(E239,'Общий список'!$A$3:$AG$996,4,FALSE),""))</f>
        <v>30170</v>
      </c>
      <c r="H239" s="27" t="str">
        <f>IF(B239="","", IFERROR(VLOOKUP(E239,'Общий список'!$A$3:$AG$996,6,FALSE),""))</f>
        <v>RunTrain</v>
      </c>
      <c r="I239" s="27" t="str">
        <f>IF(B239="","", IFERROR(VLOOKUP(E239,'Общий список'!$A$3:$AG$996,7,FALSE),""))</f>
        <v>Грядковский И.С.</v>
      </c>
      <c r="J239" s="27" t="str">
        <f t="array" ref="J239">IFERROR(INDEX('Общий список'!$A$3:$O$996,VLOOKUP(E239,'Общий список'!$A$3:$S$996,19,FALSE),MATCH(B239,'Общий список'!A237:N237,0)+1),"")</f>
        <v>8.55,0</v>
      </c>
      <c r="K239" s="30"/>
      <c r="L239" s="30"/>
      <c r="M239" s="31" t="str">
        <f t="shared" si="3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список'!A238:M238,0)),"")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список'!A238</f>
        <v/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список'!A238:N238,0)+1),"")</f>
        <v/>
      </c>
      <c r="K240" s="30"/>
      <c r="L240" s="30"/>
      <c r="M240" s="31" t="str">
        <f t="shared" si="3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список'!A239:M239,0)),"")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список'!A239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список'!A239:N239,0)+1),"")</f>
        <v/>
      </c>
      <c r="K241" s="30"/>
      <c r="L241" s="30"/>
      <c r="M241" s="31" t="str">
        <f t="shared" si="3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список'!A240:M240,0)),"")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список'!A240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список'!A240:N240,0)+1),"")</f>
        <v/>
      </c>
      <c r="K242" s="30"/>
      <c r="L242" s="30"/>
      <c r="M242" s="31" t="str">
        <f t="shared" si="3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список'!A241:M241,0)),"")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список'!A241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список'!A241:N241,0)+1),"")</f>
        <v/>
      </c>
      <c r="K243" s="30"/>
      <c r="L243" s="30"/>
      <c r="M243" s="31" t="str">
        <f t="shared" si="3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список'!A242:M242,0)),"")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список'!A242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список'!A242:N242,0)+1),"")</f>
        <v/>
      </c>
      <c r="K244" s="30"/>
      <c r="L244" s="30"/>
      <c r="M244" s="31" t="str">
        <f t="shared" si="3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список'!A243:M243,0)),"")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список'!A243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список'!A243:N243,0)+1),"")</f>
        <v/>
      </c>
      <c r="K245" s="30"/>
      <c r="L245" s="30"/>
      <c r="M245" s="31" t="str">
        <f t="shared" si="3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список'!A244:M244,0)),"")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список'!A244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список'!A244:N244,0)+1),"")</f>
        <v/>
      </c>
      <c r="K246" s="30"/>
      <c r="L246" s="30"/>
      <c r="M246" s="31" t="str">
        <f t="shared" si="3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список'!A245:M245,0)),"")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список'!A245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список'!A245:N245,0)+1),"")</f>
        <v/>
      </c>
      <c r="K247" s="30"/>
      <c r="L247" s="30"/>
      <c r="M247" s="31" t="str">
        <f t="shared" si="3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список'!A246:M246,0)),"")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список'!A246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список'!A246:N246,0)+1),"")</f>
        <v/>
      </c>
      <c r="K248" s="30"/>
      <c r="L248" s="30"/>
      <c r="M248" s="31" t="str">
        <f t="shared" si="3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список'!A247:M247,0)),"")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список'!A247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список'!A247:N247,0)+1),"")</f>
        <v/>
      </c>
      <c r="K249" s="30"/>
      <c r="L249" s="30"/>
      <c r="M249" s="31" t="str">
        <f t="shared" si="3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список'!A248:M248,0)),"")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список'!A248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список'!A248:N248,0)+1),"")</f>
        <v/>
      </c>
      <c r="K250" s="30"/>
      <c r="L250" s="30"/>
      <c r="M250" s="31" t="str">
        <f t="shared" si="3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список'!A249:M249,0)),"")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список'!A249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список'!A249:N249,0)+1),"")</f>
        <v/>
      </c>
      <c r="K251" s="30"/>
      <c r="L251" s="30"/>
      <c r="M251" s="31" t="str">
        <f t="shared" si="3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список'!A250:M250,0)),"")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список'!A250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список'!A250:N250,0)+1),"")</f>
        <v/>
      </c>
      <c r="K252" s="30"/>
      <c r="L252" s="30"/>
      <c r="M252" s="31" t="str">
        <f t="shared" si="3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список'!A251:M251,0)),"")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список'!A251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список'!A251:N251,0)+1),"")</f>
        <v/>
      </c>
      <c r="K253" s="30"/>
      <c r="L253" s="30"/>
      <c r="M253" s="31" t="str">
        <f t="shared" si="3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список'!A252:M252,0)),"")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список'!A252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список'!A252:N252,0)+1),"")</f>
        <v/>
      </c>
      <c r="K254" s="30"/>
      <c r="L254" s="30"/>
      <c r="M254" s="31" t="str">
        <f t="shared" si="3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список'!A253:M253,0)),"")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список'!A253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список'!A253:N253,0)+1),"")</f>
        <v/>
      </c>
      <c r="K255" s="30"/>
      <c r="L255" s="30"/>
      <c r="M255" s="31" t="str">
        <f t="shared" si="3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список'!A254:M254,0)),"")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список'!A254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список'!A254:N254,0)+1),"")</f>
        <v/>
      </c>
      <c r="K256" s="30"/>
      <c r="L256" s="30"/>
      <c r="M256" s="31" t="str">
        <f t="shared" si="3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список'!A255:M255,0)),"")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список'!A255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список'!A255:N255,0)+1),"")</f>
        <v/>
      </c>
      <c r="K257" s="30"/>
      <c r="L257" s="30"/>
      <c r="M257" s="31" t="str">
        <f t="shared" si="3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список'!A256:M256,0)),"")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список'!A256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список'!A256:N256,0)+1),"")</f>
        <v/>
      </c>
      <c r="K258" s="30"/>
      <c r="L258" s="30"/>
      <c r="M258" s="31" t="str">
        <f t="shared" si="3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список'!A257:M257,0)),"")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список'!A257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список'!A257:N257,0)+1),"")</f>
        <v/>
      </c>
      <c r="K259" s="30"/>
      <c r="L259" s="30"/>
      <c r="M259" s="31" t="str">
        <f t="shared" si="3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список'!A258:M258,0)),"")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список'!A258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список'!A258:N258,0)+1),"")</f>
        <v/>
      </c>
      <c r="K260" s="30"/>
      <c r="L260" s="30"/>
      <c r="M260" s="31" t="str">
        <f t="shared" si="3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список'!A259:M259,0)),"")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список'!A259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список'!A259:N259,0)+1),"")</f>
        <v/>
      </c>
      <c r="K261" s="30"/>
      <c r="L261" s="30"/>
      <c r="M261" s="31" t="str">
        <f t="shared" si="3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список'!A260:M260,0)),"")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список'!A260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список'!A260:N260,0)+1),"")</f>
        <v/>
      </c>
      <c r="K262" s="30"/>
      <c r="L262" s="30"/>
      <c r="M262" s="31" t="str">
        <f t="shared" si="3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список'!A261:M261,0)),"")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список'!A261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список'!A261:N261,0)+1),"")</f>
        <v/>
      </c>
      <c r="K263" s="30"/>
      <c r="L263" s="30"/>
      <c r="M263" s="31" t="str">
        <f t="shared" si="3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список'!A262:M262,0)),"")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список'!A262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список'!A262:N262,0)+1),"")</f>
        <v/>
      </c>
      <c r="K264" s="30"/>
      <c r="L264" s="30"/>
      <c r="M264" s="31" t="str">
        <f t="shared" si="3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список'!A263:M263,0)),"")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список'!A263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список'!A263:N263,0)+1),"")</f>
        <v/>
      </c>
      <c r="K265" s="30"/>
      <c r="L265" s="30"/>
      <c r="M265" s="31" t="str">
        <f t="shared" si="3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список'!A264:M264,0)),"")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список'!A264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список'!A264:N264,0)+1),"")</f>
        <v/>
      </c>
      <c r="K266" s="30"/>
      <c r="L266" s="30"/>
      <c r="M266" s="31" t="str">
        <f t="shared" si="3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список'!A265:M265,0)),"")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список'!A265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список'!A265:N265,0)+1),"")</f>
        <v/>
      </c>
      <c r="K267" s="30"/>
      <c r="L267" s="30"/>
      <c r="M267" s="31" t="str">
        <f t="shared" si="3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список'!A266:M266,0)),"")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список'!A266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список'!A266:N266,0)+1),"")</f>
        <v/>
      </c>
      <c r="K268" s="30"/>
      <c r="L268" s="30"/>
      <c r="M268" s="31" t="str">
        <f t="shared" si="3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список'!A267:M267,0)),"")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список'!A267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список'!A267:N267,0)+1),"")</f>
        <v/>
      </c>
      <c r="K269" s="30"/>
      <c r="L269" s="30"/>
      <c r="M269" s="31" t="str">
        <f t="shared" si="3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список'!A268:M268,0)),"")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список'!A268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список'!A268:N268,0)+1),"")</f>
        <v/>
      </c>
      <c r="K270" s="30"/>
      <c r="L270" s="30"/>
      <c r="M270" s="31" t="str">
        <f t="shared" si="3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список'!A269:M269,0)),"")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список'!A269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список'!A269:N269,0)+1),"")</f>
        <v/>
      </c>
      <c r="K271" s="30"/>
      <c r="L271" s="30"/>
      <c r="M271" s="31" t="str">
        <f t="shared" si="3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список'!A270:M270,0)),"")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список'!A270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список'!A270:N270,0)+1),"")</f>
        <v/>
      </c>
      <c r="K272" s="30"/>
      <c r="L272" s="30"/>
      <c r="M272" s="31" t="str">
        <f t="shared" si="3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список'!A271:M271,0)),"")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список'!A271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список'!A271:N271,0)+1),"")</f>
        <v/>
      </c>
      <c r="K273" s="30"/>
      <c r="L273" s="30"/>
      <c r="M273" s="31" t="str">
        <f t="shared" si="3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список'!A272:M272,0)),"")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список'!A272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список'!A272:N272,0)+1),"")</f>
        <v/>
      </c>
      <c r="K274" s="30"/>
      <c r="L274" s="30"/>
      <c r="M274" s="31" t="str">
        <f t="shared" si="3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список'!A273:M273,0)),"")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список'!A273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список'!A273:N273,0)+1),"")</f>
        <v/>
      </c>
      <c r="K275" s="30"/>
      <c r="L275" s="30"/>
      <c r="M275" s="31" t="str">
        <f t="shared" si="3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список'!A274:M274,0)),"")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список'!A274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список'!A274:N274,0)+1),"")</f>
        <v/>
      </c>
      <c r="K276" s="30"/>
      <c r="L276" s="30"/>
      <c r="M276" s="31" t="str">
        <f t="shared" si="3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список'!A275:M275,0)),"")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список'!A275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список'!A275:N275,0)+1),"")</f>
        <v/>
      </c>
      <c r="K277" s="30"/>
      <c r="L277" s="30"/>
      <c r="M277" s="31" t="str">
        <f t="shared" si="3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список'!A276:M276,0)),"")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список'!A276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список'!A276:N276,0)+1),"")</f>
        <v/>
      </c>
      <c r="K278" s="30"/>
      <c r="L278" s="30"/>
      <c r="M278" s="31" t="str">
        <f t="shared" si="3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список'!A277:M277,0)),"")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список'!A277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список'!A277:N277,0)+1),"")</f>
        <v/>
      </c>
      <c r="K279" s="30"/>
      <c r="L279" s="30"/>
      <c r="M279" s="31" t="str">
        <f t="shared" si="3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список'!A278:M278,0)),"")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список'!A278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список'!A278:N278,0)+1),"")</f>
        <v/>
      </c>
      <c r="K280" s="30"/>
      <c r="L280" s="30"/>
      <c r="M280" s="31" t="str">
        <f t="shared" si="3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список'!A279:M279,0)),"")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список'!A279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список'!A279:N279,0)+1),"")</f>
        <v/>
      </c>
      <c r="K281" s="30"/>
      <c r="L281" s="30"/>
      <c r="M281" s="31" t="str">
        <f t="shared" si="3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список'!A280:M280,0)),"")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список'!A280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список'!A280:N280,0)+1),"")</f>
        <v/>
      </c>
      <c r="K282" s="30"/>
      <c r="L282" s="30"/>
      <c r="M282" s="31" t="str">
        <f t="shared" si="3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список'!A281:M281,0)),"")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список'!A281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список'!A281:N281,0)+1),"")</f>
        <v/>
      </c>
      <c r="K283" s="30"/>
      <c r="L283" s="30"/>
      <c r="M283" s="31" t="str">
        <f t="shared" si="3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список'!A282:M282,0)),"")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список'!A282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список'!A282:N282,0)+1),"")</f>
        <v/>
      </c>
      <c r="K284" s="30"/>
      <c r="L284" s="30"/>
      <c r="M284" s="31" t="str">
        <f t="shared" si="3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список'!A283:M283,0)),"")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список'!A283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список'!A283:N283,0)+1),"")</f>
        <v/>
      </c>
      <c r="K285" s="30"/>
      <c r="L285" s="30"/>
      <c r="M285" s="31" t="str">
        <f t="shared" si="3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список'!A284:M284,0)),"")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список'!A284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список'!A284:N284,0)+1),"")</f>
        <v/>
      </c>
      <c r="K286" s="30"/>
      <c r="L286" s="30"/>
      <c r="M286" s="31" t="str">
        <f t="shared" si="3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список'!A285:M285,0)),"")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список'!A285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список'!A285:N285,0)+1),"")</f>
        <v/>
      </c>
      <c r="K287" s="30"/>
      <c r="L287" s="30"/>
      <c r="M287" s="31" t="str">
        <f t="shared" si="3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список'!A286:M286,0)),"")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список'!A286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список'!A286:N286,0)+1),"")</f>
        <v/>
      </c>
      <c r="K288" s="30"/>
      <c r="L288" s="30"/>
      <c r="M288" s="31" t="str">
        <f t="shared" si="3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список'!A287:M287,0)),"")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список'!A287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список'!A287:N287,0)+1),"")</f>
        <v/>
      </c>
      <c r="K289" s="30"/>
      <c r="L289" s="30"/>
      <c r="M289" s="31" t="str">
        <f t="shared" si="3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список'!A288:M288,0)),"")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список'!A288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список'!A288:N288,0)+1),"")</f>
        <v/>
      </c>
      <c r="K290" s="30"/>
      <c r="L290" s="30"/>
      <c r="M290" s="31" t="str">
        <f t="shared" si="3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список'!A289:M289,0)),"")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список'!A289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список'!A289:N289,0)+1),"")</f>
        <v/>
      </c>
      <c r="K291" s="30"/>
      <c r="L291" s="30"/>
      <c r="M291" s="31" t="str">
        <f t="shared" si="3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список'!A290:M290,0)),"")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список'!A290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список'!A290:N290,0)+1),"")</f>
        <v/>
      </c>
      <c r="K292" s="30"/>
      <c r="L292" s="30"/>
      <c r="M292" s="31" t="str">
        <f t="shared" si="3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список'!A291:M291,0)),"")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список'!A291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список'!A291:N291,0)+1),"")</f>
        <v/>
      </c>
      <c r="K293" s="30"/>
      <c r="L293" s="30"/>
      <c r="M293" s="31" t="str">
        <f t="shared" si="3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список'!A292:M292,0)),"")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список'!A292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список'!A292:N292,0)+1),"")</f>
        <v/>
      </c>
      <c r="K294" s="30"/>
      <c r="L294" s="30"/>
      <c r="M294" s="31" t="str">
        <f t="shared" si="3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список'!A293:M293,0)),"")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список'!A293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список'!A293:N293,0)+1),"")</f>
        <v/>
      </c>
      <c r="K295" s="30"/>
      <c r="L295" s="30"/>
      <c r="M295" s="31" t="str">
        <f t="shared" si="3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список'!A294:M294,0)),"")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список'!A294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список'!A294:N294,0)+1),"")</f>
        <v/>
      </c>
      <c r="K296" s="30"/>
      <c r="L296" s="30"/>
      <c r="M296" s="31" t="str">
        <f t="shared" si="3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список'!A295:M295,0)),"")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список'!A295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список'!A295:N295,0)+1),"")</f>
        <v/>
      </c>
      <c r="K297" s="30"/>
      <c r="L297" s="30"/>
      <c r="M297" s="31" t="str">
        <f t="shared" si="3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список'!A296:M296,0)),"")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список'!A296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список'!A296:N296,0)+1),"")</f>
        <v/>
      </c>
      <c r="K298" s="30"/>
      <c r="L298" s="30"/>
      <c r="M298" s="31" t="str">
        <f t="shared" si="3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список'!A297:M297,0)),"")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список'!A297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список'!A297:N297,0)+1),"")</f>
        <v/>
      </c>
      <c r="K299" s="30"/>
      <c r="L299" s="30"/>
      <c r="M299" s="31" t="str">
        <f t="shared" si="3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список'!A298:M298,0)),"")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список'!A298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список'!A298:N298,0)+1),"")</f>
        <v/>
      </c>
      <c r="K300" s="30"/>
      <c r="L300" s="30"/>
      <c r="M300" s="31" t="str">
        <f t="shared" si="3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список'!A299:M299,0)),"")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список'!A299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список'!A299:N299,0)+1),"")</f>
        <v/>
      </c>
      <c r="K301" s="30"/>
      <c r="L301" s="30"/>
      <c r="M301" s="31" t="str">
        <f t="shared" si="3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список'!A300:M300,0)),"")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список'!A300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список'!A300:N300,0)+1),"")</f>
        <v/>
      </c>
      <c r="K302" s="30"/>
      <c r="L302" s="30"/>
      <c r="M302" s="31" t="str">
        <f t="shared" si="3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список'!A301:M301,0)),"")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список'!A301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список'!A301:N301,0)+1),"")</f>
        <v/>
      </c>
      <c r="K303" s="30"/>
      <c r="L303" s="30"/>
      <c r="M303" s="31" t="str">
        <f t="shared" si="3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список'!A302:M302,0)),"")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список'!A302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список'!A302:N302,0)+1),"")</f>
        <v/>
      </c>
      <c r="K304" s="30"/>
      <c r="L304" s="30"/>
      <c r="M304" s="31" t="str">
        <f t="shared" si="3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список'!A303:M303,0)),"")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список'!A303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список'!A303:N303,0)+1),"")</f>
        <v/>
      </c>
      <c r="K305" s="30"/>
      <c r="L305" s="30"/>
      <c r="M305" s="31" t="str">
        <f t="shared" si="3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список'!A304:M304,0)),"")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список'!A304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список'!A304:N304,0)+1),"")</f>
        <v/>
      </c>
      <c r="K306" s="30"/>
      <c r="L306" s="30"/>
      <c r="M306" s="31" t="str">
        <f t="shared" si="3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список'!A305:M305,0)),"")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список'!A305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список'!A305:N305,0)+1),"")</f>
        <v/>
      </c>
      <c r="K307" s="30"/>
      <c r="L307" s="30"/>
      <c r="M307" s="31" t="str">
        <f t="shared" si="3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список'!A306:M306,0)),"")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список'!A306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список'!A306:N306,0)+1),"")</f>
        <v/>
      </c>
      <c r="K308" s="30"/>
      <c r="L308" s="30"/>
      <c r="M308" s="31" t="str">
        <f t="shared" si="3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список'!A307:M307,0)),"")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список'!A307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список'!A307:N307,0)+1),"")</f>
        <v/>
      </c>
      <c r="K309" s="30"/>
      <c r="L309" s="30"/>
      <c r="M309" s="31" t="str">
        <f t="shared" si="3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список'!A308:M308,0)),"")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список'!A308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список'!A308:N308,0)+1),"")</f>
        <v/>
      </c>
      <c r="K310" s="30"/>
      <c r="L310" s="30"/>
      <c r="M310" s="31" t="str">
        <f t="shared" si="3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список'!A309:M309,0)),"")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список'!A309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список'!A309:N309,0)+1),"")</f>
        <v/>
      </c>
      <c r="K311" s="30"/>
      <c r="L311" s="30"/>
      <c r="M311" s="31" t="str">
        <f t="shared" si="3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список'!A310:M310,0)),"")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список'!A310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список'!A310:N310,0)+1),"")</f>
        <v/>
      </c>
      <c r="K312" s="30"/>
      <c r="L312" s="30"/>
      <c r="M312" s="31" t="str">
        <f t="shared" si="3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список'!A311:M311,0)),"")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список'!A311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список'!A311:N311,0)+1),"")</f>
        <v/>
      </c>
      <c r="K313" s="30"/>
      <c r="L313" s="30"/>
      <c r="M313" s="31" t="str">
        <f t="shared" si="3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список'!A312:M312,0)),"")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список'!A312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список'!A312:N312,0)+1),"")</f>
        <v/>
      </c>
      <c r="K314" s="30"/>
      <c r="L314" s="30"/>
      <c r="M314" s="31" t="str">
        <f t="shared" si="3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список'!A313:M313,0)),"")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список'!A313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список'!A313:N313,0)+1),"")</f>
        <v/>
      </c>
      <c r="K315" s="30"/>
      <c r="L315" s="30"/>
      <c r="M315" s="31" t="str">
        <f t="shared" si="3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список'!A314:M314,0)),"")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список'!A314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список'!A314:N314,0)+1),"")</f>
        <v/>
      </c>
      <c r="K316" s="30"/>
      <c r="L316" s="30"/>
      <c r="M316" s="31" t="str">
        <f t="shared" si="3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список'!A315:M315,0)),"")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список'!A315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список'!A315:N315,0)+1),"")</f>
        <v/>
      </c>
      <c r="K317" s="30"/>
      <c r="L317" s="30"/>
      <c r="M317" s="31" t="str">
        <f t="shared" si="3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список'!A316:M316,0)),"")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список'!A316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список'!A316:N316,0)+1),"")</f>
        <v/>
      </c>
      <c r="K318" s="30"/>
      <c r="L318" s="30"/>
      <c r="M318" s="31" t="str">
        <f t="shared" si="3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список'!A317:M317,0)),"")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список'!A317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список'!A317:N317,0)+1),"")</f>
        <v/>
      </c>
      <c r="K319" s="30"/>
      <c r="L319" s="30"/>
      <c r="M319" s="31" t="str">
        <f t="shared" si="3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список'!A318:M318,0)),"")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список'!A318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список'!A318:N318,0)+1),"")</f>
        <v/>
      </c>
      <c r="K320" s="30"/>
      <c r="L320" s="30"/>
      <c r="M320" s="31" t="str">
        <f t="shared" si="3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список'!A319:M319,0)),"")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список'!A319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список'!A319:N319,0)+1),"")</f>
        <v/>
      </c>
      <c r="K321" s="30"/>
      <c r="L321" s="30"/>
      <c r="M321" s="31" t="str">
        <f t="shared" si="3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список'!A320:M320,0)),"")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список'!A320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список'!A320:N320,0)+1),"")</f>
        <v/>
      </c>
      <c r="K322" s="30"/>
      <c r="L322" s="30"/>
      <c r="M322" s="31" t="str">
        <f t="shared" si="3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список'!A321:M321,0)),"")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список'!A321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список'!A321:N321,0)+1),"")</f>
        <v/>
      </c>
      <c r="K323" s="30"/>
      <c r="L323" s="30"/>
      <c r="M323" s="31" t="str">
        <f t="shared" si="3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список'!A322:M322,0)),"")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список'!A322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список'!A322:N322,0)+1),"")</f>
        <v/>
      </c>
      <c r="K324" s="30"/>
      <c r="L324" s="30"/>
      <c r="M324" s="31" t="str">
        <f t="shared" si="3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список'!A323:M323,0)),"")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список'!A323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список'!A323:N323,0)+1),"")</f>
        <v/>
      </c>
      <c r="K325" s="30"/>
      <c r="L325" s="30"/>
      <c r="M325" s="31" t="str">
        <f t="shared" si="3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список'!A324:M324,0)),"")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список'!A324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список'!A324:N324,0)+1),"")</f>
        <v/>
      </c>
      <c r="K326" s="30"/>
      <c r="L326" s="30"/>
      <c r="M326" s="31" t="str">
        <f t="shared" si="3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список'!A325:M325,0)),"")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список'!A325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список'!A325:N325,0)+1),"")</f>
        <v/>
      </c>
      <c r="K327" s="30"/>
      <c r="L327" s="30"/>
      <c r="M327" s="31" t="str">
        <f t="shared" si="3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список'!A326:M326,0)),"")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список'!A326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список'!A326:N326,0)+1),"")</f>
        <v/>
      </c>
      <c r="K328" s="30"/>
      <c r="L328" s="30"/>
      <c r="M328" s="31" t="str">
        <f t="shared" si="3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список'!A327:M327,0)),"")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список'!A327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список'!A327:N327,0)+1),"")</f>
        <v/>
      </c>
      <c r="K329" s="30"/>
      <c r="L329" s="30"/>
      <c r="M329" s="31" t="str">
        <f t="shared" si="3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список'!A328:M328,0)),"")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список'!A328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список'!A328:N328,0)+1),"")</f>
        <v/>
      </c>
      <c r="K330" s="30"/>
      <c r="L330" s="30"/>
      <c r="M330" s="31" t="str">
        <f t="shared" si="3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список'!A329:M329,0)),"")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список'!A329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список'!A329:N329,0)+1),"")</f>
        <v/>
      </c>
      <c r="K331" s="30"/>
      <c r="L331" s="30"/>
      <c r="M331" s="31" t="str">
        <f t="shared" si="3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список'!A330:M330,0)),"")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список'!A330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список'!A330:N330,0)+1),"")</f>
        <v/>
      </c>
      <c r="K332" s="30"/>
      <c r="L332" s="30"/>
      <c r="M332" s="31" t="str">
        <f t="shared" si="3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список'!A331:M331,0)),"")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список'!A331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список'!A331:N331,0)+1),"")</f>
        <v/>
      </c>
      <c r="K333" s="30"/>
      <c r="L333" s="30"/>
      <c r="M333" s="31" t="str">
        <f t="shared" si="3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список'!A332:M332,0)),"")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список'!A332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список'!A332:N332,0)+1),"")</f>
        <v/>
      </c>
      <c r="K334" s="30"/>
      <c r="L334" s="30"/>
      <c r="M334" s="31" t="str">
        <f t="shared" si="3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список'!A333:M333,0)),"")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список'!A333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список'!A333:N333,0)+1),"")</f>
        <v/>
      </c>
      <c r="K335" s="30"/>
      <c r="L335" s="30"/>
      <c r="M335" s="31" t="str">
        <f t="shared" si="3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список'!A334:M334,0)),"")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список'!A334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список'!A334:N334,0)+1),"")</f>
        <v/>
      </c>
      <c r="K336" s="30"/>
      <c r="L336" s="30"/>
      <c r="M336" s="31" t="str">
        <f t="shared" si="3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список'!A335:M335,0)),"")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список'!A335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список'!A335:N335,0)+1),"")</f>
        <v/>
      </c>
      <c r="K337" s="30"/>
      <c r="L337" s="30"/>
      <c r="M337" s="31" t="str">
        <f t="shared" si="3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список'!A336:M336,0)),"")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список'!A336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список'!A336:N336,0)+1),"")</f>
        <v/>
      </c>
      <c r="K338" s="30"/>
      <c r="L338" s="30"/>
      <c r="M338" s="31" t="str">
        <f t="shared" si="3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список'!A337:M337,0)),"")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список'!A337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список'!A337:N337,0)+1),"")</f>
        <v/>
      </c>
      <c r="K339" s="30"/>
      <c r="L339" s="30"/>
      <c r="M339" s="31" t="str">
        <f t="shared" si="3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список'!A338:M338,0)),"")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список'!A338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список'!A338:N338,0)+1),"")</f>
        <v/>
      </c>
      <c r="K340" s="30"/>
      <c r="L340" s="30"/>
      <c r="M340" s="31" t="str">
        <f t="shared" si="3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список'!A339:M339,0)),"")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список'!A339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список'!A339:N339,0)+1),"")</f>
        <v/>
      </c>
      <c r="K341" s="30"/>
      <c r="L341" s="30"/>
      <c r="M341" s="31" t="str">
        <f t="shared" si="3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список'!A340:M340,0)),"")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список'!A340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список'!A340:N340,0)+1),"")</f>
        <v/>
      </c>
      <c r="K342" s="30"/>
      <c r="L342" s="30"/>
      <c r="M342" s="31" t="str">
        <f t="shared" si="3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список'!A341:M341,0)),"")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список'!A341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список'!A341:N341,0)+1),"")</f>
        <v/>
      </c>
      <c r="K343" s="30"/>
      <c r="L343" s="30"/>
      <c r="M343" s="31" t="str">
        <f t="shared" si="3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список'!A342:M342,0)),"")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список'!A342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список'!A342:N342,0)+1),"")</f>
        <v/>
      </c>
      <c r="K344" s="30"/>
      <c r="L344" s="30"/>
      <c r="M344" s="31" t="str">
        <f t="shared" si="3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список'!A343:M343,0)),"")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список'!A343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список'!A343:N343,0)+1),"")</f>
        <v/>
      </c>
      <c r="K345" s="30"/>
      <c r="L345" s="30"/>
      <c r="M345" s="31" t="str">
        <f t="shared" si="3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список'!A344:M344,0)),"")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список'!A344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список'!A344:N344,0)+1),"")</f>
        <v/>
      </c>
      <c r="K346" s="30"/>
      <c r="L346" s="30"/>
      <c r="M346" s="31" t="str">
        <f t="shared" si="3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список'!A345:M345,0)),"")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список'!A345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список'!A345:N345,0)+1),"")</f>
        <v/>
      </c>
      <c r="K347" s="30"/>
      <c r="L347" s="30"/>
      <c r="M347" s="31" t="str">
        <f t="shared" si="3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список'!A346:M346,0)),"")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список'!A346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список'!A346:N346,0)+1),"")</f>
        <v/>
      </c>
      <c r="K348" s="30"/>
      <c r="L348" s="30"/>
      <c r="M348" s="31" t="str">
        <f t="shared" si="3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список'!A347:M347,0)),"")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список'!A347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список'!A347:N347,0)+1),"")</f>
        <v/>
      </c>
      <c r="K349" s="30"/>
      <c r="L349" s="30"/>
      <c r="M349" s="31" t="str">
        <f t="shared" si="3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список'!A348:M348,0)),"")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список'!A348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список'!A348:N348,0)+1),"")</f>
        <v/>
      </c>
      <c r="K350" s="30"/>
      <c r="L350" s="30"/>
      <c r="M350" s="31" t="str">
        <f t="shared" si="3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список'!A349:M349,0)),"")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список'!A349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список'!A349:N349,0)+1),"")</f>
        <v/>
      </c>
      <c r="K351" s="30"/>
      <c r="L351" s="30"/>
      <c r="M351" s="31" t="str">
        <f t="shared" si="3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список'!A350:M350,0)),"")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список'!A350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список'!A350:N350,0)+1),"")</f>
        <v/>
      </c>
      <c r="K352" s="30"/>
      <c r="L352" s="30"/>
      <c r="M352" s="31" t="str">
        <f t="shared" si="3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список'!A351:M351,0)),"")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список'!A351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список'!A351:N351,0)+1),"")</f>
        <v/>
      </c>
      <c r="K353" s="30"/>
      <c r="L353" s="30"/>
      <c r="M353" s="31" t="str">
        <f t="shared" si="3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список'!A352:M352,0)),"")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список'!A352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список'!A352:N352,0)+1),"")</f>
        <v/>
      </c>
      <c r="K354" s="30"/>
      <c r="L354" s="30"/>
      <c r="M354" s="31" t="str">
        <f t="shared" si="3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список'!A353:M353,0)),"")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список'!A353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список'!A353:N353,0)+1),"")</f>
        <v/>
      </c>
      <c r="K355" s="30"/>
      <c r="L355" s="30"/>
      <c r="M355" s="31" t="str">
        <f t="shared" si="3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список'!A354:M354,0)),"")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список'!A354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список'!A354:N354,0)+1),"")</f>
        <v/>
      </c>
      <c r="K356" s="30"/>
      <c r="L356" s="30"/>
      <c r="M356" s="31" t="str">
        <f t="shared" si="3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список'!A355:M355,0)),"")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список'!A355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список'!A355:N355,0)+1),"")</f>
        <v/>
      </c>
      <c r="K357" s="30"/>
      <c r="L357" s="30"/>
      <c r="M357" s="31" t="str">
        <f t="shared" si="3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список'!A356:M356,0)),"")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список'!A356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список'!A356:N356,0)+1),"")</f>
        <v/>
      </c>
      <c r="K358" s="30"/>
      <c r="L358" s="30"/>
      <c r="M358" s="31" t="str">
        <f t="shared" si="3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список'!A357:M357,0)),"")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список'!A357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список'!A357:N357,0)+1),"")</f>
        <v/>
      </c>
      <c r="K359" s="30"/>
      <c r="L359" s="30"/>
      <c r="M359" s="31" t="str">
        <f t="shared" si="3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список'!A358:M358,0)),"")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список'!A358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список'!A358:N358,0)+1),"")</f>
        <v/>
      </c>
      <c r="K360" s="30"/>
      <c r="L360" s="30"/>
      <c r="M360" s="31" t="str">
        <f t="shared" si="3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список'!A359:M359,0)),"")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список'!A359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список'!A359:N359,0)+1),"")</f>
        <v/>
      </c>
      <c r="K361" s="30"/>
      <c r="L361" s="30"/>
      <c r="M361" s="31" t="str">
        <f t="shared" si="3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список'!A360:M360,0)),"")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список'!A360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список'!A360:N360,0)+1),"")</f>
        <v/>
      </c>
      <c r="K362" s="30"/>
      <c r="L362" s="30"/>
      <c r="M362" s="31" t="str">
        <f t="shared" si="3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список'!A361:M361,0)),"")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список'!A361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список'!A361:N361,0)+1),"")</f>
        <v/>
      </c>
      <c r="K363" s="30"/>
      <c r="L363" s="30"/>
      <c r="M363" s="31" t="str">
        <f t="shared" si="3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список'!A362:M362,0)),"")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список'!A362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список'!A362:N362,0)+1),"")</f>
        <v/>
      </c>
      <c r="K364" s="30"/>
      <c r="L364" s="30"/>
      <c r="M364" s="31" t="str">
        <f t="shared" si="3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список'!A363:M363,0)),"")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список'!A363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список'!A363:N363,0)+1),"")</f>
        <v/>
      </c>
      <c r="K365" s="30"/>
      <c r="L365" s="30"/>
      <c r="M365" s="31" t="str">
        <f t="shared" si="3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список'!A364:M364,0)),"")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список'!A364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список'!A364:N364,0)+1),"")</f>
        <v/>
      </c>
      <c r="K366" s="30"/>
      <c r="L366" s="30"/>
      <c r="M366" s="31" t="str">
        <f t="shared" si="3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список'!A365:M365,0)),"")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список'!A365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список'!A365:N365,0)+1),"")</f>
        <v/>
      </c>
      <c r="K367" s="30"/>
      <c r="L367" s="30"/>
      <c r="M367" s="31" t="str">
        <f t="shared" si="3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список'!A366:M366,0)),"")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список'!A366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список'!A366:N366,0)+1),"")</f>
        <v/>
      </c>
      <c r="K368" s="30"/>
      <c r="L368" s="30"/>
      <c r="M368" s="31" t="str">
        <f t="shared" si="3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список'!A367:M367,0)),"")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список'!A367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список'!A367:N367,0)+1),"")</f>
        <v/>
      </c>
      <c r="K369" s="30"/>
      <c r="L369" s="30"/>
      <c r="M369" s="31" t="str">
        <f t="shared" si="3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список'!A368:M368,0)),"")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список'!A368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список'!A368:N368,0)+1),"")</f>
        <v/>
      </c>
      <c r="K370" s="30"/>
      <c r="L370" s="30"/>
      <c r="M370" s="31" t="str">
        <f t="shared" si="3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список'!A369:M369,0)),"")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список'!A369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список'!A369:N369,0)+1),"")</f>
        <v/>
      </c>
      <c r="K371" s="30"/>
      <c r="L371" s="30"/>
      <c r="M371" s="31" t="str">
        <f t="shared" si="3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список'!A370:M370,0)),"")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список'!A370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список'!A370:N370,0)+1),"")</f>
        <v/>
      </c>
      <c r="K372" s="30"/>
      <c r="L372" s="30"/>
      <c r="M372" s="31" t="str">
        <f t="shared" si="3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список'!A371:M371,0)),"")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список'!A371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список'!A371:N371,0)+1),"")</f>
        <v/>
      </c>
      <c r="K373" s="30"/>
      <c r="L373" s="30"/>
      <c r="M373" s="31" t="str">
        <f t="shared" si="3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список'!A372:M372,0)),"")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список'!A372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список'!A372:N372,0)+1),"")</f>
        <v/>
      </c>
      <c r="K374" s="30"/>
      <c r="L374" s="30"/>
      <c r="M374" s="31" t="str">
        <f t="shared" si="3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список'!A373:M373,0)),"")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список'!A373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список'!A373:N373,0)+1),"")</f>
        <v/>
      </c>
      <c r="K375" s="30"/>
      <c r="L375" s="30"/>
      <c r="M375" s="31" t="str">
        <f t="shared" si="3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список'!A374:M374,0)),"")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список'!A374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список'!A374:N374,0)+1),"")</f>
        <v/>
      </c>
      <c r="K376" s="30"/>
      <c r="L376" s="30"/>
      <c r="M376" s="31" t="str">
        <f t="shared" si="3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список'!A375:M375,0)),"")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список'!A375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список'!A375:N375,0)+1),"")</f>
        <v/>
      </c>
      <c r="K377" s="30"/>
      <c r="L377" s="30"/>
      <c r="M377" s="31" t="str">
        <f t="shared" si="3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список'!A376:M376,0)),"")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список'!A376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список'!A376:N376,0)+1),"")</f>
        <v/>
      </c>
      <c r="K378" s="30"/>
      <c r="L378" s="30"/>
      <c r="M378" s="31" t="str">
        <f t="shared" si="3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список'!A377:M377,0)),"")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список'!A377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список'!A377:N377,0)+1),"")</f>
        <v/>
      </c>
      <c r="K379" s="30"/>
      <c r="L379" s="30"/>
      <c r="M379" s="31" t="str">
        <f t="shared" si="3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список'!A378:M378,0)),"")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список'!A378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список'!A378:N378,0)+1),"")</f>
        <v/>
      </c>
      <c r="K380" s="30"/>
      <c r="L380" s="30"/>
      <c r="M380" s="31" t="str">
        <f t="shared" si="3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список'!A379:M379,0)),"")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список'!A379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список'!A379:N379,0)+1),"")</f>
        <v/>
      </c>
      <c r="K381" s="30"/>
      <c r="L381" s="30"/>
      <c r="M381" s="31" t="str">
        <f t="shared" si="3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список'!A380:M380,0)),"")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список'!A380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список'!A380:N380,0)+1),"")</f>
        <v/>
      </c>
      <c r="K382" s="30"/>
      <c r="L382" s="30"/>
      <c r="M382" s="31" t="str">
        <f t="shared" si="3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список'!A381:M381,0)),"")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список'!A381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список'!A381:N381,0)+1),"")</f>
        <v/>
      </c>
      <c r="K383" s="30"/>
      <c r="L383" s="30"/>
      <c r="M383" s="31" t="str">
        <f t="shared" si="3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список'!A382:M382,0)),"")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список'!A382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список'!A382:N382,0)+1),"")</f>
        <v/>
      </c>
      <c r="K384" s="30"/>
      <c r="L384" s="30"/>
      <c r="M384" s="31" t="str">
        <f t="shared" si="3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список'!A383:M383,0)),"")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список'!A383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список'!A383:N383,0)+1),"")</f>
        <v/>
      </c>
      <c r="K385" s="30"/>
      <c r="L385" s="30"/>
      <c r="M385" s="31" t="str">
        <f t="shared" si="3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список'!A384:M384,0)),"")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список'!A384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список'!A384:N384,0)+1),"")</f>
        <v/>
      </c>
      <c r="K386" s="30"/>
      <c r="L386" s="30"/>
      <c r="M386" s="31" t="str">
        <f t="shared" si="3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список'!A385:M385,0)),"")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список'!A385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список'!A385:N385,0)+1),"")</f>
        <v/>
      </c>
      <c r="K387" s="30"/>
      <c r="L387" s="30"/>
      <c r="M387" s="31" t="str">
        <f t="shared" si="3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список'!A386:M386,0)),"")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список'!A386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список'!A386:N386,0)+1),"")</f>
        <v/>
      </c>
      <c r="K388" s="30"/>
      <c r="L388" s="30"/>
      <c r="M388" s="31" t="str">
        <f t="shared" si="3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список'!A387:M387,0)),"")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список'!A387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список'!A387:N387,0)+1),"")</f>
        <v/>
      </c>
      <c r="K389" s="30"/>
      <c r="L389" s="30"/>
      <c r="M389" s="31" t="str">
        <f t="shared" si="3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список'!A388:M388,0)),"")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список'!A388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список'!A388:N388,0)+1),"")</f>
        <v/>
      </c>
      <c r="K390" s="30"/>
      <c r="L390" s="30"/>
      <c r="M390" s="31" t="str">
        <f t="shared" si="3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список'!A389:M389,0)),"")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список'!A389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список'!A389:N389,0)+1),"")</f>
        <v/>
      </c>
      <c r="K391" s="30"/>
      <c r="L391" s="30"/>
      <c r="M391" s="31" t="str">
        <f t="shared" si="3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список'!A390:M390,0)),"")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список'!A390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список'!A390:N390,0)+1),"")</f>
        <v/>
      </c>
      <c r="K392" s="30"/>
      <c r="L392" s="30"/>
      <c r="M392" s="31" t="str">
        <f t="shared" si="3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список'!A391:M391,0)),"")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список'!A391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список'!A391:N391,0)+1),"")</f>
        <v/>
      </c>
      <c r="K393" s="30"/>
      <c r="L393" s="30"/>
      <c r="M393" s="31" t="str">
        <f t="shared" si="3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список'!A392:M392,0)),"")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список'!A392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список'!A392:N392,0)+1),"")</f>
        <v/>
      </c>
      <c r="K394" s="30"/>
      <c r="L394" s="30"/>
      <c r="M394" s="31" t="str">
        <f t="shared" si="3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список'!A393:M393,0)),"")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список'!A393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список'!A393:N393,0)+1),"")</f>
        <v/>
      </c>
      <c r="K395" s="30"/>
      <c r="L395" s="30"/>
      <c r="M395" s="31" t="str">
        <f t="shared" si="3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список'!A394:M394,0)),"")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список'!A394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список'!A394:N394,0)+1),"")</f>
        <v/>
      </c>
      <c r="K396" s="30"/>
      <c r="L396" s="30"/>
      <c r="M396" s="31" t="str">
        <f t="shared" si="3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список'!A395:M395,0)),"")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список'!A395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список'!A395:N395,0)+1),"")</f>
        <v/>
      </c>
      <c r="K397" s="30"/>
      <c r="L397" s="30"/>
      <c r="M397" s="31" t="str">
        <f t="shared" si="3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список'!A396:M396,0)),"")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список'!A396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список'!A396:N396,0)+1),"")</f>
        <v/>
      </c>
      <c r="K398" s="30"/>
      <c r="L398" s="30"/>
      <c r="M398" s="31" t="str">
        <f t="shared" si="3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список'!A397:M397,0)),"")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список'!A397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список'!A397:N397,0)+1),"")</f>
        <v/>
      </c>
      <c r="K399" s="30"/>
      <c r="L399" s="30"/>
      <c r="M399" s="31" t="str">
        <f t="shared" si="3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список'!A398:M398,0)),"")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список'!A398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список'!A398:N398,0)+1),"")</f>
        <v/>
      </c>
      <c r="K400" s="30"/>
      <c r="L400" s="30"/>
      <c r="M400" s="31" t="str">
        <f t="shared" si="3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список'!A399:M399,0)),"")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список'!A399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список'!A399:N399,0)+1),"")</f>
        <v/>
      </c>
      <c r="K401" s="30"/>
      <c r="L401" s="30"/>
      <c r="M401" s="31" t="str">
        <f t="shared" si="3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список'!A400:M400,0)),"")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список'!A400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список'!A400:N400,0)+1),"")</f>
        <v/>
      </c>
      <c r="K402" s="30"/>
      <c r="L402" s="30"/>
      <c r="M402" s="31" t="str">
        <f t="shared" si="3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список'!A401:M401,0)),"")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список'!A401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список'!A401:N401,0)+1),"")</f>
        <v/>
      </c>
      <c r="K403" s="30"/>
      <c r="L403" s="30"/>
      <c r="M403" s="31" t="str">
        <f t="shared" si="3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список'!A402:M402,0)),"")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список'!A402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список'!A402:N402,0)+1),"")</f>
        <v/>
      </c>
      <c r="K404" s="30"/>
      <c r="L404" s="30"/>
      <c r="M404" s="31" t="str">
        <f t="shared" si="3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список'!A403:M403,0)),"")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список'!A403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список'!A403:N403,0)+1),"")</f>
        <v/>
      </c>
      <c r="K405" s="30"/>
      <c r="L405" s="30"/>
      <c r="M405" s="31" t="str">
        <f t="shared" si="3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список'!A404:M404,0)),"")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список'!A404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список'!A404:N404,0)+1),"")</f>
        <v/>
      </c>
      <c r="K406" s="30"/>
      <c r="L406" s="30"/>
      <c r="M406" s="31" t="str">
        <f t="shared" si="3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список'!A405:M405,0)),"")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список'!A405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список'!A405:N405,0)+1),"")</f>
        <v/>
      </c>
      <c r="K407" s="30"/>
      <c r="L407" s="30"/>
      <c r="M407" s="31" t="str">
        <f t="shared" si="3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список'!A406:M406,0)),"")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список'!A406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список'!A406:N406,0)+1),"")</f>
        <v/>
      </c>
      <c r="K408" s="30"/>
      <c r="L408" s="30"/>
      <c r="M408" s="31" t="str">
        <f t="shared" si="3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список'!A407:M407,0)),"")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список'!A407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список'!A407:N407,0)+1),"")</f>
        <v/>
      </c>
      <c r="K409" s="30"/>
      <c r="L409" s="30"/>
      <c r="M409" s="31" t="str">
        <f t="shared" si="3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список'!A408:M408,0)),"")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список'!A408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список'!A408:N408,0)+1),"")</f>
        <v/>
      </c>
      <c r="K410" s="30"/>
      <c r="L410" s="30"/>
      <c r="M410" s="31" t="str">
        <f t="shared" si="3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список'!A409:M409,0)),"")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список'!A409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список'!A409:N409,0)+1),"")</f>
        <v/>
      </c>
      <c r="K411" s="30"/>
      <c r="L411" s="30"/>
      <c r="M411" s="31" t="str">
        <f t="shared" si="3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список'!A410:M410,0)),"")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список'!A410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список'!A410:N410,0)+1),"")</f>
        <v/>
      </c>
      <c r="K412" s="30"/>
      <c r="L412" s="30"/>
      <c r="M412" s="31" t="str">
        <f t="shared" si="3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список'!A411:M411,0)),"")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список'!A411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список'!A411:N411,0)+1),"")</f>
        <v/>
      </c>
      <c r="K413" s="30"/>
      <c r="L413" s="30"/>
      <c r="M413" s="31" t="str">
        <f t="shared" si="3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список'!A412:M412,0)),"")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список'!A412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список'!A412:N412,0)+1),"")</f>
        <v/>
      </c>
      <c r="K414" s="30"/>
      <c r="L414" s="30"/>
      <c r="M414" s="31" t="str">
        <f t="shared" si="3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список'!A413:M413,0)),"")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список'!A413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список'!A413:N413,0)+1),"")</f>
        <v/>
      </c>
      <c r="K415" s="30"/>
      <c r="L415" s="30"/>
      <c r="M415" s="31" t="str">
        <f t="shared" si="3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список'!A414:M414,0)),"")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список'!A414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список'!A414:N414,0)+1),"")</f>
        <v/>
      </c>
      <c r="K416" s="30"/>
      <c r="L416" s="30"/>
      <c r="M416" s="31" t="str">
        <f t="shared" si="3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список'!A415:M415,0)),"")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список'!A415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список'!A415:N415,0)+1),"")</f>
        <v/>
      </c>
      <c r="K417" s="30"/>
      <c r="L417" s="30"/>
      <c r="M417" s="31" t="str">
        <f t="shared" si="3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список'!A416:M416,0)),"")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список'!A416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список'!A416:N416,0)+1),"")</f>
        <v/>
      </c>
      <c r="K418" s="30"/>
      <c r="L418" s="30"/>
      <c r="M418" s="31" t="str">
        <f t="shared" si="3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список'!A417:M417,0)),"")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список'!A417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список'!A417:N417,0)+1),"")</f>
        <v/>
      </c>
      <c r="K419" s="30"/>
      <c r="L419" s="30"/>
      <c r="M419" s="31" t="str">
        <f t="shared" si="3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список'!A418:M418,0)),"")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список'!A418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список'!A418:N418,0)+1),"")</f>
        <v/>
      </c>
      <c r="K420" s="30"/>
      <c r="L420" s="30"/>
      <c r="M420" s="31" t="str">
        <f t="shared" si="3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список'!A419:M419,0)),"")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список'!A419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список'!A419:N419,0)+1),"")</f>
        <v/>
      </c>
      <c r="K421" s="30"/>
      <c r="L421" s="30"/>
      <c r="M421" s="31" t="str">
        <f t="shared" si="3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список'!A420:M420,0)),"")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список'!A420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список'!A420:N420,0)+1),"")</f>
        <v/>
      </c>
      <c r="K422" s="30"/>
      <c r="L422" s="30"/>
      <c r="M422" s="31" t="str">
        <f t="shared" si="3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список'!A421:M421,0)),"")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список'!A421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список'!A421:N421,0)+1),"")</f>
        <v/>
      </c>
      <c r="K423" s="30"/>
      <c r="L423" s="30"/>
      <c r="M423" s="31" t="str">
        <f t="shared" si="3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список'!A422:M422,0)),"")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список'!A422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список'!A422:N422,0)+1),"")</f>
        <v/>
      </c>
      <c r="K424" s="30"/>
      <c r="L424" s="30"/>
      <c r="M424" s="31" t="str">
        <f t="shared" si="3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список'!A423:M423,0)),"")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список'!A423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список'!A423:N423,0)+1),"")</f>
        <v/>
      </c>
      <c r="K425" s="30"/>
      <c r="L425" s="30"/>
      <c r="M425" s="31" t="str">
        <f t="shared" si="3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список'!A424:M424,0)),"")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список'!A424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список'!A424:N424,0)+1),"")</f>
        <v/>
      </c>
      <c r="K426" s="30"/>
      <c r="L426" s="30"/>
      <c r="M426" s="31" t="str">
        <f t="shared" si="3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список'!A425:M425,0)),"")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список'!A425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список'!A425:N425,0)+1),"")</f>
        <v/>
      </c>
      <c r="K427" s="30"/>
      <c r="L427" s="30"/>
      <c r="M427" s="31" t="str">
        <f t="shared" si="3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список'!A426:M426,0)),"")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список'!A426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список'!A426:N426,0)+1),"")</f>
        <v/>
      </c>
      <c r="K428" s="30"/>
      <c r="L428" s="30"/>
      <c r="M428" s="31" t="str">
        <f t="shared" si="3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список'!A427:M427,0)),"")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список'!A427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список'!A427:N427,0)+1),"")</f>
        <v/>
      </c>
      <c r="K429" s="30"/>
      <c r="L429" s="30"/>
      <c r="M429" s="31" t="str">
        <f t="shared" si="3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список'!A428:M428,0)),"")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список'!A428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список'!A428:N428,0)+1),"")</f>
        <v/>
      </c>
      <c r="K430" s="30"/>
      <c r="L430" s="30"/>
      <c r="M430" s="31" t="str">
        <f t="shared" si="3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список'!A429:M429,0)),"")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список'!A429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список'!A429:N429,0)+1),"")</f>
        <v/>
      </c>
      <c r="K431" s="30"/>
      <c r="L431" s="30"/>
      <c r="M431" s="31" t="str">
        <f t="shared" si="3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список'!A430:M430,0)),"")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список'!A430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список'!A430:N430,0)+1),"")</f>
        <v/>
      </c>
      <c r="K432" s="30"/>
      <c r="L432" s="30"/>
      <c r="M432" s="31" t="str">
        <f t="shared" si="3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список'!A431:M431,0)),"")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список'!A431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список'!A431:N431,0)+1),"")</f>
        <v/>
      </c>
      <c r="K433" s="30"/>
      <c r="L433" s="30"/>
      <c r="M433" s="31" t="str">
        <f t="shared" si="3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список'!A432:M432,0)),"")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список'!A432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список'!A432:N432,0)+1),"")</f>
        <v/>
      </c>
      <c r="K434" s="30"/>
      <c r="L434" s="30"/>
      <c r="M434" s="31" t="str">
        <f t="shared" si="3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список'!A433:M433,0)),"")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список'!A433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список'!A433:N433,0)+1),"")</f>
        <v/>
      </c>
      <c r="K435" s="30"/>
      <c r="L435" s="30"/>
      <c r="M435" s="31" t="str">
        <f t="shared" si="3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список'!A434:M434,0)),"")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список'!A434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список'!A434:N434,0)+1),"")</f>
        <v/>
      </c>
      <c r="K436" s="30"/>
      <c r="L436" s="30"/>
      <c r="M436" s="31" t="str">
        <f t="shared" si="3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список'!A435:M435,0)),"")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список'!A435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список'!A435:N435,0)+1),"")</f>
        <v/>
      </c>
      <c r="K437" s="30"/>
      <c r="L437" s="30"/>
      <c r="M437" s="31" t="str">
        <f t="shared" si="3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список'!A436:M436,0)),"")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список'!A436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список'!A436:N436,0)+1),"")</f>
        <v/>
      </c>
      <c r="K438" s="30"/>
      <c r="L438" s="30"/>
      <c r="M438" s="31" t="str">
        <f t="shared" si="3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список'!A437:M437,0)),"")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список'!A437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список'!A437:N437,0)+1),"")</f>
        <v/>
      </c>
      <c r="K439" s="30"/>
      <c r="L439" s="30"/>
      <c r="M439" s="31" t="str">
        <f t="shared" si="3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список'!A438:M438,0)),"")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список'!A438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список'!A438:N438,0)+1),"")</f>
        <v/>
      </c>
      <c r="K440" s="30"/>
      <c r="L440" s="30"/>
      <c r="M440" s="31" t="str">
        <f t="shared" si="3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список'!A439:M439,0)),"")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список'!A439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список'!A439:N439,0)+1),"")</f>
        <v/>
      </c>
      <c r="K441" s="30"/>
      <c r="L441" s="30"/>
      <c r="M441" s="31" t="str">
        <f t="shared" si="3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список'!A440:M440,0)),"")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список'!A440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список'!A440:N440,0)+1),"")</f>
        <v/>
      </c>
      <c r="K442" s="30"/>
      <c r="L442" s="30"/>
      <c r="M442" s="31" t="str">
        <f t="shared" si="3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список'!A441:M441,0)),"")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список'!A441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список'!A441:N441,0)+1),"")</f>
        <v/>
      </c>
      <c r="K443" s="30"/>
      <c r="L443" s="30"/>
      <c r="M443" s="31" t="str">
        <f t="shared" si="3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список'!A442:M442,0)),"")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список'!A442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список'!A442:N442,0)+1),"")</f>
        <v/>
      </c>
      <c r="K444" s="30"/>
      <c r="L444" s="30"/>
      <c r="M444" s="31" t="str">
        <f t="shared" si="3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список'!A443:M443,0)),"")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список'!A443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список'!A443:N443,0)+1),"")</f>
        <v/>
      </c>
      <c r="K445" s="30"/>
      <c r="L445" s="30"/>
      <c r="M445" s="31" t="str">
        <f t="shared" si="3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список'!A444:M444,0)),"")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список'!A444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список'!A444:N444,0)+1),"")</f>
        <v/>
      </c>
      <c r="K446" s="30"/>
      <c r="L446" s="30"/>
      <c r="M446" s="31" t="str">
        <f t="shared" si="3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список'!A445:M445,0)),"")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список'!A445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список'!A445:N445,0)+1),"")</f>
        <v/>
      </c>
      <c r="K447" s="30"/>
      <c r="L447" s="30"/>
      <c r="M447" s="31" t="str">
        <f t="shared" si="3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список'!A446:M446,0)),"")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список'!A446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список'!A446:N446,0)+1),"")</f>
        <v/>
      </c>
      <c r="K448" s="30"/>
      <c r="L448" s="30"/>
      <c r="M448" s="31" t="str">
        <f t="shared" si="3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список'!A447:M447,0)),"")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список'!A447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список'!A447:N447,0)+1),"")</f>
        <v/>
      </c>
      <c r="K449" s="30"/>
      <c r="L449" s="30"/>
      <c r="M449" s="31" t="str">
        <f t="shared" si="3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список'!A448:M448,0)),"")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список'!A448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список'!A448:N448,0)+1),"")</f>
        <v/>
      </c>
      <c r="K450" s="30"/>
      <c r="L450" s="30"/>
      <c r="M450" s="31" t="str">
        <f t="shared" si="3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список'!A449:M449,0)),"")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список'!A449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список'!A449:N449,0)+1),"")</f>
        <v/>
      </c>
      <c r="K451" s="30"/>
      <c r="L451" s="30"/>
      <c r="M451" s="31" t="str">
        <f t="shared" si="3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список'!A450:M450,0)),"")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список'!A450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список'!A450:N450,0)+1),"")</f>
        <v/>
      </c>
      <c r="K452" s="30"/>
      <c r="L452" s="30"/>
      <c r="M452" s="31" t="str">
        <f t="shared" si="3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список'!A451:M451,0)),"")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список'!A451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список'!A451:N451,0)+1),"")</f>
        <v/>
      </c>
      <c r="K453" s="30"/>
      <c r="L453" s="30"/>
      <c r="M453" s="31" t="str">
        <f t="shared" si="3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список'!A452:M452,0)),"")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список'!A452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список'!A452:N452,0)+1),"")</f>
        <v/>
      </c>
      <c r="K454" s="30"/>
      <c r="L454" s="30"/>
      <c r="M454" s="31" t="str">
        <f t="shared" si="3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список'!A453:M453,0)),"")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список'!A453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список'!A453:N453,0)+1),"")</f>
        <v/>
      </c>
      <c r="K455" s="30"/>
      <c r="L455" s="30"/>
      <c r="M455" s="31" t="str">
        <f t="shared" si="3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список'!A454:M454,0)),"")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список'!A454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список'!A454:N454,0)+1),"")</f>
        <v/>
      </c>
      <c r="K456" s="30"/>
      <c r="L456" s="30"/>
      <c r="M456" s="31" t="str">
        <f t="shared" si="3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список'!A455:M455,0)),"")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список'!A455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список'!A455:N455,0)+1),"")</f>
        <v/>
      </c>
      <c r="K457" s="30"/>
      <c r="L457" s="30"/>
      <c r="M457" s="31" t="str">
        <f t="shared" si="3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список'!A456:M456,0)),"")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список'!A456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список'!A456:N456,0)+1),"")</f>
        <v/>
      </c>
      <c r="K458" s="30"/>
      <c r="L458" s="30"/>
      <c r="M458" s="31" t="str">
        <f t="shared" si="3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список'!A457:M457,0)),"")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список'!A457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список'!A457:N457,0)+1),"")</f>
        <v/>
      </c>
      <c r="K459" s="30"/>
      <c r="L459" s="30"/>
      <c r="M459" s="31" t="str">
        <f t="shared" si="3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список'!A458:M458,0)),"")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список'!A458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список'!A458:N458,0)+1),"")</f>
        <v/>
      </c>
      <c r="K460" s="30"/>
      <c r="L460" s="30"/>
      <c r="M460" s="31" t="str">
        <f t="shared" si="3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список'!A459:M459,0)),"")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список'!A459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список'!A459:N459,0)+1),"")</f>
        <v/>
      </c>
      <c r="K461" s="30"/>
      <c r="L461" s="30"/>
      <c r="M461" s="31" t="str">
        <f t="shared" si="3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список'!A460:M460,0)),"")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список'!A460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список'!A460:N460,0)+1),"")</f>
        <v/>
      </c>
      <c r="K462" s="30"/>
      <c r="L462" s="30"/>
      <c r="M462" s="31" t="str">
        <f t="shared" si="3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список'!A461:M461,0)),"")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список'!A461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список'!A461:N461,0)+1),"")</f>
        <v/>
      </c>
      <c r="K463" s="30"/>
      <c r="L463" s="30"/>
      <c r="M463" s="31" t="str">
        <f t="shared" si="3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список'!A462:M462,0)),"")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список'!A462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список'!A462:N462,0)+1),"")</f>
        <v/>
      </c>
      <c r="K464" s="30"/>
      <c r="L464" s="30"/>
      <c r="M464" s="31" t="str">
        <f t="shared" si="3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список'!A463:M463,0)),"")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список'!A463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список'!A463:N463,0)+1),"")</f>
        <v/>
      </c>
      <c r="K465" s="30"/>
      <c r="L465" s="30"/>
      <c r="M465" s="31" t="str">
        <f t="shared" si="3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список'!A464:M464,0)),"")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список'!A464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список'!A464:N464,0)+1),"")</f>
        <v/>
      </c>
      <c r="K466" s="30"/>
      <c r="L466" s="30"/>
      <c r="M466" s="31" t="str">
        <f t="shared" si="3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список'!A465:M465,0)),"")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список'!A465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список'!A465:N465,0)+1),"")</f>
        <v/>
      </c>
      <c r="K467" s="30"/>
      <c r="L467" s="30"/>
      <c r="M467" s="31" t="str">
        <f t="shared" si="3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список'!A466:M466,0)),"")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список'!A466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список'!A466:N466,0)+1),"")</f>
        <v/>
      </c>
      <c r="K468" s="30"/>
      <c r="L468" s="30"/>
      <c r="M468" s="31" t="str">
        <f t="shared" si="3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список'!A467:M467,0)),"")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список'!A467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список'!A467:N467,0)+1),"")</f>
        <v/>
      </c>
      <c r="K469" s="30"/>
      <c r="L469" s="30"/>
      <c r="M469" s="31" t="str">
        <f t="shared" si="3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список'!A468:M468,0)),"")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список'!A468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список'!A468:N468,0)+1),"")</f>
        <v/>
      </c>
      <c r="K470" s="30"/>
      <c r="L470" s="30"/>
      <c r="M470" s="31" t="str">
        <f t="shared" si="3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список'!A469:M469,0)),"")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список'!A469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список'!A469:N469,0)+1),"")</f>
        <v/>
      </c>
      <c r="K471" s="30"/>
      <c r="L471" s="30"/>
      <c r="M471" s="31" t="str">
        <f t="shared" si="3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список'!A470:M470,0)),"")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список'!A470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список'!A470:N470,0)+1),"")</f>
        <v/>
      </c>
      <c r="K472" s="30"/>
      <c r="L472" s="30"/>
      <c r="M472" s="31" t="str">
        <f t="shared" si="3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список'!A471:M471,0)),"")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список'!A471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список'!A471:N471,0)+1),"")</f>
        <v/>
      </c>
      <c r="K473" s="30"/>
      <c r="L473" s="30"/>
      <c r="M473" s="31" t="str">
        <f t="shared" si="3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список'!A472:M472,0)),"")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список'!A472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список'!A472:N472,0)+1),"")</f>
        <v/>
      </c>
      <c r="K474" s="30"/>
      <c r="L474" s="30"/>
      <c r="M474" s="31" t="str">
        <f t="shared" si="3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список'!A473:M473,0)),"")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список'!A473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список'!A473:N473,0)+1),"")</f>
        <v/>
      </c>
      <c r="K475" s="30"/>
      <c r="L475" s="30"/>
      <c r="M475" s="31" t="str">
        <f t="shared" si="3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список'!A474:M474,0)),"")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список'!A474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список'!A474:N474,0)+1),"")</f>
        <v/>
      </c>
      <c r="K476" s="30"/>
      <c r="L476" s="30"/>
      <c r="M476" s="31" t="str">
        <f t="shared" si="3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список'!A475:M475,0)),"")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список'!A475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список'!A475:N475,0)+1),"")</f>
        <v/>
      </c>
      <c r="K477" s="30"/>
      <c r="L477" s="30"/>
      <c r="M477" s="31" t="str">
        <f t="shared" si="3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список'!A476:M476,0)),"")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список'!A476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список'!A476:N476,0)+1),"")</f>
        <v/>
      </c>
      <c r="K478" s="30"/>
      <c r="L478" s="30"/>
      <c r="M478" s="31" t="str">
        <f t="shared" si="3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список'!A477:M477,0)),"")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список'!A477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список'!A477:N477,0)+1),"")</f>
        <v/>
      </c>
      <c r="K479" s="30"/>
      <c r="L479" s="30"/>
      <c r="M479" s="31" t="str">
        <f t="shared" si="3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список'!A478:M478,0)),"")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список'!A478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список'!A478:N478,0)+1),"")</f>
        <v/>
      </c>
      <c r="K480" s="30"/>
      <c r="L480" s="30"/>
      <c r="M480" s="31" t="str">
        <f t="shared" si="3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список'!A479:M479,0)),"")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список'!A479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список'!A479:N479,0)+1),"")</f>
        <v/>
      </c>
      <c r="K481" s="30"/>
      <c r="L481" s="30"/>
      <c r="M481" s="31" t="str">
        <f t="shared" si="3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список'!A480:M480,0)),"")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список'!A480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список'!A480:N480,0)+1),"")</f>
        <v/>
      </c>
      <c r="K482" s="30"/>
      <c r="L482" s="30"/>
      <c r="M482" s="31" t="str">
        <f t="shared" si="3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список'!A481:M481,0)),"")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список'!A481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список'!A481:N481,0)+1),"")</f>
        <v/>
      </c>
      <c r="K483" s="30"/>
      <c r="L483" s="30"/>
      <c r="M483" s="31" t="str">
        <f t="shared" si="3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список'!A482:M482,0)),"")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список'!A482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список'!A482:N482,0)+1),"")</f>
        <v/>
      </c>
      <c r="K484" s="30"/>
      <c r="L484" s="30"/>
      <c r="M484" s="31" t="str">
        <f t="shared" si="3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список'!A483:M483,0)),"")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список'!A483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список'!A483:N483,0)+1),"")</f>
        <v/>
      </c>
      <c r="K485" s="30"/>
      <c r="L485" s="30"/>
      <c r="M485" s="31" t="str">
        <f t="shared" si="3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список'!A484:M484,0)),"")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список'!A484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список'!A484:N484,0)+1),"")</f>
        <v/>
      </c>
      <c r="K486" s="30"/>
      <c r="L486" s="30"/>
      <c r="M486" s="31" t="str">
        <f t="shared" si="3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список'!A485:M485,0)),"")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список'!A485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список'!A485:N485,0)+1),"")</f>
        <v/>
      </c>
      <c r="K487" s="30"/>
      <c r="L487" s="30"/>
      <c r="M487" s="31" t="str">
        <f t="shared" si="3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список'!A486:M486,0)),"")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список'!A486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список'!A486:N486,0)+1),"")</f>
        <v/>
      </c>
      <c r="K488" s="30"/>
      <c r="L488" s="30"/>
      <c r="M488" s="31" t="str">
        <f t="shared" si="3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список'!A487:M487,0)),"")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список'!A487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список'!A487:N487,0)+1),"")</f>
        <v/>
      </c>
      <c r="K489" s="30"/>
      <c r="L489" s="30"/>
      <c r="M489" s="31" t="str">
        <f t="shared" si="3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список'!A488:M488,0)),"")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список'!A488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список'!A488:N488,0)+1),"")</f>
        <v/>
      </c>
      <c r="K490" s="30"/>
      <c r="L490" s="30"/>
      <c r="M490" s="31" t="str">
        <f t="shared" si="3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список'!A489:M489,0)),"")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список'!A489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список'!A489:N489,0)+1),"")</f>
        <v/>
      </c>
      <c r="K491" s="30"/>
      <c r="L491" s="30"/>
      <c r="M491" s="31" t="str">
        <f t="shared" si="3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список'!A490:M490,0)),"")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список'!A490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список'!A490:N490,0)+1),"")</f>
        <v/>
      </c>
      <c r="K492" s="30"/>
      <c r="L492" s="30"/>
      <c r="M492" s="31" t="str">
        <f t="shared" si="3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список'!A491:M491,0)),"")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список'!A491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список'!A491:N491,0)+1),"")</f>
        <v/>
      </c>
      <c r="K493" s="30"/>
      <c r="L493" s="30"/>
      <c r="M493" s="31" t="str">
        <f t="shared" si="3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список'!A492:M492,0)),"")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список'!A492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список'!A492:N492,0)+1),"")</f>
        <v/>
      </c>
      <c r="K494" s="30"/>
      <c r="L494" s="30"/>
      <c r="M494" s="31" t="str">
        <f t="shared" si="3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список'!A493:M493,0)),"")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список'!A493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список'!A493:N493,0)+1),"")</f>
        <v/>
      </c>
      <c r="K495" s="30"/>
      <c r="L495" s="30"/>
      <c r="M495" s="31" t="str">
        <f t="shared" si="3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список'!A494:M494,0)),"")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список'!A494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список'!A494:N494,0)+1),"")</f>
        <v/>
      </c>
      <c r="K496" s="30"/>
      <c r="L496" s="30"/>
      <c r="M496" s="31" t="str">
        <f t="shared" si="3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список'!A495:M495,0)),"")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список'!A495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список'!A495:N495,0)+1),"")</f>
        <v/>
      </c>
      <c r="K497" s="30"/>
      <c r="L497" s="30"/>
      <c r="M497" s="31" t="str">
        <f t="shared" si="3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список'!A496:M496,0)),"")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список'!A496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список'!A496:N496,0)+1),"")</f>
        <v/>
      </c>
      <c r="K498" s="30"/>
      <c r="L498" s="30"/>
      <c r="M498" s="31" t="str">
        <f t="shared" si="3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список'!A497:M497,0)),"")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список'!A497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список'!A497:N497,0)+1),"")</f>
        <v/>
      </c>
      <c r="K499" s="30"/>
      <c r="L499" s="30"/>
      <c r="M499" s="31" t="str">
        <f t="shared" si="3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список'!A498:M498,0)),"")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список'!A498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список'!A498:N498,0)+1),"")</f>
        <v/>
      </c>
      <c r="K500" s="30"/>
      <c r="L500" s="30"/>
      <c r="M500" s="31" t="str">
        <f t="shared" si="3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список'!A499:M499,0)),"")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список'!A499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список'!A499:N499,0)+1),"")</f>
        <v/>
      </c>
      <c r="K501" s="30"/>
      <c r="L501" s="30"/>
      <c r="M501" s="31" t="str">
        <f t="shared" si="3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список'!A500:M500,0)),"")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список'!A500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список'!A500:N500,0)+1),"")</f>
        <v/>
      </c>
      <c r="K502" s="30"/>
      <c r="L502" s="30"/>
      <c r="M502" s="31" t="str">
        <f t="shared" si="3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список'!A501:M501,0)),"")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список'!A501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список'!A501:N501,0)+1),"")</f>
        <v/>
      </c>
      <c r="K503" s="30"/>
      <c r="L503" s="30"/>
      <c r="M503" s="31" t="str">
        <f t="shared" si="3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список'!A502:M502,0)),"")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список'!A502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список'!A502:N502,0)+1),"")</f>
        <v/>
      </c>
      <c r="K504" s="30"/>
      <c r="L504" s="30"/>
      <c r="M504" s="31" t="str">
        <f t="shared" si="3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список'!A503:M503,0)),"")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список'!A503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список'!A503:N503,0)+1),"")</f>
        <v/>
      </c>
      <c r="K505" s="30"/>
      <c r="L505" s="30"/>
      <c r="M505" s="31" t="str">
        <f t="shared" si="3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список'!A504:M504,0)),"")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список'!A504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список'!A504:N504,0)+1),"")</f>
        <v/>
      </c>
      <c r="K506" s="30"/>
      <c r="L506" s="30"/>
      <c r="M506" s="31" t="str">
        <f t="shared" si="3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список'!A505:M505,0)),"")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список'!A505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список'!A505:N505,0)+1),"")</f>
        <v/>
      </c>
      <c r="K507" s="30"/>
      <c r="L507" s="30"/>
      <c r="M507" s="31" t="str">
        <f t="shared" si="3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список'!A506:M506,0)),"")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список'!A506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список'!A506:N506,0)+1),"")</f>
        <v/>
      </c>
      <c r="K508" s="30"/>
      <c r="L508" s="30"/>
      <c r="M508" s="31" t="str">
        <f t="shared" si="3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список'!A507:M507,0)),"")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список'!A507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список'!A507:N507,0)+1),"")</f>
        <v/>
      </c>
      <c r="K509" s="30"/>
      <c r="L509" s="30"/>
      <c r="M509" s="31" t="str">
        <f t="shared" si="3"/>
        <v/>
      </c>
      <c r="N509" s="28"/>
      <c r="O509" s="32"/>
      <c r="R509" s="33"/>
      <c r="S509" s="33"/>
      <c r="T509" s="33"/>
    </row>
  </sheetData>
  <autoFilter ref="$B$4:$O$509">
    <filterColumn colId="1">
      <filters>
        <filter val="Ж"/>
      </filters>
    </filterColumn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4">
    <mergeCell ref="E1:I1"/>
    <mergeCell ref="E2:I2"/>
    <mergeCell ref="E3:I3"/>
    <mergeCell ref="E214:J214"/>
  </mergeCells>
  <dataValidations>
    <dataValidation type="list" allowBlank="1" showErrorMessage="1" sqref="O5:O509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5.63"/>
    <col customWidth="1" hidden="1" min="3" max="3" width="8.0"/>
    <col customWidth="1" hidden="1" min="4" max="4" width="14.63"/>
    <col customWidth="1" min="5" max="5" width="10.75"/>
    <col customWidth="1" min="6" max="6" width="17.88"/>
    <col customWidth="1" min="7" max="7" width="12.5"/>
    <col customWidth="1" min="8" max="8" width="22.75"/>
    <col customWidth="1" min="9" max="9" width="23.25"/>
    <col customWidth="1" hidden="1" min="10" max="10" width="12.63"/>
    <col customWidth="1" hidden="1" min="11" max="11" width="10.75"/>
    <col customWidth="1" min="12" max="12" width="12.13"/>
    <col customWidth="1" hidden="1" min="13" max="13" width="14.25"/>
    <col customWidth="1" hidden="1" min="14" max="14" width="11.88"/>
    <col customWidth="1" hidden="1" min="15" max="15" width="9.0"/>
    <col customWidth="1" min="18" max="18" width="18.5"/>
    <col customWidth="1" min="19" max="19" width="18.88"/>
    <col customWidth="1" min="21" max="21" width="15.63"/>
  </cols>
  <sheetData>
    <row r="1">
      <c r="A1" s="1" t="s">
        <v>21</v>
      </c>
      <c r="B1" s="2" t="s">
        <v>55</v>
      </c>
      <c r="C1" s="3"/>
      <c r="D1" s="4"/>
      <c r="E1" s="5" t="s">
        <v>1</v>
      </c>
      <c r="J1" s="7"/>
      <c r="K1" s="6"/>
      <c r="L1" s="7"/>
      <c r="M1" s="8"/>
      <c r="N1" s="9"/>
      <c r="O1" s="10"/>
    </row>
    <row r="2">
      <c r="A2" s="11">
        <v>0.5173611111111112</v>
      </c>
      <c r="B2" s="12" t="s">
        <v>2</v>
      </c>
      <c r="C2" s="13"/>
      <c r="D2" s="4"/>
      <c r="E2" s="14" t="s">
        <v>3</v>
      </c>
      <c r="J2" s="7"/>
      <c r="K2" s="6"/>
      <c r="L2" s="7"/>
      <c r="M2" s="8"/>
      <c r="N2" s="9"/>
      <c r="O2" s="10"/>
    </row>
    <row r="3">
      <c r="B3" s="15"/>
      <c r="E3" s="16" t="s">
        <v>61</v>
      </c>
      <c r="J3" s="7"/>
      <c r="K3" s="6"/>
      <c r="L3" s="7"/>
      <c r="M3" s="8"/>
      <c r="N3" s="9"/>
      <c r="O3" s="10"/>
    </row>
    <row r="4" ht="27.75" customHeight="1">
      <c r="A4" s="40" t="s">
        <v>5</v>
      </c>
      <c r="B4" s="24" t="s">
        <v>6</v>
      </c>
      <c r="C4" s="19" t="s">
        <v>7</v>
      </c>
      <c r="D4" s="19" t="s">
        <v>8</v>
      </c>
      <c r="E4" s="41" t="s">
        <v>9</v>
      </c>
      <c r="F4" s="21" t="s">
        <v>24</v>
      </c>
      <c r="G4" s="22" t="s">
        <v>11</v>
      </c>
      <c r="H4" s="21" t="s">
        <v>12</v>
      </c>
      <c r="I4" s="21" t="s">
        <v>13</v>
      </c>
      <c r="J4" s="65" t="s">
        <v>14</v>
      </c>
      <c r="K4" s="42" t="s">
        <v>15</v>
      </c>
      <c r="L4" s="42" t="s">
        <v>16</v>
      </c>
      <c r="M4" s="24" t="s">
        <v>17</v>
      </c>
      <c r="N4" s="66" t="s">
        <v>18</v>
      </c>
      <c r="O4" s="54" t="s">
        <v>19</v>
      </c>
    </row>
    <row r="5" ht="15.0" hidden="1" customHeight="1">
      <c r="A5" s="25" t="str">
        <f t="array" ref="A5">IFERROR(INDEX('Общий список'!$A$3:$S$996,VLOOKUP(E509,'Общий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226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hidden="1" customHeight="1">
      <c r="A12" s="25"/>
      <c r="B12" s="26" t="str">
        <f t="array" ref="B12">IFERROR(INDEX('Общий список'!$A$3:$S$996,VLOOKUP(E12,'Общий список'!$A$3:$S$996,19,FALSE),MATCH($B$1,'Общий список'!A10:M10,0)),"")</f>
        <v/>
      </c>
      <c r="C12" s="27" t="str">
        <f>IF(B12="","", IFERROR(VLOOKUP(E12,'Общий список'!$A$3:$AG$996,3,FALSE),""))</f>
        <v/>
      </c>
      <c r="D12" s="27" t="str">
        <f>IF(B12="","", IFERROR(VLOOKUP(E12,'Общий список'!$A$3:$AG$996,17,FALSE),""))</f>
        <v/>
      </c>
      <c r="E12" s="28">
        <f>'Общий список'!A10</f>
        <v>8</v>
      </c>
      <c r="F12" s="29" t="str">
        <f>IF(B12="","", IFERROR(VLOOKUP(E12,'Общий список'!$A$3:$AG$996,2,FALSE),""))</f>
        <v/>
      </c>
      <c r="G12" s="27" t="str">
        <f>IF(B12="","", IFERROR(VLOOKUP(E12,'Общий список'!$A$3:$AG$996,4,FALSE),""))</f>
        <v/>
      </c>
      <c r="H12" s="27" t="str">
        <f>IF(B12="","", IFERROR(VLOOKUP(E12,'Общий список'!$A$3:$AG$996,6,FALSE),""))</f>
        <v/>
      </c>
      <c r="I12" s="27" t="str">
        <f>IF(B12="","", IFERROR(VLOOKUP(E12,'Общий список'!$A$3:$AG$996,7,FALSE),""))</f>
        <v/>
      </c>
      <c r="J12" s="27" t="str">
        <f t="array" ref="J12">IFERROR(INDEX('Общий список'!$A$3:$O$996,VLOOKUP(E12,'Общий список'!$A$3:$S$996,19,FALSE),MATCH(B12,'Общий список'!A10:N10,0)+1),"")</f>
        <v/>
      </c>
      <c r="K12" s="30"/>
      <c r="L12" s="30"/>
      <c r="M12" s="31" t="str">
        <f t="shared" si="1"/>
        <v/>
      </c>
      <c r="N12" s="28"/>
      <c r="O12" s="32"/>
      <c r="R12" s="33"/>
      <c r="S12" s="33"/>
      <c r="T12" s="33"/>
    </row>
    <row r="13" ht="15.0" hidden="1" customHeight="1">
      <c r="A13" s="25"/>
      <c r="B13" s="26" t="str">
        <f t="array" ref="B13">IFERROR(INDEX('Общий список'!$A$3:$S$996,VLOOKUP(E13,'Общий список'!$A$3:$S$996,19,FALSE),MATCH($B$1,'Общий список'!A11:M11,0)),"")</f>
        <v/>
      </c>
      <c r="C13" s="27" t="str">
        <f>IF(B13="","", IFERROR(VLOOKUP(E13,'Общий список'!$A$3:$AG$996,3,FALSE),""))</f>
        <v/>
      </c>
      <c r="D13" s="27" t="str">
        <f>IF(B13="","", IFERROR(VLOOKUP(E13,'Общий список'!$A$3:$AG$996,17,FALSE),""))</f>
        <v/>
      </c>
      <c r="E13" s="28">
        <f>'Общий список'!A11</f>
        <v>9</v>
      </c>
      <c r="F13" s="29" t="str">
        <f>IF(B13="","", IFERROR(VLOOKUP(E13,'Общий список'!$A$3:$AG$996,2,FALSE),""))</f>
        <v/>
      </c>
      <c r="G13" s="27" t="str">
        <f>IF(B13="","", IFERROR(VLOOKUP(E13,'Общий список'!$A$3:$AG$996,4,FALSE),""))</f>
        <v/>
      </c>
      <c r="H13" s="27" t="str">
        <f>IF(B13="","", IFERROR(VLOOKUP(E13,'Общий список'!$A$3:$AG$996,6,FALSE),""))</f>
        <v/>
      </c>
      <c r="I13" s="27" t="str">
        <f>IF(B13="","", IFERROR(VLOOKUP(E13,'Общий список'!$A$3:$AG$996,7,FALSE),""))</f>
        <v/>
      </c>
      <c r="J13" s="27" t="str">
        <f t="array" ref="J13">IFERROR(INDEX('Общий список'!$A$3:$O$996,VLOOKUP(E13,'Общий список'!$A$3:$S$996,19,FALSE),MATCH(B13,'Общий список'!A11:N11,0)+1),"")</f>
        <v/>
      </c>
      <c r="K13" s="30"/>
      <c r="L13" s="30"/>
      <c r="M13" s="31" t="str">
        <f t="shared" si="1"/>
        <v/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список'!A12:M12,0)),"")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список'!A12</f>
        <v>10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список'!A12:N12,0)+1),"")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список'!A13:M13,0)),"")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список'!A13</f>
        <v>11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список'!A13:N13,0)+1),"")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список'!A14:M14,0)),"")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список'!A14</f>
        <v>13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список'!A14:N14,0)+1),"")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список'!A15:M15,0)),"")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список'!A15</f>
        <v>30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список'!A15:N15,0)+1),"")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список'!A16:M16,0)),"")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список'!A16</f>
        <v>31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список'!A16:N16,0)+1),"")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список'!A17:M17,0)),"")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список'!A17</f>
        <v>33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список'!A17:N17,0)+1),"")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список'!A18:M18,0)),"")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список'!A18</f>
        <v>39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список'!A18:N18,0)+1),"")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список'!A19:M19,0)),"")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список'!A19</f>
        <v>40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список'!A19:N19,0)+1),"")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список'!A20:M20,0)),"")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список'!A20</f>
        <v>45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список'!A20:N20,0)+1),"")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список'!A21:M21,0)),"")</f>
        <v/>
      </c>
      <c r="C23" s="27" t="str">
        <f>IF(B23="","", IFERROR(VLOOKUP(E23,'Общий список'!$A$3:$AG$996,3,FALSE),""))</f>
        <v/>
      </c>
      <c r="D23" s="27" t="str">
        <f>IF(B23="","", IFERROR(VLOOKUP(E23,'Общий список'!$A$3:$AG$996,17,FALSE),""))</f>
        <v/>
      </c>
      <c r="E23" s="28">
        <f>'Общий список'!A21</f>
        <v>55</v>
      </c>
      <c r="F23" s="29" t="str">
        <f>IF(B23="","", IFERROR(VLOOKUP(E23,'Общий список'!$A$3:$AG$996,2,FALSE),""))</f>
        <v/>
      </c>
      <c r="G23" s="27" t="str">
        <f>IF(B23="","", IFERROR(VLOOKUP(E23,'Общий список'!$A$3:$AG$996,4,FALSE),""))</f>
        <v/>
      </c>
      <c r="H23" s="27" t="str">
        <f>IF(B23="","", IFERROR(VLOOKUP(E23,'Общий список'!$A$3:$AG$996,6,FALSE),""))</f>
        <v/>
      </c>
      <c r="I23" s="27" t="str">
        <f>IF(B23="","", IFERROR(VLOOKUP(E23,'Общий список'!$A$3:$AG$996,7,FALSE),""))</f>
        <v/>
      </c>
      <c r="J23" s="27" t="str">
        <f t="array" ref="J23">IFERROR(INDEX('Общий список'!$A$3:$O$996,VLOOKUP(E23,'Общий список'!$A$3:$S$996,19,FALSE),MATCH(B23,'Общий список'!A21:N21,0)+1),"")</f>
        <v/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hidden="1" customHeight="1">
      <c r="A24" s="25"/>
      <c r="B24" s="26" t="str">
        <f t="array" ref="B24">IFERROR(INDEX('Общий список'!$A$3:$S$996,VLOOKUP(E24,'Общий список'!$A$3:$S$996,19,FALSE),MATCH($B$1,'Общий список'!A22:M22,0)),"")</f>
        <v/>
      </c>
      <c r="C24" s="27" t="str">
        <f>IF(B24="","", IFERROR(VLOOKUP(E24,'Общий список'!$A$3:$AG$996,3,FALSE),""))</f>
        <v/>
      </c>
      <c r="D24" s="27" t="str">
        <f>IF(B24="","", IFERROR(VLOOKUP(E24,'Общий список'!$A$3:$AG$996,17,FALSE),""))</f>
        <v/>
      </c>
      <c r="E24" s="28">
        <f>'Общий список'!A22</f>
        <v>59</v>
      </c>
      <c r="F24" s="29" t="str">
        <f>IF(B24="","", IFERROR(VLOOKUP(E24,'Общий список'!$A$3:$AG$996,2,FALSE),""))</f>
        <v/>
      </c>
      <c r="G24" s="27" t="str">
        <f>IF(B24="","", IFERROR(VLOOKUP(E24,'Общий список'!$A$3:$AG$996,4,FALSE),""))</f>
        <v/>
      </c>
      <c r="H24" s="27" t="str">
        <f>IF(B24="","", IFERROR(VLOOKUP(E24,'Общий список'!$A$3:$AG$996,6,FALSE),""))</f>
        <v/>
      </c>
      <c r="I24" s="27" t="str">
        <f>IF(B24="","", IFERROR(VLOOKUP(E24,'Общий список'!$A$3:$AG$996,7,FALSE),""))</f>
        <v/>
      </c>
      <c r="J24" s="27" t="str">
        <f t="array" ref="J24">IFERROR(INDEX('Общий список'!$A$3:$O$996,VLOOKUP(E24,'Общий список'!$A$3:$S$996,19,FALSE),MATCH(B24,'Общий список'!A22:N22,0)+1),"")</f>
        <v/>
      </c>
      <c r="K24" s="30"/>
      <c r="L24" s="30"/>
      <c r="M24" s="31" t="str">
        <f t="shared" si="1"/>
        <v/>
      </c>
      <c r="N24" s="28"/>
      <c r="O24" s="32"/>
      <c r="R24" s="33"/>
      <c r="S24" s="33"/>
      <c r="T24" s="33"/>
    </row>
    <row r="25" ht="15.0" hidden="1" customHeight="1">
      <c r="A25" s="25"/>
      <c r="B25" s="26" t="str">
        <f t="array" ref="B25">IFERROR(INDEX('Общий список'!$A$3:$S$996,VLOOKUP(E25,'Общий список'!$A$3:$S$996,19,FALSE),MATCH($B$1,'Общий список'!A23:M23,0)),"")</f>
        <v/>
      </c>
      <c r="C25" s="27" t="str">
        <f>IF(B25="","", IFERROR(VLOOKUP(E25,'Общий список'!$A$3:$AG$996,3,FALSE),""))</f>
        <v/>
      </c>
      <c r="D25" s="27" t="str">
        <f>IF(B25="","", IFERROR(VLOOKUP(E25,'Общий список'!$A$3:$AG$996,17,FALSE),""))</f>
        <v/>
      </c>
      <c r="E25" s="28">
        <f>'Общий список'!A23</f>
        <v>60</v>
      </c>
      <c r="F25" s="29" t="str">
        <f>IF(B25="","", IFERROR(VLOOKUP(E25,'Общий список'!$A$3:$AG$996,2,FALSE),""))</f>
        <v/>
      </c>
      <c r="G25" s="27" t="str">
        <f>IF(B25="","", IFERROR(VLOOKUP(E25,'Общий список'!$A$3:$AG$996,4,FALSE),""))</f>
        <v/>
      </c>
      <c r="H25" s="27" t="str">
        <f>IF(B25="","", IFERROR(VLOOKUP(E25,'Общий список'!$A$3:$AG$996,6,FALSE),""))</f>
        <v/>
      </c>
      <c r="I25" s="27" t="str">
        <f>IF(B25="","", IFERROR(VLOOKUP(E25,'Общий список'!$A$3:$AG$996,7,FALSE),""))</f>
        <v/>
      </c>
      <c r="J25" s="27" t="str">
        <f t="array" ref="J25">IFERROR(INDEX('Общий список'!$A$3:$O$996,VLOOKUP(E25,'Общий список'!$A$3:$S$996,19,FALSE),MATCH(B25,'Общий список'!A23:N23,0)+1),"")</f>
        <v/>
      </c>
      <c r="K25" s="30"/>
      <c r="L25" s="30"/>
      <c r="M25" s="31" t="str">
        <f t="shared" si="1"/>
        <v/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список'!A24:M24,0)),"")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список'!A24</f>
        <v>73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список'!A24:N24,0)+1),"")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список'!A25:M25,0)),"")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список'!A25</f>
        <v>74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список'!A25:N25,0)+1),"")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список'!A26:M26,0)),"")</f>
        <v>3000 м</v>
      </c>
      <c r="C28" s="27" t="str">
        <f>IF(B28="","", IFERROR(VLOOKUP(E28,'Общий список'!$A$3:$AG$996,3,FALSE),""))</f>
        <v>Ж</v>
      </c>
      <c r="D28" s="27" t="str">
        <f>IF(B28="","", IFERROR(VLOOKUP(E28,'Общий список'!$A$3:$AG$996,17,FALSE),""))</f>
        <v/>
      </c>
      <c r="E28" s="28">
        <f>'Общий список'!A26</f>
        <v>233</v>
      </c>
      <c r="F28" s="29" t="str">
        <f>IF(B28="","", IFERROR(VLOOKUP(E28,'Общий список'!$A$3:$AG$996,2,FALSE),""))</f>
        <v>Варакса Ольга</v>
      </c>
      <c r="G28" s="27" t="str">
        <f>IF(B28="","", IFERROR(VLOOKUP(E28,'Общий список'!$A$3:$AG$996,4,FALSE),""))</f>
        <v>27.08.1999</v>
      </c>
      <c r="H28" s="27" t="str">
        <f>IF(B28="","", IFERROR(VLOOKUP(E28,'Общий список'!$A$3:$AG$996,6,FALSE),""))</f>
        <v>СШОР "Старт" г. Пермь</v>
      </c>
      <c r="I28" s="27" t="str">
        <f>IF(B28="","", IFERROR(VLOOKUP(E28,'Общий список'!$A$3:$AG$996,7,FALSE),""))</f>
        <v>Шибалина О.Н.</v>
      </c>
      <c r="J28" s="27" t="str">
        <f t="array" ref="J28">IFERROR(INDEX('Общий список'!$A$3:$O$996,VLOOKUP(E28,'Общий список'!$A$3:$S$996,19,FALSE),MATCH(B28,'Общий список'!A26:N26,0)+1),"")</f>
        <v>10.00,00</v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список'!A27:M27,0)),"")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список'!A27</f>
        <v>103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список'!A27:N27,0)+1),"")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список'!A28:M28,0)),"")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список'!A28</f>
        <v>104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список'!A28:N28,0)+1),"")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список'!A29:M29,0)),"")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список'!A29</f>
        <v>108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список'!A29:N29,0)+1),"")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список'!A30:M30,0)),"")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список'!A30</f>
        <v>110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список'!A30:N30,0)+1),"")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список'!A31:M31,0)),"")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список'!A31</f>
        <v>114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список'!A31:N31,0)+1),"")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список'!A32:M32,0)),"")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список'!A32</f>
        <v>115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список'!A32:N32,0)+1),"")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список'!A33:M33,0)),"")</f>
        <v/>
      </c>
      <c r="C35" s="27" t="str">
        <f>IF(B35="","", IFERROR(VLOOKUP(E35,'Общий список'!$A$3:$AG$996,3,FALSE),""))</f>
        <v/>
      </c>
      <c r="D35" s="27" t="str">
        <f>IF(B35="","", IFERROR(VLOOKUP(E35,'Общий список'!$A$3:$AG$996,17,FALSE),""))</f>
        <v/>
      </c>
      <c r="E35" s="28">
        <f>'Общий список'!A33</f>
        <v>116</v>
      </c>
      <c r="F35" s="29" t="str">
        <f>IF(B35="","", IFERROR(VLOOKUP(E35,'Общий список'!$A$3:$AG$996,2,FALSE),""))</f>
        <v/>
      </c>
      <c r="G35" s="27" t="str">
        <f>IF(B35="","", IFERROR(VLOOKUP(E35,'Общий список'!$A$3:$AG$996,4,FALSE),""))</f>
        <v/>
      </c>
      <c r="H35" s="27" t="str">
        <f>IF(B35="","", IFERROR(VLOOKUP(E35,'Общий список'!$A$3:$AG$996,6,FALSE),""))</f>
        <v/>
      </c>
      <c r="I35" s="27" t="str">
        <f>IF(B35="","", IFERROR(VLOOKUP(E35,'Общий список'!$A$3:$AG$996,7,FALSE),""))</f>
        <v/>
      </c>
      <c r="J35" s="27" t="str">
        <f t="array" ref="J35">IFERROR(INDEX('Общий список'!$A$3:$O$996,VLOOKUP(E35,'Общий список'!$A$3:$S$996,19,FALSE),MATCH(B35,'Общий список'!A33:N33,0)+1),"")</f>
        <v/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список'!A34:M34,0)),"")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список'!A34</f>
        <v>144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список'!A34:N34,0)+1),"")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список'!A35:M35,0)),"")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список'!A35</f>
        <v>150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список'!A35:N35,0)+1),"")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список'!A36:M36,0)),"")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список'!A36</f>
        <v>155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список'!A36:N36,0)+1),"")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список'!A37:M37,0)),"")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список'!A37</f>
        <v>156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список'!A37:N37,0)+1),"")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список'!A38:M38,0)),"")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список'!A38</f>
        <v>159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список'!A38:N38,0)+1),"")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список'!A39:M39,0)),"")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список'!A39</f>
        <v>164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список'!A39:N39,0)+1),"")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список'!A40:M40,0)),"")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список'!A40</f>
        <v>172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список'!A40:N40,0)+1),"")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список'!A41:M41,0)),"")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список'!A41</f>
        <v>176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список'!A41:N41,0)+1),"")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список'!A42:M42,0)),"")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список'!A42</f>
        <v>181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список'!A42:N42,0)+1),"")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список'!A43:M43,0)),"")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список'!A43</f>
        <v>184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список'!A43:N43,0)+1),"")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список'!A44:M44,0)),"")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список'!A44</f>
        <v>188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список'!A44:N44,0)+1),"")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список'!A45:M45,0)),"")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список'!A45</f>
        <v>189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список'!A45:N45,0)+1),"")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список'!A46:M46,0)),"")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список'!A46</f>
        <v>197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список'!A46:N46,0)+1),"")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список'!A47:M47,0)),"")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список'!A47</f>
        <v>200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список'!A47:N47,0)+1),"")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список'!A48:M48,0)),"")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список'!A48</f>
        <v>211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список'!A48:N48,0)+1),"")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список'!A49:M49,0)),"")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список'!A49</f>
        <v>215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список'!A49:N49,0)+1),"")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список'!A50:M50,0)),"")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список'!A50</f>
        <v>216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список'!A50:N50,0)+1),"")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список'!A51:M51,0)),"")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список'!A51</f>
        <v>223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список'!A51:N51,0)+1),"")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список'!A52:M52,0)),"")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список'!A52</f>
        <v>229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список'!A52:N52,0)+1),"")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список'!A53:M53,0)),"")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список'!A53</f>
        <v>234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список'!A53:N53,0)+1),"")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список'!A54:M54,0)),"")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список'!A54</f>
        <v>235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список'!A54:N54,0)+1),"")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список'!A55:M55,0)),"")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список'!A55</f>
        <v>237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список'!A55:N55,0)+1),"")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список'!A56:M56,0)),"")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список'!A56</f>
        <v>239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список'!A56:N56,0)+1),"")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список'!A57:M57,0)),"")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список'!A57</f>
        <v>241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список'!A57:N57,0)+1),"")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список'!A58:M58,0)),"")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список'!A58</f>
        <v>242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список'!A58:N58,0)+1),"")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список'!A59:M59,0)),"")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список'!A59</f>
        <v>243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список'!A59:N59,0)+1),"")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список'!A60:M60,0)),"")</f>
        <v>3000 м</v>
      </c>
      <c r="C62" s="27" t="str">
        <f>IF(B62="","", IFERROR(VLOOKUP(E62,'Общий список'!$A$3:$AG$996,3,FALSE),""))</f>
        <v>Ж</v>
      </c>
      <c r="D62" s="27" t="str">
        <f>IF(B62="","", IFERROR(VLOOKUP(E62,'Общий список'!$A$3:$AG$996,17,FALSE),""))</f>
        <v/>
      </c>
      <c r="E62" s="28">
        <f>'Общий список'!A60</f>
        <v>250</v>
      </c>
      <c r="F62" s="29" t="str">
        <f>IF(B62="","", IFERROR(VLOOKUP(E62,'Общий список'!$A$3:$AG$996,2,FALSE),""))</f>
        <v>Симонова Анастасия</v>
      </c>
      <c r="G62" s="27" t="str">
        <f>IF(B62="","", IFERROR(VLOOKUP(E62,'Общий список'!$A$3:$AG$996,4,FALSE),""))</f>
        <v>27.12.2001</v>
      </c>
      <c r="H62" s="27" t="str">
        <f>IF(B62="","", IFERROR(VLOOKUP(E62,'Общий список'!$A$3:$AG$996,6,FALSE),""))</f>
        <v>МАУ ДО СШОР Кировского р-на</v>
      </c>
      <c r="I62" s="27" t="str">
        <f>IF(B62="","", IFERROR(VLOOKUP(E62,'Общий список'!$A$3:$AG$996,7,FALSE),""))</f>
        <v>Дойков В.А., Пономарева О.Ю.</v>
      </c>
      <c r="J62" s="27" t="str">
        <f t="array" ref="J62">IFERROR(INDEX('Общий список'!$A$3:$O$996,VLOOKUP(E62,'Общий список'!$A$3:$S$996,19,FALSE),MATCH(B62,'Общий список'!A60:N60,0)+1),"")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список'!A61:M61,0)),"")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список'!A61</f>
        <v>271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список'!A61:N61,0)+1),"")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список'!A62:M62,0)),"")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список'!A62</f>
        <v>272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список'!A62:N62,0)+1),"")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список'!A63:M63,0)),"")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список'!A63</f>
        <v>273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список'!A63:N63,0)+1),"")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список'!A64:M64,0)),"")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список'!A64</f>
        <v>274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список'!A64:N64,0)+1),"")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список'!A65:M65,0)),"")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список'!A65</f>
        <v>275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список'!A65:N65,0)+1),"")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список'!A66:M66,0)),"")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список'!A66</f>
        <v>276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список'!A66:N66,0)+1),"")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список'!A67:M67,0)),"")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список'!A67</f>
        <v>277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список'!A67:N67,0)+1),"")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список'!A68:M68,0)),"")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список'!A68</f>
        <v>278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список'!A68:N68,0)+1),"")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список'!A69:M69,0)),"")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список'!A69</f>
        <v>279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список'!A69:N69,0)+1),"")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список'!A70:M70,0)),"")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список'!A70</f>
        <v>282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список'!A70:N70,0)+1),"")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список'!A71:M71,0)),"")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список'!A71</f>
        <v>283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список'!A71:N71,0)+1),"")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customHeight="1">
      <c r="A74" s="25">
        <v>1.0</v>
      </c>
      <c r="B74" s="26" t="str">
        <f t="array" ref="B74">IFERROR(INDEX('Общий список'!$A$3:$S$996,VLOOKUP(E74,'Общий список'!$A$3:$S$996,19,FALSE),MATCH($B$1,'Общий список'!A142:M142,0)),"")</f>
        <v>3000 м</v>
      </c>
      <c r="C74" s="27" t="str">
        <f>IF(B74="","", IFERROR(VLOOKUP(E74,'Общий список'!$A$3:$AG$996,3,FALSE),""))</f>
        <v>М</v>
      </c>
      <c r="D74" s="27" t="str">
        <f>IF(B74="","", IFERROR(VLOOKUP(E74,'Общий список'!$A$3:$AG$996,17,FALSE),""))</f>
        <v/>
      </c>
      <c r="E74" s="28">
        <f>'Общий список'!A142</f>
        <v>550</v>
      </c>
      <c r="F74" s="29" t="str">
        <f>IF(B74="","", IFERROR(VLOOKUP(E74,'Общий список'!$A$3:$AG$996,2,FALSE),""))</f>
        <v>Унгефук Эдуард</v>
      </c>
      <c r="G74" s="27" t="str">
        <f>IF(B74="","", IFERROR(VLOOKUP(E74,'Общий список'!$A$3:$AG$996,4,FALSE),""))</f>
        <v>14.03.1998</v>
      </c>
      <c r="H74" s="62" t="str">
        <f>IF(B74="","", IFERROR(VLOOKUP(E74,'Общий список'!$A$3:$AG$996,6,FALSE),""))</f>
        <v>СШОР "Старт" г. Пермь, Динамо</v>
      </c>
      <c r="I74" s="29" t="str">
        <f>IF(B74="","", IFERROR(VLOOKUP(E74,'Общий список'!$A$3:$AG$996,7,FALSE),""))</f>
        <v>Суворов Н.В.</v>
      </c>
      <c r="J74" s="67" t="str">
        <f t="array" ref="J74">IFERROR(INDEX('Общий список'!$A$3:$O$996,VLOOKUP(E74,'Общий список'!$A$3:$S$996,19,FALSE),MATCH(B74,'Общий список'!A142:N142,0)+1),"")</f>
        <v>8.25,0</v>
      </c>
      <c r="K74" s="30"/>
      <c r="L74" s="30" t="s">
        <v>62</v>
      </c>
      <c r="M74" s="31" t="str">
        <f t="shared" si="1"/>
        <v>08.29,88</v>
      </c>
      <c r="N74" s="28"/>
      <c r="O74" s="32"/>
      <c r="R74" s="33"/>
      <c r="S74" s="33"/>
      <c r="T74" s="33"/>
    </row>
    <row r="75" ht="15.0" customHeight="1">
      <c r="A75" s="25">
        <v>2.0</v>
      </c>
      <c r="B75" s="26" t="str">
        <f t="array" ref="B75">IFERROR(INDEX('Общий список'!$A$3:$S$996,VLOOKUP(E75,'Общий список'!$A$3:$S$996,19,FALSE),MATCH($B$1,'Общий список'!A158:M158,0)),"")</f>
        <v>3000 м</v>
      </c>
      <c r="C75" s="27" t="str">
        <f>IF(B75="","", IFERROR(VLOOKUP(E75,'Общий список'!$A$3:$AG$996,3,FALSE),""))</f>
        <v>М</v>
      </c>
      <c r="D75" s="27" t="str">
        <f>IF(B75="","", IFERROR(VLOOKUP(E75,'Общий список'!$A$3:$AG$996,17,FALSE),""))</f>
        <v/>
      </c>
      <c r="E75" s="28">
        <f>'Общий список'!A158</f>
        <v>611</v>
      </c>
      <c r="F75" s="29" t="str">
        <f>IF(B75="","", IFERROR(VLOOKUP(E75,'Общий список'!$A$3:$AG$996,2,FALSE),""))</f>
        <v>Краснов Алексей </v>
      </c>
      <c r="G75" s="27" t="str">
        <f>IF(B75="","", IFERROR(VLOOKUP(E75,'Общий список'!$A$3:$AG$996,4,FALSE),""))</f>
        <v>08.07.1995</v>
      </c>
      <c r="H75" s="29" t="str">
        <f>IF(B75="","", IFERROR(VLOOKUP(E75,'Общий список'!$A$3:$AG$996,6,FALSE),""))</f>
        <v>RUNNERSPERM</v>
      </c>
      <c r="I75" s="29" t="str">
        <f>IF(B75="","", IFERROR(VLOOKUP(E75,'Общий список'!$A$3:$AG$996,7,FALSE),""))</f>
        <v>Ольхов А.В.</v>
      </c>
      <c r="J75" s="67" t="str">
        <f t="array" ref="J75">IFERROR(INDEX('Общий список'!$A$3:$O$996,VLOOKUP(E75,'Общий список'!$A$3:$S$996,19,FALSE),MATCH(B75,'Общий список'!A158:N158,0)+1),"")</f>
        <v>8.29,00</v>
      </c>
      <c r="K75" s="30"/>
      <c r="L75" s="30" t="s">
        <v>63</v>
      </c>
      <c r="M75" s="31" t="str">
        <f t="shared" si="1"/>
        <v>08.31,45</v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список'!A74:M74,0)),"")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список'!A74</f>
        <v>303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список'!A74:N74,0)+1),"")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список'!A75:M75,0)),"")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список'!A75</f>
        <v>304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список'!A75:N75,0)+1),"")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список'!A76:M76,0)),"")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список'!A76</f>
        <v>305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список'!A76:N76,0)+1),"")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список'!A77:M77,0)),"")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список'!A77</f>
        <v>306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список'!A77:N77,0)+1),"")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25"/>
      <c r="B80" s="26" t="str">
        <f t="array" ref="B80">IFERROR(INDEX('Общий список'!$A$3:$S$996,VLOOKUP(E80,'Общий список'!$A$3:$S$996,19,FALSE),MATCH($B$1,'Общий список'!A78:M78,0)),"")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список'!A78</f>
        <v>307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список'!A78:N78,0)+1),"")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25"/>
      <c r="B81" s="26" t="str">
        <f t="array" ref="B81">IFERROR(INDEX('Общий список'!$A$3:$S$996,VLOOKUP(E81,'Общий список'!$A$3:$S$996,19,FALSE),MATCH($B$1,'Общий список'!A79:M79,0)),"")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список'!A79</f>
        <v>309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список'!A79:N79,0)+1),"")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список'!A80:M80,0)),"")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список'!A80</f>
        <v>310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список'!A80:N80,0)+1),"")</f>
        <v/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hidden="1" customHeight="1">
      <c r="A83" s="25"/>
      <c r="B83" s="26" t="str">
        <f t="array" ref="B83">IFERROR(INDEX('Общий список'!$A$3:$S$996,VLOOKUP(E83,'Общий список'!$A$3:$S$996,19,FALSE),MATCH($B$1,'Общий список'!A81:M81,0)),"")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список'!A81</f>
        <v>341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список'!A81:N81,0)+1),"")</f>
        <v/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hidden="1" customHeight="1">
      <c r="A84" s="25"/>
      <c r="B84" s="26" t="str">
        <f t="array" ref="B84">IFERROR(INDEX('Общий список'!$A$3:$S$996,VLOOKUP(E84,'Общий список'!$A$3:$S$996,19,FALSE),MATCH($B$1,'Общий список'!A82:M82,0)),"")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список'!A82</f>
        <v>344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список'!A82:N82,0)+1),"")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25"/>
      <c r="B85" s="26" t="str">
        <f t="array" ref="B85">IFERROR(INDEX('Общий список'!$A$3:$S$996,VLOOKUP(E85,'Общий список'!$A$3:$S$996,19,FALSE),MATCH($B$1,'Общий список'!A83:M83,0)),"")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список'!A83</f>
        <v>358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список'!A83:N83,0)+1),"")</f>
        <v/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25"/>
      <c r="B86" s="26" t="str">
        <f t="array" ref="B86">IFERROR(INDEX('Общий список'!$A$3:$S$996,VLOOKUP(E86,'Общий список'!$A$3:$S$996,19,FALSE),MATCH($B$1,'Общий список'!A84:M84,0)),"")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список'!A84</f>
        <v>359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список'!A84:N84,0)+1),"")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25"/>
      <c r="B87" s="26" t="str">
        <f t="array" ref="B87">IFERROR(INDEX('Общий список'!$A$3:$S$996,VLOOKUP(E87,'Общий список'!$A$3:$S$996,19,FALSE),MATCH($B$1,'Общий список'!A85:M85,0)),"")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список'!A85</f>
        <v>362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список'!A85:N85,0)+1),"")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25"/>
      <c r="B88" s="26" t="str">
        <f t="array" ref="B88">IFERROR(INDEX('Общий список'!$A$3:$S$996,VLOOKUP(E88,'Общий список'!$A$3:$S$996,19,FALSE),MATCH($B$1,'Общий список'!A86:M86,0)),"")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список'!A86</f>
        <v>367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список'!A86:N86,0)+1),"")</f>
        <v/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25"/>
      <c r="B89" s="26" t="str">
        <f t="array" ref="B89">IFERROR(INDEX('Общий список'!$A$3:$S$996,VLOOKUP(E89,'Общий список'!$A$3:$S$996,19,FALSE),MATCH($B$1,'Общий список'!A87:M87,0)),"")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список'!A87</f>
        <v>369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список'!A87:N87,0)+1),"")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список'!A88:M88,0)),"")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список'!A88</f>
        <v>370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список'!A88:N88,0)+1),"")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список'!A89:M89,0)),"")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список'!A89</f>
        <v>371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список'!A89:N89,0)+1),"")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список'!A90:M90,0)),"")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список'!A90</f>
        <v>373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список'!A90:N90,0)+1),"")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список'!A91:M91,0)),"")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список'!A91</f>
        <v>374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список'!A91:N91,0)+1),"")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25"/>
      <c r="B94" s="26" t="str">
        <f t="array" ref="B94">IFERROR(INDEX('Общий список'!$A$3:$S$996,VLOOKUP(E94,'Общий список'!$A$3:$S$996,19,FALSE),MATCH($B$1,'Общий список'!A92:M92,0)),"")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список'!A92</f>
        <v>376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список'!A92:N92,0)+1),"")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25"/>
      <c r="B95" s="26" t="str">
        <f t="array" ref="B95">IFERROR(INDEX('Общий список'!$A$3:$S$996,VLOOKUP(E95,'Общий список'!$A$3:$S$996,19,FALSE),MATCH($B$1,'Общий список'!A93:M93,0)),"")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список'!A93</f>
        <v>378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список'!A93:N93,0)+1),"")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список'!A94:M94,0)),"")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список'!A94</f>
        <v>384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список'!A94:N94,0)+1),"")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список'!A95:M95,0)),"")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список'!A95</f>
        <v>388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список'!A95:N95,0)+1),"")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список'!A96:M96,0)),"")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список'!A96</f>
        <v>389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список'!A96:N96,0)+1),"")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список'!A97:M97,0)),"")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список'!A97</f>
        <v>395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список'!A97:N97,0)+1),"")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список'!A98:M98,0)),"")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список'!A98</f>
        <v>397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список'!A98:N98,0)+1),"")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список'!A99:M99,0)),"")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список'!A99</f>
        <v>399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список'!A99:N99,0)+1),"")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список'!A100:M100,0)),"")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список'!A100</f>
        <v>443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список'!A100:N100,0)+1),"")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список'!A101:M101,0)),"")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список'!A101</f>
        <v>456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список'!A101:N101,0)+1),"")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список'!A102:M102,0)),"")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список'!A102</f>
        <v>460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список'!A102:N102,0)+1),"")</f>
        <v/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список'!A103:M103,0)),"")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список'!A103</f>
        <v>465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список'!A103:N103,0)+1),"")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список'!A104:M104,0)),"")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список'!A104</f>
        <v>470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список'!A104:N104,0)+1),"")</f>
        <v/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25"/>
      <c r="B107" s="26" t="str">
        <f t="array" ref="B107">IFERROR(INDEX('Общий список'!$A$3:$S$996,VLOOKUP(E107,'Общий список'!$A$3:$S$996,19,FALSE),MATCH($B$1,'Общий список'!A105:M105,0)),"")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список'!A105</f>
        <v>471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список'!A105:N105,0)+1),"")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25"/>
      <c r="B108" s="26" t="str">
        <f t="array" ref="B108">IFERROR(INDEX('Общий список'!$A$3:$S$996,VLOOKUP(E108,'Общий список'!$A$3:$S$996,19,FALSE),MATCH($B$1,'Общий список'!A106:M106,0)),"")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список'!A106</f>
        <v>472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список'!A106:N106,0)+1),"")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список'!A107:M107,0)),"")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список'!A107</f>
        <v>474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список'!A107:N107,0)+1),"")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25"/>
      <c r="B110" s="26" t="str">
        <f t="array" ref="B110">IFERROR(INDEX('Общий список'!$A$3:$S$996,VLOOKUP(E110,'Общий список'!$A$3:$S$996,19,FALSE),MATCH($B$1,'Общий список'!A108:M108,0)),"")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список'!A108</f>
        <v>475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список'!A108:N108,0)+1),"")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25"/>
      <c r="B111" s="26" t="str">
        <f t="array" ref="B111">IFERROR(INDEX('Общий список'!$A$3:$S$996,VLOOKUP(E111,'Общий список'!$A$3:$S$996,19,FALSE),MATCH($B$1,'Общий список'!A109:M109,0)),"")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список'!A109</f>
        <v>477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список'!A109:N109,0)+1),"")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hidden="1" customHeight="1">
      <c r="A112" s="25"/>
      <c r="B112" s="26" t="str">
        <f t="array" ref="B112">IFERROR(INDEX('Общий список'!$A$3:$S$996,VLOOKUP(E112,'Общий список'!$A$3:$S$996,19,FALSE),MATCH($B$1,'Общий список'!A110:M110,0)),"")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список'!A110</f>
        <v>478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список'!A110:N110,0)+1),"")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25"/>
      <c r="B113" s="26" t="str">
        <f t="array" ref="B113">IFERROR(INDEX('Общий список'!$A$3:$S$996,VLOOKUP(E113,'Общий список'!$A$3:$S$996,19,FALSE),MATCH($B$1,'Общий список'!A111:M111,0)),"")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список'!A111</f>
        <v>479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список'!A111:N111,0)+1),"")</f>
        <v/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список'!A112:M112,0)),"")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список'!A112</f>
        <v>480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список'!A112:N112,0)+1),"")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список'!A113:M113,0)),"")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список'!A113</f>
        <v>483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список'!A113:N113,0)+1),"")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список'!A114:M114,0)),"")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список'!A114</f>
        <v>484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список'!A114:N114,0)+1),"")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список'!A115:M115,0)),"")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список'!A115</f>
        <v>488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список'!A115:N115,0)+1),"")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список'!A116:M116,0)),"")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список'!A116</f>
        <v>490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список'!A116:N116,0)+1),"")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список'!A117:M117,0)),"")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список'!A117</f>
        <v>491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список'!A117:N117,0)+1),"")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список'!A118:M118,0)),"")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список'!A118</f>
        <v>492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список'!A118:N118,0)+1),"")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список'!A119:M119,0)),"")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список'!A119</f>
        <v>493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список'!A119:N119,0)+1),"")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список'!A120:M120,0)),"")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список'!A120</f>
        <v>499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список'!A120:N120,0)+1),"")</f>
        <v/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список'!A121:M121,0)),"")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список'!A121</f>
        <v>500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список'!A121:N121,0)+1),"")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список'!A122:M122,0)),"")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список'!A122</f>
        <v>501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список'!A122:N122,0)+1),"")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список'!A123:M123,0)),"")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список'!A123</f>
        <v>502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список'!A123:N123,0)+1),"")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список'!A124:M124,0)),"")</f>
        <v>3000 м</v>
      </c>
      <c r="C126" s="27" t="str">
        <f>IF(B126="","", IFERROR(VLOOKUP(E126,'Общий список'!$A$3:$AG$996,3,FALSE),""))</f>
        <v>Ж</v>
      </c>
      <c r="D126" s="27" t="str">
        <f>IF(B126="","", IFERROR(VLOOKUP(E126,'Общий список'!$A$3:$AG$996,17,FALSE),""))</f>
        <v/>
      </c>
      <c r="E126" s="28">
        <f>'Общий список'!A124</f>
        <v>503</v>
      </c>
      <c r="F126" s="29" t="str">
        <f>IF(B126="","", IFERROR(VLOOKUP(E126,'Общий список'!$A$3:$AG$996,2,FALSE),""))</f>
        <v>Зырянова Ксения</v>
      </c>
      <c r="G126" s="27" t="str">
        <f>IF(B126="","", IFERROR(VLOOKUP(E126,'Общий список'!$A$3:$AG$996,4,FALSE),""))</f>
        <v>31.01.1998</v>
      </c>
      <c r="H126" s="27" t="str">
        <f>IF(B126="","", IFERROR(VLOOKUP(E126,'Общий список'!$A$3:$AG$996,6,FALSE),""))</f>
        <v>СШОР "Старт" г. Пермь, Динамо</v>
      </c>
      <c r="I126" s="27" t="str">
        <f>IF(B126="","", IFERROR(VLOOKUP(E126,'Общий список'!$A$3:$AG$996,7,FALSE),""))</f>
        <v>Суворов Н.В, Суворова Т.Н.</v>
      </c>
      <c r="J126" s="27" t="str">
        <f t="array" ref="J126">IFERROR(INDEX('Общий список'!$A$3:$O$996,VLOOKUP(E126,'Общий список'!$A$3:$S$996,19,FALSE),MATCH(B126,'Общий список'!A124:N124,0)+1),"")</f>
        <v>9.28,2</v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customHeight="1">
      <c r="A127" s="25">
        <v>3.0</v>
      </c>
      <c r="B127" s="26" t="str">
        <f t="array" ref="B127">IFERROR(INDEX('Общий список'!$A$3:$S$996,VLOOKUP(E127,'Общий список'!$A$3:$S$996,19,FALSE),MATCH($B$1,'Общий список'!A125:M125,0)),"")</f>
        <v>3000 м</v>
      </c>
      <c r="C127" s="27" t="str">
        <f>IF(B127="","", IFERROR(VLOOKUP(E127,'Общий список'!$A$3:$AG$996,3,FALSE),""))</f>
        <v>М</v>
      </c>
      <c r="D127" s="27" t="str">
        <f>IF(B127="","", IFERROR(VLOOKUP(E127,'Общий список'!$A$3:$AG$996,17,FALSE),""))</f>
        <v/>
      </c>
      <c r="E127" s="28">
        <f>'Общий список'!A125</f>
        <v>505</v>
      </c>
      <c r="F127" s="29" t="str">
        <f>IF(B127="","", IFERROR(VLOOKUP(E127,'Общий список'!$A$3:$AG$996,2,FALSE),""))</f>
        <v>Смирнов Андрей</v>
      </c>
      <c r="G127" s="27" t="str">
        <f>IF(B127="","", IFERROR(VLOOKUP(E127,'Общий список'!$A$3:$AG$996,4,FALSE),""))</f>
        <v>25.11.1985</v>
      </c>
      <c r="H127" s="29" t="str">
        <f>IF(B127="","", IFERROR(VLOOKUP(E127,'Общий список'!$A$3:$AG$996,6,FALSE),""))</f>
        <v>МАУ ДО СШ "Вихрь"</v>
      </c>
      <c r="I127" s="29" t="str">
        <f>IF(B127="","", IFERROR(VLOOKUP(E127,'Общий список'!$A$3:$AG$996,7,FALSE),""))</f>
        <v>Суворов Н.В.</v>
      </c>
      <c r="J127" s="67" t="str">
        <f t="array" ref="J127">IFERROR(INDEX('Общий список'!$A$3:$O$996,VLOOKUP(E127,'Общий список'!$A$3:$S$996,19,FALSE),MATCH(B127,'Общий список'!A125:N125,0)+1),"")</f>
        <v>8.35,6</v>
      </c>
      <c r="K127" s="30"/>
      <c r="L127" s="30" t="s">
        <v>64</v>
      </c>
      <c r="M127" s="31" t="str">
        <f t="shared" si="1"/>
        <v>08.50,70</v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список'!A126:M126,0)),"")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список'!A126</f>
        <v>509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список'!A126:N126,0)+1),"")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список'!A127:M127,0)),"")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список'!A127</f>
        <v>511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список'!A127:N127,0)+1),"")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список'!A128:M128,0)),"")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список'!A128</f>
        <v>512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список'!A128:N128,0)+1),"")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список'!A129:M129,0)),"")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список'!A129</f>
        <v>513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список'!A129:N129,0)+1),"")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customHeight="1">
      <c r="A132" s="25">
        <v>4.0</v>
      </c>
      <c r="B132" s="26" t="str">
        <f t="array" ref="B132">IFERROR(INDEX('Общий список'!$A$3:$S$996,VLOOKUP(E132,'Общий список'!$A$3:$S$996,19,FALSE),MATCH($B$1,'Общий список'!A130:M130,0)),"")</f>
        <v>3000 м</v>
      </c>
      <c r="C132" s="27" t="str">
        <f>IF(B132="","", IFERROR(VLOOKUP(E132,'Общий список'!$A$3:$AG$996,3,FALSE),""))</f>
        <v>М</v>
      </c>
      <c r="D132" s="27" t="str">
        <f>IF(B132="","", IFERROR(VLOOKUP(E132,'Общий список'!$A$3:$AG$996,17,FALSE),""))</f>
        <v/>
      </c>
      <c r="E132" s="28">
        <f>'Общий список'!A130</f>
        <v>514</v>
      </c>
      <c r="F132" s="29" t="str">
        <f>IF(B132="","", IFERROR(VLOOKUP(E132,'Общий список'!$A$3:$AG$996,2,FALSE),""))</f>
        <v>Сысолетин Олег</v>
      </c>
      <c r="G132" s="27" t="str">
        <f>IF(B132="","", IFERROR(VLOOKUP(E132,'Общий список'!$A$3:$AG$996,4,FALSE),""))</f>
        <v>16.03.1991</v>
      </c>
      <c r="H132" s="29" t="str">
        <f>IF(B132="","", IFERROR(VLOOKUP(E132,'Общий список'!$A$3:$AG$996,6,FALSE),""))</f>
        <v>ПКО ОГО ВФСО "Динамо"</v>
      </c>
      <c r="I132" s="29" t="str">
        <f>IF(B132="","", IFERROR(VLOOKUP(E132,'Общий список'!$A$3:$AG$996,7,FALSE),""))</f>
        <v>Суворов Н.В.</v>
      </c>
      <c r="J132" s="67" t="str">
        <f t="array" ref="J132">IFERROR(INDEX('Общий список'!$A$3:$O$996,VLOOKUP(E132,'Общий список'!$A$3:$S$996,19,FALSE),MATCH(B132,'Общий список'!A130:N130,0)+1),"")</f>
        <v>9.18,0</v>
      </c>
      <c r="K132" s="30"/>
      <c r="L132" s="30" t="s">
        <v>65</v>
      </c>
      <c r="M132" s="31" t="str">
        <f t="shared" si="1"/>
        <v>08.59,70</v>
      </c>
      <c r="N132" s="28"/>
      <c r="O132" s="32"/>
      <c r="R132" s="33"/>
      <c r="S132" s="33"/>
      <c r="T132" s="33"/>
    </row>
    <row r="133" ht="15.0" customHeight="1">
      <c r="A133" s="25">
        <v>5.0</v>
      </c>
      <c r="B133" s="26" t="str">
        <f t="array" ref="B133">IFERROR(INDEX('Общий список'!$A$3:$S$996,VLOOKUP(E133,'Общий список'!$A$3:$S$996,19,FALSE),MATCH($B$1,'Общий список'!A167:M167,0)),"")</f>
        <v>3000 м</v>
      </c>
      <c r="C133" s="27" t="str">
        <f>IF(B133="","", IFERROR(VLOOKUP(E133,'Общий список'!$A$3:$AG$996,3,FALSE),""))</f>
        <v>М</v>
      </c>
      <c r="D133" s="27" t="str">
        <f>IF(B133="","", IFERROR(VLOOKUP(E133,'Общий список'!$A$3:$AG$996,17,FALSE),""))</f>
        <v/>
      </c>
      <c r="E133" s="28">
        <f>'Общий список'!A167</f>
        <v>659</v>
      </c>
      <c r="F133" s="29" t="str">
        <f>IF(B133="","", IFERROR(VLOOKUP(E133,'Общий список'!$A$3:$AG$996,2,FALSE),""))</f>
        <v>Лягаев Николай </v>
      </c>
      <c r="G133" s="27" t="str">
        <f>IF(B133="","", IFERROR(VLOOKUP(E133,'Общий список'!$A$3:$AG$996,4,FALSE),""))</f>
        <v>05.04.1995</v>
      </c>
      <c r="H133" s="34" t="str">
        <f>IF(B133="","", IFERROR(VLOOKUP(E133,'Общий список'!$A$3:$AG$996,6,FALSE),""))</f>
        <v>СШОР "СТАРТ" г. Соликамск</v>
      </c>
      <c r="I133" s="29" t="str">
        <f>IF(B133="","", IFERROR(VLOOKUP(E133,'Общий список'!$A$3:$AG$996,7,FALSE),""))</f>
        <v>Богданов Л.А.</v>
      </c>
      <c r="J133" s="68" t="s">
        <v>66</v>
      </c>
      <c r="K133" s="30"/>
      <c r="L133" s="30" t="s">
        <v>67</v>
      </c>
      <c r="M133" s="31" t="str">
        <f t="shared" si="1"/>
        <v>09.00,40</v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список'!A131:M131,0)),"")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список'!A131</f>
        <v>515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список'!A131:N131,0)+1),"")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список'!A132:M132,0)),"")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список'!A132</f>
        <v>517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список'!A132:N132,0)+1),"")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список'!A133:M133,0)),"")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список'!A133</f>
        <v>519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список'!A133:N133,0)+1),"")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25"/>
      <c r="B137" s="26" t="str">
        <f t="array" ref="B137">IFERROR(INDEX('Общий список'!$A$3:$S$996,VLOOKUP(E137,'Общий список'!$A$3:$S$996,19,FALSE),MATCH($B$1,'Общий список'!A134:M134,0)),"")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список'!A134</f>
        <v>520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список'!A134:N134,0)+1),"")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список'!A135:M135,0)),"")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список'!A135</f>
        <v>522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список'!A135:N135,0)+1),"")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список'!A136:M136,0)),"")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список'!A136</f>
        <v>523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список'!A136:N136,0)+1),"")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список'!A137:M137,0)),"")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список'!A137</f>
        <v>525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список'!A137:N137,0)+1),"")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список'!A138:M138,0)),"")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список'!A138</f>
        <v>527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список'!A138:N138,0)+1),"")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список'!A139:M139,0)),"")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список'!A139</f>
        <v>528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список'!A139:N139,0)+1),"")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список'!A140:M140,0)),"")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список'!A140</f>
        <v>539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список'!A140:N140,0)+1),"")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список'!A141:M141,0)),"")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список'!A141</f>
        <v>545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список'!A141:N141,0)+1),"")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список'!A143:M143,0)),"")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список'!A143</f>
        <v>582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список'!A143:N143,0)+1),"")</f>
        <v/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список'!A144:M144,0)),"")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список'!A144</f>
        <v>583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список'!A144:N144,0)+1),"")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список'!A145:M145,0)),"")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список'!A145</f>
        <v>584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список'!A145:N145,0)+1),"")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список'!A146:M146,0)),"")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список'!A146</f>
        <v>585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список'!A146:N146,0)+1),"")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список'!A147:M147,0)),"")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список'!A147</f>
        <v>586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список'!A147:N147,0)+1),"")</f>
        <v/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список'!A148:M148,0)),"")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список'!A148</f>
        <v>587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список'!A148:N148,0)+1),"")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список'!A149:M149,0)),"")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список'!A149</f>
        <v>588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список'!A149:N149,0)+1),"")</f>
        <v/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список'!A151:M151,0)),"")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список'!A151</f>
        <v>590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список'!A151:N151,0)+1),"")</f>
        <v/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список'!A152:M152,0)),"")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список'!A152</f>
        <v>594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список'!A152:N152,0)+1),"")</f>
        <v/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25"/>
      <c r="B154" s="26" t="str">
        <f t="array" ref="B154">IFERROR(INDEX('Общий список'!$A$3:$S$996,VLOOKUP(E154,'Общий список'!$A$3:$S$996,19,FALSE),MATCH($B$1,'Общий список'!A153:M153,0)),"")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список'!A153</f>
        <v>595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список'!A153:N153,0)+1),"")</f>
        <v/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25"/>
      <c r="B155" s="26" t="str">
        <f t="array" ref="B155">IFERROR(INDEX('Общий список'!$A$3:$S$996,VLOOKUP(E155,'Общий список'!$A$3:$S$996,19,FALSE),MATCH($B$1,'Общий список'!A154:M154,0)),"")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список'!A154</f>
        <v>597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список'!A154:N154,0)+1),"")</f>
        <v/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hidden="1" customHeight="1">
      <c r="A156" s="25"/>
      <c r="B156" s="26" t="str">
        <f t="array" ref="B156">IFERROR(INDEX('Общий список'!$A$3:$S$996,VLOOKUP(E156,'Общий список'!$A$3:$S$996,19,FALSE),MATCH($B$1,'Общий список'!A155:M155,0)),"")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список'!A155</f>
        <v>598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список'!A155:N155,0)+1),"")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список'!A156:M156,0)),"")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список'!A156</f>
        <v>599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список'!A156:N156,0)+1),"")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список'!A157:M157,0)),"")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список'!A157</f>
        <v>600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список'!A157:N157,0)+1),"")</f>
        <v/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список'!A159:M159,0)),"")</f>
        <v>3000 м</v>
      </c>
      <c r="C159" s="27" t="str">
        <f>IF(B159="","", IFERROR(VLOOKUP(E159,'Общий список'!$A$3:$AG$996,3,FALSE),""))</f>
        <v>Ж</v>
      </c>
      <c r="D159" s="27" t="str">
        <f>IF(B159="","", IFERROR(VLOOKUP(E159,'Общий список'!$A$3:$AG$996,17,FALSE),""))</f>
        <v/>
      </c>
      <c r="E159" s="28">
        <f>'Общий список'!A159</f>
        <v>612</v>
      </c>
      <c r="F159" s="29" t="str">
        <f>IF(B159="","", IFERROR(VLOOKUP(E159,'Общий список'!$A$3:$AG$996,2,FALSE),""))</f>
        <v>Патракова Ирина </v>
      </c>
      <c r="G159" s="27" t="str">
        <f>IF(B159="","", IFERROR(VLOOKUP(E159,'Общий список'!$A$3:$AG$996,4,FALSE),""))</f>
        <v>26.12.2003</v>
      </c>
      <c r="H159" s="27" t="str">
        <f>IF(B159="","", IFERROR(VLOOKUP(E159,'Общий список'!$A$3:$AG$996,6,FALSE),""))</f>
        <v>RUNNERSPERM</v>
      </c>
      <c r="I159" s="27" t="str">
        <f>IF(B159="","", IFERROR(VLOOKUP(E159,'Общий список'!$A$3:$AG$996,7,FALSE),""))</f>
        <v>Ольхов А.В.</v>
      </c>
      <c r="J159" s="27" t="str">
        <f t="array" ref="J159">IFERROR(INDEX('Общий список'!$A$3:$O$996,VLOOKUP(E159,'Общий список'!$A$3:$S$996,19,FALSE),MATCH(B159,'Общий список'!A159:N159,0)+1),"")</f>
        <v>10.40,00</v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список'!A161:M161,0)),"")</f>
        <v>3000 м</v>
      </c>
      <c r="C160" s="27" t="str">
        <f>IF(B160="","", IFERROR(VLOOKUP(E160,'Общий список'!$A$3:$AG$996,3,FALSE),""))</f>
        <v>Ж</v>
      </c>
      <c r="D160" s="27" t="str">
        <f>IF(B160="","", IFERROR(VLOOKUP(E160,'Общий список'!$A$3:$AG$996,17,FALSE),""))</f>
        <v/>
      </c>
      <c r="E160" s="28">
        <f>'Общий список'!A161</f>
        <v>614</v>
      </c>
      <c r="F160" s="29" t="str">
        <f>IF(B160="","", IFERROR(VLOOKUP(E160,'Общий список'!$A$3:$AG$996,2,FALSE),""))</f>
        <v>Галимова Валентина </v>
      </c>
      <c r="G160" s="27" t="str">
        <f>IF(B160="","", IFERROR(VLOOKUP(E160,'Общий список'!$A$3:$AG$996,4,FALSE),""))</f>
        <v>19.02.1986</v>
      </c>
      <c r="H160" s="27" t="str">
        <f>IF(B160="","", IFERROR(VLOOKUP(E160,'Общий список'!$A$3:$AG$996,6,FALSE),""))</f>
        <v>ПКО ОГО ВФСО "Динамо"</v>
      </c>
      <c r="I160" s="27" t="str">
        <f>IF(B160="","", IFERROR(VLOOKUP(E160,'Общий список'!$A$3:$AG$996,7,FALSE),""))</f>
        <v>Ольхов А.В.</v>
      </c>
      <c r="J160" s="27" t="str">
        <f t="array" ref="J160">IFERROR(INDEX('Общий список'!$A$3:$O$996,VLOOKUP(E160,'Общий список'!$A$3:$S$996,19,FALSE),MATCH(B160,'Общий список'!A161:N161,0)+1),"")</f>
        <v>10.00,0</v>
      </c>
      <c r="K160" s="30"/>
      <c r="L160" s="30"/>
      <c r="M160" s="31" t="str">
        <f t="shared" si="1"/>
        <v/>
      </c>
      <c r="N160" s="28"/>
      <c r="O160" s="32"/>
      <c r="R160" s="33"/>
      <c r="S160" s="33"/>
      <c r="T160" s="33"/>
    </row>
    <row r="161" ht="15.0" hidden="1" customHeight="1">
      <c r="A161" s="25"/>
      <c r="B161" s="26" t="str">
        <f t="array" ref="B161">IFERROR(INDEX('Общий список'!$A$3:$S$996,VLOOKUP(E161,'Общий список'!$A$3:$S$996,19,FALSE),MATCH($B$1,'Общий список'!A163:M163,0)),"")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список'!A163</f>
        <v>644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список'!A163:N163,0)+1),"")</f>
        <v/>
      </c>
      <c r="K161" s="30"/>
      <c r="L161" s="30"/>
      <c r="M161" s="31" t="str">
        <f t="shared" si="1"/>
        <v/>
      </c>
      <c r="N161" s="28"/>
      <c r="O161" s="32"/>
      <c r="R161" s="33"/>
      <c r="S161" s="33"/>
      <c r="T161" s="33"/>
    </row>
    <row r="162" ht="15.0" hidden="1" customHeight="1">
      <c r="A162" s="25"/>
      <c r="B162" s="26" t="str">
        <f t="array" ref="B162">IFERROR(INDEX('Общий список'!$A$3:$S$996,VLOOKUP(E162,'Общий список'!$A$3:$S$996,19,FALSE),MATCH($B$1,'Общий список'!A164:M164,0)),"")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список'!A164</f>
        <v>656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список'!A164:N164,0)+1),"")</f>
        <v/>
      </c>
      <c r="K162" s="30"/>
      <c r="L162" s="30"/>
      <c r="M162" s="31" t="str">
        <f t="shared" si="1"/>
        <v/>
      </c>
      <c r="N162" s="28"/>
      <c r="O162" s="32"/>
      <c r="R162" s="33"/>
      <c r="S162" s="33"/>
      <c r="T162" s="33"/>
    </row>
    <row r="163" ht="15.0" hidden="1" customHeight="1">
      <c r="A163" s="25"/>
      <c r="B163" s="26" t="str">
        <f t="array" ref="B163">IFERROR(INDEX('Общий список'!$A$3:$S$996,VLOOKUP(E163,'Общий список'!$A$3:$S$996,19,FALSE),MATCH($B$1,'Общий список'!A165:M165,0)),"")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список'!A165</f>
        <v>657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список'!A165:N165,0)+1),"")</f>
        <v/>
      </c>
      <c r="K163" s="30"/>
      <c r="L163" s="30"/>
      <c r="M163" s="31" t="str">
        <f t="shared" si="1"/>
        <v/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список'!A166:M166,0)),"")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список'!A166</f>
        <v>658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список'!A166:N166,0)+1),"")</f>
        <v/>
      </c>
      <c r="K164" s="30"/>
      <c r="L164" s="30"/>
      <c r="M164" s="31" t="str">
        <f t="shared" si="1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список'!A168:M168,0)),"")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список'!A168</f>
        <v>660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список'!A168:N168,0)+1),"")</f>
        <v/>
      </c>
      <c r="K165" s="30"/>
      <c r="L165" s="30"/>
      <c r="M165" s="31" t="str">
        <f t="shared" si="1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список'!A169:M169,0)),"")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список'!A169</f>
        <v>661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список'!A169:N169,0)+1),"")</f>
        <v/>
      </c>
      <c r="K166" s="30"/>
      <c r="L166" s="30"/>
      <c r="M166" s="31" t="str">
        <f t="shared" si="1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список'!A170:M170,0)),"")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список'!A170</f>
        <v>662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список'!A170:N170,0)+1),"")</f>
        <v/>
      </c>
      <c r="K167" s="30"/>
      <c r="L167" s="30"/>
      <c r="M167" s="31" t="str">
        <f t="shared" si="1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список'!A171:M171,0)),"")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список'!A171</f>
        <v>663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список'!A171:N171,0)+1),"")</f>
        <v/>
      </c>
      <c r="K168" s="30"/>
      <c r="L168" s="30"/>
      <c r="M168" s="31" t="str">
        <f t="shared" si="1"/>
        <v/>
      </c>
      <c r="N168" s="28"/>
      <c r="O168" s="32"/>
      <c r="R168" s="33"/>
      <c r="S168" s="33"/>
      <c r="T168" s="33"/>
    </row>
    <row r="169" ht="15.0" hidden="1" customHeight="1">
      <c r="A169" s="25"/>
      <c r="B169" s="26" t="str">
        <f t="array" ref="B169">IFERROR(INDEX('Общий список'!$A$3:$S$996,VLOOKUP(E169,'Общий список'!$A$3:$S$996,19,FALSE),MATCH($B$1,'Общий список'!A173:M173,0)),"")</f>
        <v/>
      </c>
      <c r="C169" s="27" t="str">
        <f>IF(B169="","", IFERROR(VLOOKUP(E169,'Общий список'!$A$3:$AG$996,3,FALSE),""))</f>
        <v/>
      </c>
      <c r="D169" s="27" t="str">
        <f>IF(B169="","", IFERROR(VLOOKUP(E169,'Общий список'!$A$3:$AG$996,17,FALSE),""))</f>
        <v/>
      </c>
      <c r="E169" s="28">
        <f>'Общий список'!A173</f>
        <v>679</v>
      </c>
      <c r="F169" s="29" t="str">
        <f>IF(B169="","", IFERROR(VLOOKUP(E169,'Общий список'!$A$3:$AG$996,2,FALSE),""))</f>
        <v/>
      </c>
      <c r="G169" s="27" t="str">
        <f>IF(B169="","", IFERROR(VLOOKUP(E169,'Общий список'!$A$3:$AG$996,4,FALSE),""))</f>
        <v/>
      </c>
      <c r="H169" s="27" t="str">
        <f>IF(B169="","", IFERROR(VLOOKUP(E169,'Общий список'!$A$3:$AG$996,6,FALSE),""))</f>
        <v/>
      </c>
      <c r="I169" s="27" t="str">
        <f>IF(B169="","", IFERROR(VLOOKUP(E169,'Общий список'!$A$3:$AG$996,7,FALSE),""))</f>
        <v/>
      </c>
      <c r="J169" s="27" t="str">
        <f t="array" ref="J169">IFERROR(INDEX('Общий список'!$A$3:$O$996,VLOOKUP(E169,'Общий список'!$A$3:$S$996,19,FALSE),MATCH(B169,'Общий список'!A173:N173,0)+1),"")</f>
        <v/>
      </c>
      <c r="K169" s="30"/>
      <c r="L169" s="30"/>
      <c r="M169" s="31" t="str">
        <f t="shared" si="1"/>
        <v/>
      </c>
      <c r="N169" s="28"/>
      <c r="O169" s="32"/>
      <c r="R169" s="33"/>
      <c r="S169" s="33"/>
      <c r="T169" s="33"/>
    </row>
    <row r="170" ht="15.0" hidden="1" customHeight="1">
      <c r="A170" s="25"/>
      <c r="B170" s="26" t="str">
        <f t="array" ref="B170">IFERROR(INDEX('Общий список'!$A$3:$S$996,VLOOKUP(E170,'Общий список'!$A$3:$S$996,19,FALSE),MATCH($B$1,'Общий список'!A174:M174,0)),"")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список'!A174</f>
        <v>681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список'!A174:N174,0)+1),"")</f>
        <v/>
      </c>
      <c r="K170" s="30"/>
      <c r="L170" s="30"/>
      <c r="M170" s="31" t="str">
        <f t="shared" si="1"/>
        <v/>
      </c>
      <c r="N170" s="28"/>
      <c r="O170" s="32"/>
      <c r="R170" s="33"/>
      <c r="S170" s="33"/>
      <c r="T170" s="33"/>
    </row>
    <row r="171" ht="15.0" hidden="1" customHeight="1">
      <c r="A171" s="25"/>
      <c r="B171" s="26" t="str">
        <f t="array" ref="B171">IFERROR(INDEX('Общий список'!$A$3:$S$996,VLOOKUP(E171,'Общий список'!$A$3:$S$996,19,FALSE),MATCH($B$1,'Общий список'!A175:M175,0)),"")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список'!A175</f>
        <v>682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список'!A175:N175,0)+1),"")</f>
        <v/>
      </c>
      <c r="K171" s="30"/>
      <c r="L171" s="30"/>
      <c r="M171" s="31" t="str">
        <f t="shared" si="1"/>
        <v/>
      </c>
      <c r="N171" s="28"/>
      <c r="O171" s="32"/>
      <c r="R171" s="33"/>
      <c r="S171" s="33"/>
      <c r="T171" s="33"/>
    </row>
    <row r="172" ht="15.0" hidden="1" customHeight="1">
      <c r="A172" s="25"/>
      <c r="B172" s="26" t="str">
        <f t="array" ref="B172">IFERROR(INDEX('Общий список'!$A$3:$S$996,VLOOKUP(E172,'Общий список'!$A$3:$S$996,19,FALSE),MATCH($B$1,'Общий список'!A176:M176,0)),"")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список'!A176</f>
        <v>683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список'!A176:N176,0)+1),"")</f>
        <v/>
      </c>
      <c r="K172" s="30"/>
      <c r="L172" s="30"/>
      <c r="M172" s="31" t="str">
        <f t="shared" si="1"/>
        <v/>
      </c>
      <c r="N172" s="28"/>
      <c r="O172" s="32"/>
      <c r="R172" s="33"/>
      <c r="S172" s="33"/>
      <c r="T172" s="33"/>
    </row>
    <row r="173" ht="15.0" hidden="1" customHeight="1">
      <c r="A173" s="25"/>
      <c r="B173" s="26" t="str">
        <f t="array" ref="B173">IFERROR(INDEX('Общий список'!$A$3:$S$996,VLOOKUP(E173,'Общий список'!$A$3:$S$996,19,FALSE),MATCH($B$1,'Общий список'!A177:M177,0)),"")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список'!A177</f>
        <v>684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список'!A177:N177,0)+1),"")</f>
        <v/>
      </c>
      <c r="K173" s="30"/>
      <c r="L173" s="30"/>
      <c r="M173" s="31" t="str">
        <f t="shared" si="1"/>
        <v/>
      </c>
      <c r="N173" s="28"/>
      <c r="O173" s="32"/>
      <c r="R173" s="33"/>
      <c r="S173" s="33"/>
      <c r="T173" s="33"/>
    </row>
    <row r="174" ht="15.0" hidden="1" customHeight="1">
      <c r="A174" s="25"/>
      <c r="B174" s="26" t="str">
        <f t="array" ref="B174">IFERROR(INDEX('Общий список'!$A$3:$S$996,VLOOKUP(E174,'Общий список'!$A$3:$S$996,19,FALSE),MATCH($B$1,'Общий список'!A178:M178,0)),"")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список'!A178</f>
        <v>689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список'!A178:N178,0)+1),"")</f>
        <v/>
      </c>
      <c r="K174" s="30"/>
      <c r="L174" s="30"/>
      <c r="M174" s="31" t="str">
        <f t="shared" si="1"/>
        <v/>
      </c>
      <c r="N174" s="28"/>
      <c r="O174" s="32"/>
      <c r="R174" s="33"/>
      <c r="S174" s="33"/>
      <c r="T174" s="33"/>
    </row>
    <row r="175" ht="15.0" hidden="1" customHeight="1">
      <c r="A175" s="25"/>
      <c r="B175" s="26" t="str">
        <f t="array" ref="B175">IFERROR(INDEX('Общий список'!$A$3:$S$996,VLOOKUP(E175,'Общий список'!$A$3:$S$996,19,FALSE),MATCH($B$1,'Общий список'!A179:M179,0)),"")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список'!A179</f>
        <v>690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список'!A179:N179,0)+1),"")</f>
        <v/>
      </c>
      <c r="K175" s="30"/>
      <c r="L175" s="30"/>
      <c r="M175" s="31" t="str">
        <f t="shared" si="1"/>
        <v/>
      </c>
      <c r="N175" s="28"/>
      <c r="O175" s="32"/>
      <c r="R175" s="33"/>
      <c r="S175" s="33"/>
      <c r="T175" s="33"/>
    </row>
    <row r="176" ht="15.0" hidden="1" customHeight="1">
      <c r="A176" s="25"/>
      <c r="B176" s="26" t="str">
        <f t="array" ref="B176">IFERROR(INDEX('Общий список'!$A$3:$S$996,VLOOKUP(E176,'Общий список'!$A$3:$S$996,19,FALSE),MATCH($B$1,'Общий список'!A180:M180,0)),"")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список'!A180</f>
        <v>691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список'!A180:N180,0)+1),"")</f>
        <v/>
      </c>
      <c r="K176" s="30"/>
      <c r="L176" s="30"/>
      <c r="M176" s="31" t="str">
        <f t="shared" si="1"/>
        <v/>
      </c>
      <c r="N176" s="28"/>
      <c r="O176" s="32"/>
      <c r="R176" s="33"/>
      <c r="S176" s="33"/>
      <c r="T176" s="33"/>
    </row>
    <row r="177" ht="15.0" hidden="1" customHeight="1">
      <c r="A177" s="25"/>
      <c r="B177" s="26" t="str">
        <f t="array" ref="B177">IFERROR(INDEX('Общий список'!$A$3:$S$996,VLOOKUP(E177,'Общий список'!$A$3:$S$996,19,FALSE),MATCH($B$1,'Общий список'!A181:M181,0)),"")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список'!A181</f>
        <v>692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список'!A181:N181,0)+1),"")</f>
        <v/>
      </c>
      <c r="K177" s="30"/>
      <c r="L177" s="30"/>
      <c r="M177" s="31" t="str">
        <f t="shared" si="1"/>
        <v/>
      </c>
      <c r="N177" s="28"/>
      <c r="O177" s="32"/>
      <c r="R177" s="33"/>
      <c r="S177" s="33"/>
      <c r="T177" s="33"/>
    </row>
    <row r="178" ht="15.0" hidden="1" customHeight="1">
      <c r="A178" s="25"/>
      <c r="B178" s="26" t="str">
        <f t="array" ref="B178">IFERROR(INDEX('Общий список'!$A$3:$S$996,VLOOKUP(E178,'Общий список'!$A$3:$S$996,19,FALSE),MATCH($B$1,'Общий список'!A182:M182,0)),"")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список'!A182</f>
        <v>693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список'!A182:N182,0)+1),"")</f>
        <v/>
      </c>
      <c r="K178" s="30"/>
      <c r="L178" s="30"/>
      <c r="M178" s="31" t="str">
        <f t="shared" si="1"/>
        <v/>
      </c>
      <c r="N178" s="28"/>
      <c r="O178" s="32"/>
      <c r="R178" s="33"/>
      <c r="S178" s="33"/>
      <c r="T178" s="33"/>
    </row>
    <row r="179" ht="15.0" hidden="1" customHeight="1">
      <c r="A179" s="25"/>
      <c r="B179" s="26" t="str">
        <f t="array" ref="B179">IFERROR(INDEX('Общий список'!$A$3:$S$996,VLOOKUP(E179,'Общий список'!$A$3:$S$996,19,FALSE),MATCH($B$1,'Общий список'!A183:M183,0)),"")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список'!A183</f>
        <v>722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список'!A183:N183,0)+1),"")</f>
        <v/>
      </c>
      <c r="K179" s="30"/>
      <c r="L179" s="30"/>
      <c r="M179" s="31" t="str">
        <f t="shared" si="1"/>
        <v/>
      </c>
      <c r="N179" s="28"/>
      <c r="O179" s="32"/>
      <c r="R179" s="33"/>
      <c r="S179" s="33"/>
      <c r="T179" s="33"/>
    </row>
    <row r="180" ht="15.0" hidden="1" customHeight="1">
      <c r="A180" s="25"/>
      <c r="B180" s="26" t="str">
        <f t="array" ref="B180">IFERROR(INDEX('Общий список'!$A$3:$S$996,VLOOKUP(E180,'Общий список'!$A$3:$S$996,19,FALSE),MATCH($B$1,'Общий список'!A184:M184,0)),"")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список'!A184</f>
        <v>774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список'!A184:N184,0)+1),"")</f>
        <v/>
      </c>
      <c r="K180" s="30"/>
      <c r="L180" s="30"/>
      <c r="M180" s="31" t="str">
        <f t="shared" si="1"/>
        <v/>
      </c>
      <c r="N180" s="28"/>
      <c r="O180" s="32"/>
      <c r="R180" s="33"/>
      <c r="S180" s="33"/>
      <c r="T180" s="33"/>
    </row>
    <row r="181" ht="15.0" hidden="1" customHeight="1">
      <c r="A181" s="25"/>
      <c r="B181" s="26" t="str">
        <f t="array" ref="B181">IFERROR(INDEX('Общий список'!$A$3:$S$996,VLOOKUP(E181,'Общий список'!$A$3:$S$996,19,FALSE),MATCH($B$1,'Общий список'!A185:M185,0)),"")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список'!A185</f>
        <v>775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список'!A185:N185,0)+1),"")</f>
        <v/>
      </c>
      <c r="K181" s="30"/>
      <c r="L181" s="30"/>
      <c r="M181" s="31" t="str">
        <f t="shared" si="1"/>
        <v/>
      </c>
      <c r="N181" s="28"/>
      <c r="O181" s="32"/>
      <c r="R181" s="33"/>
      <c r="S181" s="33"/>
      <c r="T181" s="33"/>
    </row>
    <row r="182" ht="15.0" hidden="1" customHeight="1">
      <c r="A182" s="25"/>
      <c r="B182" s="26" t="str">
        <f t="array" ref="B182">IFERROR(INDEX('Общий список'!$A$3:$S$996,VLOOKUP(E182,'Общий список'!$A$3:$S$996,19,FALSE),MATCH($B$1,'Общий список'!A186:M186,0)),"")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список'!A186</f>
        <v>776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список'!A186:N186,0)+1),"")</f>
        <v/>
      </c>
      <c r="K182" s="30"/>
      <c r="L182" s="30"/>
      <c r="M182" s="31" t="str">
        <f t="shared" si="1"/>
        <v/>
      </c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список'!A187:M187,0)),"")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список'!A187</f>
        <v>801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список'!A187:N187,0)+1),"")</f>
        <v/>
      </c>
      <c r="K183" s="30"/>
      <c r="L183" s="30"/>
      <c r="M183" s="31" t="str">
        <f t="shared" si="1"/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список'!A188:M188,0)),"")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список'!A188</f>
        <v>802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список'!A188:N188,0)+1),"")</f>
        <v/>
      </c>
      <c r="K184" s="30"/>
      <c r="L184" s="30"/>
      <c r="M184" s="31" t="str">
        <f t="shared" si="1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список'!A189:M189,0)),"")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список'!A189</f>
        <v>803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список'!A189:N189,0)+1),"")</f>
        <v/>
      </c>
      <c r="K185" s="30"/>
      <c r="L185" s="30"/>
      <c r="M185" s="31" t="str">
        <f t="shared" si="1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список'!A190:M190,0)),"")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список'!A190</f>
        <v>804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список'!A190:N190,0)+1),"")</f>
        <v/>
      </c>
      <c r="K186" s="30"/>
      <c r="L186" s="30"/>
      <c r="M186" s="31" t="str">
        <f t="shared" si="1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список'!A191:M191,0)),"")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список'!A191</f>
        <v>805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список'!A191:N191,0)+1),"")</f>
        <v/>
      </c>
      <c r="K187" s="30"/>
      <c r="L187" s="30"/>
      <c r="M187" s="31" t="str">
        <f t="shared" si="1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список'!A192:M192,0)),"")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список'!A192</f>
        <v>806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список'!A192:N192,0)+1),"")</f>
        <v/>
      </c>
      <c r="K188" s="30"/>
      <c r="L188" s="30"/>
      <c r="M188" s="31" t="str">
        <f t="shared" si="1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список'!A193:M193,0)),"")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список'!A193</f>
        <v>807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список'!A193:N193,0)+1),"")</f>
        <v/>
      </c>
      <c r="K189" s="30"/>
      <c r="L189" s="30"/>
      <c r="M189" s="31" t="str">
        <f t="shared" si="1"/>
        <v/>
      </c>
      <c r="N189" s="28"/>
      <c r="O189" s="32"/>
      <c r="R189" s="33"/>
      <c r="S189" s="33"/>
      <c r="T189" s="33"/>
    </row>
    <row r="190" ht="15.0" hidden="1" customHeight="1">
      <c r="A190" s="25"/>
      <c r="B190" s="26" t="str">
        <f t="array" ref="B190">IFERROR(INDEX('Общий список'!$A$3:$S$996,VLOOKUP(E190,'Общий список'!$A$3:$S$996,19,FALSE),MATCH($B$1,'Общий список'!A194:M194,0)),"")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список'!A194</f>
        <v>809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список'!A194:N194,0)+1),"")</f>
        <v/>
      </c>
      <c r="K190" s="30"/>
      <c r="L190" s="30"/>
      <c r="M190" s="31" t="str">
        <f t="shared" si="1"/>
        <v/>
      </c>
      <c r="N190" s="28"/>
      <c r="O190" s="32"/>
      <c r="R190" s="33"/>
      <c r="S190" s="33"/>
      <c r="T190" s="33"/>
    </row>
    <row r="191" ht="15.0" hidden="1" customHeight="1">
      <c r="A191" s="25"/>
      <c r="B191" s="26" t="str">
        <f t="array" ref="B191">IFERROR(INDEX('Общий список'!$A$3:$S$996,VLOOKUP(E191,'Общий список'!$A$3:$S$996,19,FALSE),MATCH($B$1,'Общий список'!A195:M195,0)),"")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список'!A195</f>
        <v>810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список'!A195:N195,0)+1),"")</f>
        <v/>
      </c>
      <c r="K191" s="30"/>
      <c r="L191" s="30"/>
      <c r="M191" s="31" t="str">
        <f t="shared" si="1"/>
        <v/>
      </c>
      <c r="N191" s="28"/>
      <c r="O191" s="32"/>
      <c r="R191" s="33"/>
      <c r="S191" s="33"/>
      <c r="T191" s="33"/>
    </row>
    <row r="192" ht="15.0" hidden="1" customHeight="1">
      <c r="A192" s="25"/>
      <c r="B192" s="26" t="str">
        <f t="array" ref="B192">IFERROR(INDEX('Общий список'!$A$3:$S$996,VLOOKUP(E192,'Общий список'!$A$3:$S$996,19,FALSE),MATCH($B$1,'Общий список'!A196:M196,0)),"")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список'!A196</f>
        <v>811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список'!A196:N196,0)+1),"")</f>
        <v/>
      </c>
      <c r="K192" s="30"/>
      <c r="L192" s="30"/>
      <c r="M192" s="31" t="str">
        <f t="shared" si="1"/>
        <v/>
      </c>
      <c r="N192" s="28"/>
      <c r="O192" s="32"/>
      <c r="R192" s="33"/>
      <c r="S192" s="33"/>
      <c r="T192" s="33"/>
    </row>
    <row r="193" ht="15.0" hidden="1" customHeight="1">
      <c r="A193" s="25"/>
      <c r="B193" s="26" t="str">
        <f t="array" ref="B193">IFERROR(INDEX('Общий список'!$A$3:$S$996,VLOOKUP(E193,'Общий список'!$A$3:$S$996,19,FALSE),MATCH($B$1,'Общий список'!A197:M197,0)),"")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список'!A197</f>
        <v>812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список'!A197:N197,0)+1),"")</f>
        <v/>
      </c>
      <c r="K193" s="30"/>
      <c r="L193" s="30"/>
      <c r="M193" s="31" t="str">
        <f t="shared" si="1"/>
        <v/>
      </c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список'!A198:M198,0)),"")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список'!A198</f>
        <v>813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список'!A198:N198,0)+1),"")</f>
        <v/>
      </c>
      <c r="K194" s="30"/>
      <c r="L194" s="30"/>
      <c r="M194" s="31" t="str">
        <f t="shared" si="1"/>
        <v/>
      </c>
      <c r="N194" s="28"/>
      <c r="O194" s="32"/>
      <c r="R194" s="33"/>
      <c r="S194" s="33"/>
      <c r="T194" s="33"/>
    </row>
    <row r="195" ht="15.0" hidden="1" customHeight="1">
      <c r="A195" s="25"/>
      <c r="B195" s="26" t="str">
        <f t="array" ref="B195">IFERROR(INDEX('Общий список'!$A$3:$S$996,VLOOKUP(E195,'Общий список'!$A$3:$S$996,19,FALSE),MATCH($B$1,'Общий список'!A199:M199,0)),"")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список'!A199</f>
        <v>815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список'!A199:N199,0)+1),"")</f>
        <v/>
      </c>
      <c r="K195" s="30"/>
      <c r="L195" s="30"/>
      <c r="M195" s="31" t="str">
        <f t="shared" si="1"/>
        <v/>
      </c>
      <c r="N195" s="28"/>
      <c r="O195" s="32"/>
      <c r="R195" s="33"/>
      <c r="S195" s="33"/>
      <c r="T195" s="33"/>
    </row>
    <row r="196" ht="15.0" hidden="1" customHeight="1">
      <c r="A196" s="25"/>
      <c r="B196" s="26" t="str">
        <f t="array" ref="B196">IFERROR(INDEX('Общий список'!$A$3:$S$996,VLOOKUP(E196,'Общий список'!$A$3:$S$996,19,FALSE),MATCH($B$1,'Общий список'!A202:M202,0)),"")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список'!A202</f>
        <v>886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список'!A202:N202,0)+1),"")</f>
        <v/>
      </c>
      <c r="K196" s="30"/>
      <c r="L196" s="30"/>
      <c r="M196" s="31" t="str">
        <f t="shared" si="1"/>
        <v/>
      </c>
      <c r="N196" s="28"/>
      <c r="O196" s="32"/>
      <c r="R196" s="33"/>
      <c r="S196" s="33"/>
      <c r="T196" s="33"/>
    </row>
    <row r="197" ht="15.0" hidden="1" customHeight="1">
      <c r="A197" s="25"/>
      <c r="B197" s="26" t="str">
        <f t="array" ref="B197">IFERROR(INDEX('Общий список'!$A$3:$S$996,VLOOKUP(E197,'Общий список'!$A$3:$S$996,19,FALSE),MATCH($B$1,'Общий список'!A203:M203,0)),"")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список'!A203</f>
        <v>887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список'!A203:N203,0)+1),"")</f>
        <v/>
      </c>
      <c r="K197" s="30"/>
      <c r="L197" s="30"/>
      <c r="M197" s="31" t="str">
        <f t="shared" si="1"/>
        <v/>
      </c>
      <c r="N197" s="28"/>
      <c r="O197" s="32"/>
      <c r="R197" s="33"/>
      <c r="S197" s="33"/>
      <c r="T197" s="33"/>
    </row>
    <row r="198" ht="15.0" hidden="1" customHeight="1">
      <c r="A198" s="25"/>
      <c r="B198" s="26" t="str">
        <f t="array" ref="B198">IFERROR(INDEX('Общий список'!$A$3:$S$996,VLOOKUP(E198,'Общий список'!$A$3:$S$996,19,FALSE),MATCH($B$1,'Общий список'!A204:M204,0)),"")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список'!A204</f>
        <v>888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список'!A204:N204,0)+1),"")</f>
        <v/>
      </c>
      <c r="K198" s="30"/>
      <c r="L198" s="30"/>
      <c r="M198" s="31" t="str">
        <f t="shared" si="1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список'!A205:M205,0)),"")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список'!A205</f>
        <v>899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список'!A205:N205,0)+1),"")</f>
        <v/>
      </c>
      <c r="K199" s="30"/>
      <c r="L199" s="30"/>
      <c r="M199" s="31" t="str">
        <f t="shared" si="1"/>
        <v/>
      </c>
      <c r="N199" s="28"/>
      <c r="O199" s="32"/>
      <c r="R199" s="33"/>
      <c r="S199" s="33"/>
      <c r="T199" s="33"/>
    </row>
    <row r="200" ht="15.0" hidden="1" customHeight="1">
      <c r="A200" s="25"/>
      <c r="B200" s="26" t="str">
        <f t="array" ref="B200">IFERROR(INDEX('Общий список'!$A$3:$S$996,VLOOKUP(E200,'Общий список'!$A$3:$S$996,19,FALSE),MATCH($B$1,'Общий список'!A206:M206,0)),"")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список'!A206</f>
        <v>907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список'!A206:N206,0)+1),"")</f>
        <v/>
      </c>
      <c r="K200" s="30"/>
      <c r="L200" s="30"/>
      <c r="M200" s="31" t="str">
        <f t="shared" si="1"/>
        <v/>
      </c>
      <c r="N200" s="28"/>
      <c r="O200" s="32"/>
      <c r="R200" s="33"/>
      <c r="S200" s="33"/>
      <c r="T200" s="33"/>
    </row>
    <row r="201" ht="15.0" hidden="1" customHeight="1">
      <c r="A201" s="25"/>
      <c r="B201" s="26" t="str">
        <f t="array" ref="B201">IFERROR(INDEX('Общий список'!$A$3:$S$996,VLOOKUP(E201,'Общий список'!$A$3:$S$996,19,FALSE),MATCH($B$1,'Общий список'!A207:M207,0)),"")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список'!A207</f>
        <v>908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список'!A207:N207,0)+1),"")</f>
        <v/>
      </c>
      <c r="K201" s="30"/>
      <c r="L201" s="30"/>
      <c r="M201" s="31" t="str">
        <f t="shared" si="1"/>
        <v/>
      </c>
      <c r="N201" s="28"/>
      <c r="O201" s="32"/>
      <c r="R201" s="33"/>
      <c r="S201" s="33"/>
      <c r="T201" s="33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список'!A208:M208,0)),"")</f>
        <v>3000 м</v>
      </c>
      <c r="C202" s="27" t="str">
        <f>IF(B202="","", IFERROR(VLOOKUP(E202,'Общий список'!$A$3:$AG$996,3,FALSE),""))</f>
        <v>Ж</v>
      </c>
      <c r="D202" s="27" t="str">
        <f>IF(B202="","", IFERROR(VLOOKUP(E202,'Общий список'!$A$3:$AG$996,17,FALSE),""))</f>
        <v/>
      </c>
      <c r="E202" s="28">
        <f>'Общий список'!A208</f>
        <v>910</v>
      </c>
      <c r="F202" s="29" t="str">
        <f>IF(B202="","", IFERROR(VLOOKUP(E202,'Общий список'!$A$3:$AG$996,2,FALSE),""))</f>
        <v>Сысоева Инесса</v>
      </c>
      <c r="G202" s="27" t="str">
        <f>IF(B202="","", IFERROR(VLOOKUP(E202,'Общий список'!$A$3:$AG$996,4,FALSE),""))</f>
        <v>13.12.2010</v>
      </c>
      <c r="H202" s="27" t="str">
        <f>IF(B202="","", IFERROR(VLOOKUP(E202,'Общий список'!$A$3:$AG$996,6,FALSE),""))</f>
        <v>СШОР «Темп» г.Пермь</v>
      </c>
      <c r="I202" s="27" t="str">
        <f>IF(B202="","", IFERROR(VLOOKUP(E202,'Общий список'!$A$3:$AG$996,7,FALSE),""))</f>
        <v>Ромодина А.М.</v>
      </c>
      <c r="J202" s="27" t="str">
        <f t="array" ref="J202">IFERROR(INDEX('Общий список'!$A$3:$O$996,VLOOKUP(E202,'Общий список'!$A$3:$S$996,19,FALSE),MATCH(B202,'Общий список'!A208:N208,0)+1),"")</f>
        <v>11.49,3</v>
      </c>
      <c r="K202" s="30"/>
      <c r="L202" s="30"/>
      <c r="M202" s="31" t="str">
        <f t="shared" si="1"/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список'!A209:M209,0)),"")</f>
        <v/>
      </c>
      <c r="C203" s="27" t="str">
        <f>IF(B203="","", IFERROR(VLOOKUP(E203,'Общий список'!$A$3:$AG$996,3,FALSE),""))</f>
        <v/>
      </c>
      <c r="D203" s="27" t="str">
        <f>IF(B203="","", IFERROR(VLOOKUP(E203,'Общий список'!$A$3:$AG$996,17,FALSE),""))</f>
        <v/>
      </c>
      <c r="E203" s="28">
        <f>'Общий список'!A209</f>
        <v>952</v>
      </c>
      <c r="F203" s="29" t="str">
        <f>IF(B203="","", IFERROR(VLOOKUP(E203,'Общий список'!$A$3:$AG$996,2,FALSE),""))</f>
        <v/>
      </c>
      <c r="G203" s="27" t="str">
        <f>IF(B203="","", IFERROR(VLOOKUP(E203,'Общий список'!$A$3:$AG$996,4,FALSE),""))</f>
        <v/>
      </c>
      <c r="H203" s="27" t="str">
        <f>IF(B203="","", IFERROR(VLOOKUP(E203,'Общий список'!$A$3:$AG$996,6,FALSE),""))</f>
        <v/>
      </c>
      <c r="I203" s="27" t="str">
        <f>IF(B203="","", IFERROR(VLOOKUP(E203,'Общий список'!$A$3:$AG$996,7,FALSE),""))</f>
        <v/>
      </c>
      <c r="J203" s="27" t="str">
        <f t="array" ref="J203">IFERROR(INDEX('Общий список'!$A$3:$O$996,VLOOKUP(E203,'Общий список'!$A$3:$S$996,19,FALSE),MATCH(B203,'Общий список'!A209:N209,0)+1),"")</f>
        <v/>
      </c>
      <c r="K203" s="30"/>
      <c r="L203" s="30"/>
      <c r="M203" s="31" t="str">
        <f t="shared" si="1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список'!A210:M210,0)),"")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список'!A210</f>
        <v>961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список'!A210:N210,0)+1),"")</f>
        <v/>
      </c>
      <c r="K204" s="30"/>
      <c r="L204" s="30"/>
      <c r="M204" s="31" t="str">
        <f t="shared" si="1"/>
        <v/>
      </c>
      <c r="N204" s="28"/>
      <c r="O204" s="32"/>
      <c r="R204" s="33"/>
      <c r="S204" s="33"/>
      <c r="T204" s="33"/>
    </row>
    <row r="205" ht="15.0" hidden="1" customHeight="1">
      <c r="A205" s="25"/>
      <c r="B205" s="26" t="str">
        <f t="array" ref="B205">IFERROR(INDEX('Общий список'!$A$3:$S$996,VLOOKUP(E205,'Общий список'!$A$3:$S$996,19,FALSE),MATCH($B$1,'Общий список'!A212:M212,0)),"")</f>
        <v>3000 м</v>
      </c>
      <c r="C205" s="27" t="str">
        <f>IF(B205="","", IFERROR(VLOOKUP(E205,'Общий список'!$A$3:$AG$996,3,FALSE),""))</f>
        <v>Ж</v>
      </c>
      <c r="D205" s="27" t="str">
        <f>IF(B205="","", IFERROR(VLOOKUP(E205,'Общий список'!$A$3:$AG$996,17,FALSE),""))</f>
        <v/>
      </c>
      <c r="E205" s="28">
        <f>'Общий список'!A212</f>
        <v>1013</v>
      </c>
      <c r="F205" s="29" t="str">
        <f>IF(B205="","", IFERROR(VLOOKUP(E205,'Общий список'!$A$3:$AG$996,2,FALSE),""))</f>
        <v>Боброва Мария </v>
      </c>
      <c r="G205" s="27" t="str">
        <f>IF(B205="","", IFERROR(VLOOKUP(E205,'Общий список'!$A$3:$AG$996,4,FALSE),""))</f>
        <v>13.03.1993</v>
      </c>
      <c r="H205" s="27" t="str">
        <f>IF(B205="","", IFERROR(VLOOKUP(E205,'Общий список'!$A$3:$AG$996,6,FALSE),""))</f>
        <v>RunTrain</v>
      </c>
      <c r="I205" s="27" t="str">
        <f>IF(B205="","", IFERROR(VLOOKUP(E205,'Общий список'!$A$3:$AG$996,7,FALSE),""))</f>
        <v>Грядковский И.С</v>
      </c>
      <c r="J205" s="27" t="str">
        <f t="array" ref="J205">IFERROR(INDEX('Общий список'!$A$3:$O$996,VLOOKUP(E205,'Общий список'!$A$3:$S$996,19,FALSE),MATCH(B205,'Общий список'!A212:N212,0)+1),"")</f>
        <v>11.00,00</v>
      </c>
      <c r="K205" s="30"/>
      <c r="L205" s="30"/>
      <c r="M205" s="31" t="str">
        <f t="shared" si="1"/>
        <v/>
      </c>
      <c r="N205" s="28"/>
      <c r="O205" s="32"/>
      <c r="R205" s="33"/>
      <c r="S205" s="33"/>
      <c r="T205" s="33"/>
    </row>
    <row r="206" ht="15.0" customHeight="1">
      <c r="A206" s="25">
        <v>6.0</v>
      </c>
      <c r="B206" s="26" t="str">
        <f t="array" ref="B206">IFERROR(INDEX('Общий список'!$A$3:$S$996,VLOOKUP(E206,'Общий список'!$A$3:$S$996,19,FALSE),MATCH($B$1,'Общий список'!A172:M172,0)),"")</f>
        <v>3000 м</v>
      </c>
      <c r="C206" s="27" t="str">
        <f>IF(B206="","", IFERROR(VLOOKUP(E206,'Общий список'!$A$3:$AG$996,3,FALSE),""))</f>
        <v>М</v>
      </c>
      <c r="D206" s="27" t="str">
        <f>IF(B206="","", IFERROR(VLOOKUP(E206,'Общий список'!$A$3:$AG$996,17,FALSE),""))</f>
        <v/>
      </c>
      <c r="E206" s="28">
        <f>'Общий список'!A172</f>
        <v>670</v>
      </c>
      <c r="F206" s="29" t="str">
        <f>IF(B206="","", IFERROR(VLOOKUP(E206,'Общий список'!$A$3:$AG$996,2,FALSE),""))</f>
        <v>Осокин Лев</v>
      </c>
      <c r="G206" s="27" t="str">
        <f>IF(B206="","", IFERROR(VLOOKUP(E206,'Общий список'!$A$3:$AG$996,4,FALSE),""))</f>
        <v>11.08.1985</v>
      </c>
      <c r="H206" s="34" t="str">
        <f>IF(B206="","", IFERROR(VLOOKUP(E206,'Общий список'!$A$3:$AG$996,6,FALSE),""))</f>
        <v>СШОР "СТАРТ" г. Соликамск</v>
      </c>
      <c r="I206" s="29" t="str">
        <f>IF(B206="","", IFERROR(VLOOKUP(E206,'Общий список'!$A$3:$AG$996,7,FALSE),""))</f>
        <v>б/т</v>
      </c>
      <c r="J206" s="68" t="s">
        <v>68</v>
      </c>
      <c r="K206" s="30"/>
      <c r="L206" s="30" t="s">
        <v>69</v>
      </c>
      <c r="M206" s="31" t="str">
        <f t="shared" si="1"/>
        <v>09.02,71</v>
      </c>
      <c r="N206" s="28"/>
      <c r="O206" s="32"/>
      <c r="R206" s="33"/>
      <c r="S206" s="33"/>
      <c r="T206" s="33"/>
    </row>
    <row r="207" ht="15.0" customHeight="1">
      <c r="A207" s="25">
        <v>7.0</v>
      </c>
      <c r="B207" s="26" t="str">
        <f t="array" ref="B207">IFERROR(INDEX('Общий список'!$A$3:$S$996,VLOOKUP(E207,'Общий список'!$A$3:$S$996,19,FALSE),MATCH($B$1,'Общий список'!A221:M221,0)),"")</f>
        <v>3000 м</v>
      </c>
      <c r="C207" s="27" t="str">
        <f>IF(B207="","", IFERROR(VLOOKUP(E207,'Общий список'!$A$3:$AG$996,3,FALSE),""))</f>
        <v>М</v>
      </c>
      <c r="D207" s="27" t="str">
        <f>IF(B207="","", IFERROR(VLOOKUP(E207,'Общий список'!$A$3:$AG$996,17,FALSE),""))</f>
        <v/>
      </c>
      <c r="E207" s="28">
        <f>'Общий список'!A221</f>
        <v>3069</v>
      </c>
      <c r="F207" s="29" t="str">
        <f>IF(B207="","", IFERROR(VLOOKUP(E207,'Общий список'!$A$3:$AG$996,2,FALSE),""))</f>
        <v>Буланов Сергей</v>
      </c>
      <c r="G207" s="27" t="str">
        <f>IF(B207="","", IFERROR(VLOOKUP(E207,'Общий список'!$A$3:$AG$996,4,FALSE),""))</f>
        <v>29.04.1994</v>
      </c>
      <c r="H207" s="29" t="str">
        <f>IF(B207="","", IFERROR(VLOOKUP(E207,'Общий список'!$A$3:$AG$996,6,FALSE),""))</f>
        <v>RunTrain</v>
      </c>
      <c r="I207" s="29" t="str">
        <f>IF(B207="","", IFERROR(VLOOKUP(E207,'Общий список'!$A$3:$AG$996,7,FALSE),""))</f>
        <v>Грядковский И.С.</v>
      </c>
      <c r="J207" s="67" t="str">
        <f t="array" ref="J207">IFERROR(INDEX('Общий список'!$A$3:$O$996,VLOOKUP(E207,'Общий список'!$A$3:$S$996,19,FALSE),MATCH(B207,'Общий список'!A221:N221,0)+1),"")</f>
        <v>8.55,00</v>
      </c>
      <c r="K207" s="30"/>
      <c r="L207" s="30" t="s">
        <v>70</v>
      </c>
      <c r="M207" s="31" t="str">
        <f t="shared" si="1"/>
        <v>09.05,94</v>
      </c>
      <c r="N207" s="28"/>
      <c r="O207" s="32"/>
      <c r="R207" s="33"/>
      <c r="S207" s="33"/>
      <c r="T207" s="33"/>
    </row>
    <row r="208" ht="15.0" customHeight="1">
      <c r="A208" s="25">
        <v>8.0</v>
      </c>
      <c r="B208" s="26" t="str">
        <f t="array" ref="B208">IFERROR(INDEX('Общий список'!$A$3:$S$996,VLOOKUP(E208,'Общий список'!$A$3:$S$996,19,FALSE),MATCH($B$1,'Общий список'!A237:M237,0)),"")</f>
        <v>3000 м</v>
      </c>
      <c r="C208" s="27" t="str">
        <f>IF(B208="","", IFERROR(VLOOKUP(E208,'Общий список'!$A$3:$AG$996,3,FALSE),""))</f>
        <v>М</v>
      </c>
      <c r="D208" s="27" t="str">
        <f>IF(B208="","", IFERROR(VLOOKUP(E208,'Общий список'!$A$3:$AG$996,17,FALSE),""))</f>
        <v/>
      </c>
      <c r="E208" s="28">
        <f>'Общий список'!A237</f>
        <v>1982</v>
      </c>
      <c r="F208" s="29" t="str">
        <f>IF(B208="","", IFERROR(VLOOKUP(E208,'Общий список'!$A$3:$AG$996,2,FALSE),""))</f>
        <v>Акулов Антон</v>
      </c>
      <c r="G208" s="27">
        <f>IF(B208="","", IFERROR(VLOOKUP(E208,'Общий список'!$A$3:$AG$996,4,FALSE),""))</f>
        <v>30170</v>
      </c>
      <c r="H208" s="29" t="str">
        <f>IF(B208="","", IFERROR(VLOOKUP(E208,'Общий список'!$A$3:$AG$996,6,FALSE),""))</f>
        <v>RunTrain</v>
      </c>
      <c r="I208" s="29" t="str">
        <f>IF(B208="","", IFERROR(VLOOKUP(E208,'Общий список'!$A$3:$AG$996,7,FALSE),""))</f>
        <v>Грядковский И.С.</v>
      </c>
      <c r="J208" s="67" t="str">
        <f t="array" ref="J208">IFERROR(INDEX('Общий список'!$A$3:$O$996,VLOOKUP(E208,'Общий список'!$A$3:$S$996,19,FALSE),MATCH(B208,'Общий список'!A237:N237,0)+1),"")</f>
        <v>8.55,0</v>
      </c>
      <c r="K208" s="30"/>
      <c r="L208" s="30" t="s">
        <v>71</v>
      </c>
      <c r="M208" s="31" t="str">
        <f t="shared" si="1"/>
        <v>09.12,80</v>
      </c>
      <c r="N208" s="28"/>
      <c r="O208" s="32"/>
      <c r="R208" s="33"/>
      <c r="S208" s="33"/>
      <c r="T208" s="33"/>
    </row>
    <row r="209" ht="15.0" hidden="1" customHeight="1">
      <c r="A209" s="25"/>
      <c r="B209" s="26" t="str">
        <f t="array" ref="B209">IFERROR(INDEX('Общий список'!$A$3:$S$996,VLOOKUP(E209,'Общий список'!$A$3:$S$996,19,FALSE),MATCH($B$1,'Общий список'!A217:M217,0)),"")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список'!A217</f>
        <v>1961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список'!A217:N217,0)+1),"")</f>
        <v/>
      </c>
      <c r="K209" s="30"/>
      <c r="L209" s="30"/>
      <c r="M209" s="31" t="str">
        <f t="shared" si="1"/>
        <v/>
      </c>
      <c r="N209" s="28"/>
      <c r="O209" s="32"/>
      <c r="R209" s="33"/>
      <c r="S209" s="33"/>
      <c r="T209" s="33"/>
    </row>
    <row r="210" ht="15.0" hidden="1" customHeight="1">
      <c r="A210" s="25"/>
      <c r="B210" s="26" t="str">
        <f t="array" ref="B210">IFERROR(INDEX('Общий список'!$A$3:$S$996,VLOOKUP(E210,'Общий список'!$A$3:$S$996,19,FALSE),MATCH($B$1,'Общий список'!A218:M218,0)),"")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список'!A218</f>
        <v>2039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список'!A218:N218,0)+1),"")</f>
        <v/>
      </c>
      <c r="K210" s="30"/>
      <c r="L210" s="30"/>
      <c r="M210" s="31" t="str">
        <f t="shared" si="1"/>
        <v/>
      </c>
      <c r="N210" s="28"/>
      <c r="O210" s="32"/>
      <c r="R210" s="33"/>
      <c r="S210" s="33"/>
      <c r="T210" s="33"/>
    </row>
    <row r="211" ht="15.0" customHeight="1">
      <c r="A211" s="25">
        <v>9.0</v>
      </c>
      <c r="B211" s="26" t="str">
        <f t="array" ref="B211">IFERROR(INDEX('Общий список'!$A$3:$S$996,VLOOKUP(E211,'Общий список'!$A$3:$S$996,19,FALSE),MATCH($B$1,'Общий список'!A150:M150,0)),"")</f>
        <v>3000 м</v>
      </c>
      <c r="C211" s="27" t="str">
        <f>IF(B211="","", IFERROR(VLOOKUP(E211,'Общий список'!$A$3:$AG$996,3,FALSE),""))</f>
        <v>М</v>
      </c>
      <c r="D211" s="27" t="str">
        <f>IF(B211="","", IFERROR(VLOOKUP(E211,'Общий список'!$A$3:$AG$996,17,FALSE),""))</f>
        <v/>
      </c>
      <c r="E211" s="28">
        <f>'Общий список'!A150</f>
        <v>589</v>
      </c>
      <c r="F211" s="29" t="str">
        <f>IF(B211="","", IFERROR(VLOOKUP(E211,'Общий список'!$A$3:$AG$996,2,FALSE),""))</f>
        <v>Шадраков Александр</v>
      </c>
      <c r="G211" s="27" t="str">
        <f>IF(B211="","", IFERROR(VLOOKUP(E211,'Общий список'!$A$3:$AG$996,4,FALSE),""))</f>
        <v>07.09.1994</v>
      </c>
      <c r="H211" s="29" t="str">
        <f>IF(B211="","", IFERROR(VLOOKUP(E211,'Общий список'!$A$3:$AG$996,6,FALSE),""))</f>
        <v>БК Лапка</v>
      </c>
      <c r="I211" s="29" t="str">
        <f>IF(B211="","", IFERROR(VLOOKUP(E211,'Общий список'!$A$3:$AG$996,7,FALSE),""))</f>
        <v>Ивонина Е.М., Попов А.С.</v>
      </c>
      <c r="J211" s="67" t="str">
        <f t="array" ref="J211">IFERROR(INDEX('Общий список'!$A$3:$O$996,VLOOKUP(E211,'Общий список'!$A$3:$S$996,19,FALSE),MATCH(B211,'Общий список'!A150:N150,0)+1),"")</f>
        <v>8.45,40</v>
      </c>
      <c r="K211" s="30"/>
      <c r="L211" s="30" t="s">
        <v>72</v>
      </c>
      <c r="M211" s="31" t="str">
        <f t="shared" si="1"/>
        <v>09.14,80</v>
      </c>
      <c r="N211" s="28"/>
      <c r="O211" s="32"/>
      <c r="R211" s="33"/>
      <c r="S211" s="33"/>
      <c r="T211" s="33"/>
    </row>
    <row r="212" ht="15.0" hidden="1" customHeight="1">
      <c r="A212" s="25"/>
      <c r="B212" s="26" t="str">
        <f t="array" ref="B212">IFERROR(INDEX('Общий список'!$A$3:$S$996,VLOOKUP(E212,'Общий список'!$A$3:$S$996,19,FALSE),MATCH($B$1,'Общий список'!A220:M220,0)),"")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список'!A220</f>
        <v>2328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список'!A220:N220,0)+1),"")</f>
        <v/>
      </c>
      <c r="K212" s="30"/>
      <c r="L212" s="30"/>
      <c r="M212" s="31" t="str">
        <f t="shared" si="1"/>
        <v/>
      </c>
      <c r="N212" s="28"/>
      <c r="O212" s="32"/>
      <c r="R212" s="33"/>
      <c r="S212" s="33"/>
      <c r="T212" s="33"/>
    </row>
    <row r="213" ht="15.0" customHeight="1">
      <c r="A213" s="25">
        <v>10.0</v>
      </c>
      <c r="B213" s="26" t="str">
        <f t="array" ref="B213">IFERROR(INDEX('Общий список'!$A$3:$S$996,VLOOKUP(E213,'Общий список'!$A$3:$S$996,19,FALSE),MATCH($B$1,'Общий список'!A230:M230,0)),"")</f>
        <v>3000 м</v>
      </c>
      <c r="C213" s="27" t="str">
        <f>IF(B213="","", IFERROR(VLOOKUP(E213,'Общий список'!$A$3:$AG$996,3,FALSE),""))</f>
        <v>М</v>
      </c>
      <c r="D213" s="27" t="str">
        <f>IF(B213="","", IFERROR(VLOOKUP(E213,'Общий список'!$A$3:$AG$996,17,FALSE),""))</f>
        <v/>
      </c>
      <c r="E213" s="28" t="str">
        <f>'Общий список'!A230</f>
        <v>306а</v>
      </c>
      <c r="F213" s="29" t="str">
        <f>IF(B213="","", IFERROR(VLOOKUP(E213,'Общий список'!$A$3:$AG$996,2,FALSE),""))</f>
        <v>Малых Владимир</v>
      </c>
      <c r="G213" s="27" t="str">
        <f>IF(B213="","", IFERROR(VLOOKUP(E213,'Общий список'!$A$3:$AG$996,4,FALSE),""))</f>
        <v>28.07.2003</v>
      </c>
      <c r="H213" s="29" t="str">
        <f>IF(B213="","", IFERROR(VLOOKUP(E213,'Общий список'!$A$3:$AG$996,6,FALSE),""))</f>
        <v>Runnersperm </v>
      </c>
      <c r="I213" s="29" t="str">
        <f>IF(B213="","", IFERROR(VLOOKUP(E213,'Общий список'!$A$3:$AG$996,7,FALSE),""))</f>
        <v>Шибалина О.Н.</v>
      </c>
      <c r="J213" s="67" t="str">
        <f t="array" ref="J213">IFERROR(INDEX('Общий список'!$A$3:$O$996,VLOOKUP(E213,'Общий список'!$A$3:$S$996,19,FALSE),MATCH(B213,'Общий список'!A230:N230,0)+1),"")</f>
        <v>9.40,00</v>
      </c>
      <c r="K213" s="30"/>
      <c r="L213" s="30" t="s">
        <v>73</v>
      </c>
      <c r="M213" s="31" t="str">
        <f t="shared" si="1"/>
        <v>09.27,95</v>
      </c>
      <c r="N213" s="28"/>
      <c r="O213" s="32"/>
      <c r="R213" s="33"/>
      <c r="S213" s="33"/>
      <c r="T213" s="33"/>
    </row>
    <row r="214" ht="15.0" hidden="1" customHeight="1">
      <c r="A214" s="25"/>
      <c r="B214" s="26" t="str">
        <f t="array" ref="B214">IFERROR(INDEX('Общий список'!$A$3:$S$996,VLOOKUP(E214,'Общий список'!$A$3:$S$996,19,FALSE),MATCH($B$1,'Общий список'!A222:M222,0)),"")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список'!A222</f>
        <v>3993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список'!A222:N222,0)+1),"")</f>
        <v/>
      </c>
      <c r="K214" s="30"/>
      <c r="L214" s="30"/>
      <c r="M214" s="31" t="str">
        <f t="shared" si="1"/>
        <v/>
      </c>
      <c r="N214" s="28"/>
      <c r="O214" s="32"/>
      <c r="R214" s="33"/>
      <c r="S214" s="33"/>
      <c r="T214" s="33"/>
    </row>
    <row r="215" ht="15.0" hidden="1" customHeight="1">
      <c r="A215" s="25"/>
      <c r="B215" s="26" t="str">
        <f t="array" ref="B215">IFERROR(INDEX('Общий список'!$A$3:$S$996,VLOOKUP(E215,'Общий список'!$A$3:$S$996,19,FALSE),MATCH($B$1,'Общий список'!A223:M223,0)),"")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список'!A223</f>
        <v>5158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список'!A223:N223,0)+1),"")</f>
        <v/>
      </c>
      <c r="K215" s="30"/>
      <c r="L215" s="30"/>
      <c r="M215" s="31" t="str">
        <f t="shared" si="1"/>
        <v/>
      </c>
      <c r="N215" s="28"/>
      <c r="O215" s="32"/>
      <c r="R215" s="33"/>
      <c r="S215" s="33"/>
      <c r="T215" s="33"/>
    </row>
    <row r="216" ht="15.0" customHeight="1">
      <c r="A216" s="25">
        <v>11.0</v>
      </c>
      <c r="B216" s="26" t="str">
        <f t="array" ref="B216">IFERROR(INDEX('Общий список'!$A$3:$S$996,VLOOKUP(E216,'Общий список'!$A$3:$S$996,19,FALSE),MATCH($B$1,'Общий список'!A160:M160,0)),"")</f>
        <v>3000 м</v>
      </c>
      <c r="C216" s="27" t="str">
        <f>IF(B216="","", IFERROR(VLOOKUP(E216,'Общий список'!$A$3:$AG$996,3,FALSE),""))</f>
        <v>М</v>
      </c>
      <c r="D216" s="27" t="str">
        <f>IF(B216="","", IFERROR(VLOOKUP(E216,'Общий список'!$A$3:$AG$996,17,FALSE),""))</f>
        <v/>
      </c>
      <c r="E216" s="28">
        <f>'Общий список'!A160</f>
        <v>613</v>
      </c>
      <c r="F216" s="29" t="str">
        <f>IF(B216="","", IFERROR(VLOOKUP(E216,'Общий список'!$A$3:$AG$996,2,FALSE),""))</f>
        <v>Маталасов Геннадий </v>
      </c>
      <c r="G216" s="27" t="str">
        <f>IF(B216="","", IFERROR(VLOOKUP(E216,'Общий список'!$A$3:$AG$996,4,FALSE),""))</f>
        <v>10.08.1989</v>
      </c>
      <c r="H216" s="29" t="str">
        <f>IF(B216="","", IFERROR(VLOOKUP(E216,'Общий список'!$A$3:$AG$996,6,FALSE),""))</f>
        <v>RUNNERSPERM</v>
      </c>
      <c r="I216" s="29" t="str">
        <f>IF(B216="","", IFERROR(VLOOKUP(E216,'Общий список'!$A$3:$AG$996,7,FALSE),""))</f>
        <v>Ольхов А.В.</v>
      </c>
      <c r="J216" s="67" t="str">
        <f t="array" ref="J216">IFERROR(INDEX('Общий список'!$A$3:$O$996,VLOOKUP(E216,'Общий список'!$A$3:$S$996,19,FALSE),MATCH(B216,'Общий список'!A160:N160,0)+1),"")</f>
        <v>9.25,00</v>
      </c>
      <c r="K216" s="30"/>
      <c r="L216" s="30" t="s">
        <v>74</v>
      </c>
      <c r="M216" s="31" t="str">
        <f t="shared" si="1"/>
        <v>09.31,25</v>
      </c>
      <c r="N216" s="28"/>
      <c r="O216" s="32"/>
      <c r="R216" s="33"/>
      <c r="S216" s="33"/>
      <c r="T216" s="33"/>
    </row>
    <row r="217" ht="15.0" hidden="1" customHeight="1">
      <c r="A217" s="25"/>
      <c r="B217" s="26" t="str">
        <f t="array" ref="B217">IFERROR(INDEX('Общий список'!$A$3:$S$996,VLOOKUP(E217,'Общий список'!$A$3:$S$996,19,FALSE),MATCH($B$1,'Общий список'!A228:M228,0)),"")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список'!A228</f>
        <v>7837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список'!A228:N228,0)+1),"")</f>
        <v/>
      </c>
      <c r="K217" s="30"/>
      <c r="L217" s="30"/>
      <c r="M217" s="31" t="str">
        <f t="shared" si="1"/>
        <v/>
      </c>
      <c r="N217" s="28"/>
      <c r="O217" s="32"/>
      <c r="R217" s="33"/>
      <c r="S217" s="33"/>
      <c r="T217" s="33"/>
    </row>
    <row r="218" ht="15.0" hidden="1" customHeight="1">
      <c r="A218" s="25"/>
      <c r="B218" s="26" t="str">
        <f t="array" ref="B218">IFERROR(INDEX('Общий список'!$A$3:$S$996,VLOOKUP(E218,'Общий список'!$A$3:$S$996,19,FALSE),MATCH($B$1,'Общий список'!A229:M229,0)),"")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 t="str">
        <f>'Общий список'!A229</f>
        <v>887а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список'!A229:N229,0)+1),"")</f>
        <v/>
      </c>
      <c r="K218" s="30"/>
      <c r="L218" s="30"/>
      <c r="M218" s="31" t="str">
        <f t="shared" si="1"/>
        <v/>
      </c>
      <c r="N218" s="28"/>
      <c r="O218" s="32"/>
      <c r="R218" s="33"/>
      <c r="S218" s="33"/>
      <c r="T218" s="33"/>
    </row>
    <row r="219" ht="15.0" hidden="1" customHeight="1">
      <c r="A219" s="25"/>
      <c r="B219" s="26" t="str">
        <f t="array" ref="B219">IFERROR(INDEX('Общий список'!$A$3:$S$996,VLOOKUP(E219,'Общий список'!$A$3:$S$996,19,FALSE),MATCH($B$1,'Общий список'!A231:M231,0)),"")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 t="str">
        <f>'Общий список'!A231</f>
        <v>306в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список'!A231:N231,0)+1),"")</f>
        <v/>
      </c>
      <c r="K219" s="30"/>
      <c r="L219" s="30"/>
      <c r="M219" s="31" t="str">
        <f t="shared" si="1"/>
        <v/>
      </c>
      <c r="N219" s="28"/>
      <c r="O219" s="32"/>
      <c r="R219" s="33"/>
      <c r="S219" s="33"/>
      <c r="T219" s="33"/>
    </row>
    <row r="220" ht="15.0" hidden="1" customHeight="1">
      <c r="A220" s="25"/>
      <c r="B220" s="26" t="str">
        <f t="array" ref="B220">IFERROR(INDEX('Общий список'!$A$3:$S$996,VLOOKUP(E220,'Общий список'!$A$3:$S$996,19,FALSE),MATCH($B$1,'Общий список'!A232:M232,0)),"")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 t="str">
        <f>'Общий список'!A232</f>
        <v>304а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список'!A232:N232,0)+1),"")</f>
        <v/>
      </c>
      <c r="K220" s="30"/>
      <c r="L220" s="30"/>
      <c r="M220" s="31" t="str">
        <f t="shared" si="1"/>
        <v/>
      </c>
      <c r="N220" s="28"/>
      <c r="O220" s="32"/>
      <c r="R220" s="33"/>
      <c r="S220" s="33"/>
      <c r="T220" s="33"/>
    </row>
    <row r="221" ht="15.0" hidden="1" customHeight="1">
      <c r="A221" s="25"/>
      <c r="B221" s="26" t="str">
        <f t="array" ref="B221">IFERROR(INDEX('Общий список'!$A$3:$S$996,VLOOKUP(E221,'Общий список'!$A$3:$S$996,19,FALSE),MATCH($B$1,'Общий список'!A233:M233,0)),"")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 t="str">
        <f>'Общий список'!A233</f>
        <v>307а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список'!A233:N233,0)+1),"")</f>
        <v/>
      </c>
      <c r="K221" s="30"/>
      <c r="L221" s="30"/>
      <c r="M221" s="31" t="str">
        <f t="shared" si="1"/>
        <v/>
      </c>
      <c r="N221" s="28"/>
      <c r="O221" s="32"/>
      <c r="R221" s="33"/>
      <c r="S221" s="33"/>
      <c r="T221" s="33"/>
    </row>
    <row r="222" ht="15.0" hidden="1" customHeight="1">
      <c r="A222" s="25"/>
      <c r="B222" s="26" t="str">
        <f t="array" ref="B222">IFERROR(INDEX('Общий список'!$A$3:$S$996,VLOOKUP(E222,'Общий список'!$A$3:$S$996,19,FALSE),MATCH($B$1,'Общий список'!A234:M234,0)),"")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 t="str">
        <f>'Общий список'!A234</f>
        <v>309а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список'!A234:N234,0)+1),"")</f>
        <v/>
      </c>
      <c r="K222" s="30"/>
      <c r="L222" s="30"/>
      <c r="M222" s="31" t="str">
        <f t="shared" si="1"/>
        <v/>
      </c>
      <c r="N222" s="28"/>
      <c r="O222" s="32"/>
      <c r="R222" s="33"/>
      <c r="S222" s="33"/>
      <c r="T222" s="33"/>
    </row>
    <row r="223" ht="15.0" customHeight="1">
      <c r="A223" s="25">
        <v>12.0</v>
      </c>
      <c r="B223" s="26" t="str">
        <f t="array" ref="B223">IFERROR(INDEX('Общий список'!$A$3:$S$996,VLOOKUP(E223,'Общий список'!$A$3:$S$996,19,FALSE),MATCH($B$1,'Общий список'!A224:M224,0)),"")</f>
        <v>3000 м</v>
      </c>
      <c r="C223" s="27" t="str">
        <f>IF(B223="","", IFERROR(VLOOKUP(E223,'Общий список'!$A$3:$AG$996,3,FALSE),""))</f>
        <v>М</v>
      </c>
      <c r="D223" s="27" t="str">
        <f>IF(B223="","", IFERROR(VLOOKUP(E223,'Общий список'!$A$3:$AG$996,17,FALSE),""))</f>
        <v/>
      </c>
      <c r="E223" s="28">
        <f>'Общий список'!A224</f>
        <v>5530</v>
      </c>
      <c r="F223" s="29" t="str">
        <f>IF(B223="","", IFERROR(VLOOKUP(E223,'Общий список'!$A$3:$AG$996,2,FALSE),""))</f>
        <v>Бушуев Сергей</v>
      </c>
      <c r="G223" s="27" t="str">
        <f>IF(B223="","", IFERROR(VLOOKUP(E223,'Общий список'!$A$3:$AG$996,4,FALSE),""))</f>
        <v>20.01.1986.</v>
      </c>
      <c r="H223" s="29" t="str">
        <f>IF(B223="","", IFERROR(VLOOKUP(E223,'Общий список'!$A$3:$AG$996,6,FALSE),""))</f>
        <v>Run Train</v>
      </c>
      <c r="I223" s="29" t="str">
        <f>IF(B223="","", IFERROR(VLOOKUP(E223,'Общий список'!$A$3:$AG$996,7,FALSE),""))</f>
        <v>Грядковский И. С. </v>
      </c>
      <c r="J223" s="67" t="str">
        <f t="array" ref="J223">IFERROR(INDEX('Общий список'!$A$3:$O$996,VLOOKUP(E223,'Общий список'!$A$3:$S$996,19,FALSE),MATCH(B223,'Общий список'!A224:N224,0)+1),"")</f>
        <v>9.20,00</v>
      </c>
      <c r="K223" s="30"/>
      <c r="L223" s="30" t="s">
        <v>75</v>
      </c>
      <c r="M223" s="31" t="str">
        <f t="shared" si="1"/>
        <v>09.32,89</v>
      </c>
      <c r="N223" s="28"/>
      <c r="O223" s="32"/>
      <c r="R223" s="33"/>
      <c r="S223" s="33"/>
      <c r="T223" s="33"/>
    </row>
    <row r="224" ht="15.0" hidden="1" customHeight="1">
      <c r="A224" s="25"/>
      <c r="B224" s="26" t="str">
        <f t="array" ref="B224">IFERROR(INDEX('Общий список'!$A$3:$S$996,VLOOKUP(E224,'Общий список'!$A$3:$S$996,19,FALSE),MATCH($B$1,'Общий список'!A236:M236,0)),"")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 t="str">
        <f>'Общий список'!A236</f>
        <v>150а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список'!A236:N236,0)+1),"")</f>
        <v/>
      </c>
      <c r="K224" s="30"/>
      <c r="L224" s="30"/>
      <c r="M224" s="31" t="str">
        <f t="shared" si="1"/>
        <v/>
      </c>
      <c r="N224" s="28"/>
      <c r="O224" s="32"/>
      <c r="R224" s="33"/>
      <c r="S224" s="33"/>
      <c r="T224" s="33"/>
    </row>
    <row r="225" ht="15.0" customHeight="1">
      <c r="A225" s="25">
        <v>13.0</v>
      </c>
      <c r="B225" s="26" t="str">
        <f t="array" ref="B225">IFERROR(INDEX('Общий список'!$A$3:$S$996,VLOOKUP(E225,'Общий список'!$A$3:$S$996,19,FALSE),MATCH($B$1,'Общий список'!A201:M201,0)),"")</f>
        <v>3000 м</v>
      </c>
      <c r="C225" s="27" t="str">
        <f>IF(B225="","", IFERROR(VLOOKUP(E225,'Общий список'!$A$3:$AG$996,3,FALSE),""))</f>
        <v>М</v>
      </c>
      <c r="D225" s="27" t="str">
        <f>IF(B225="","", IFERROR(VLOOKUP(E225,'Общий список'!$A$3:$AG$996,17,FALSE),""))</f>
        <v/>
      </c>
      <c r="E225" s="28">
        <f>'Общий список'!A201</f>
        <v>885</v>
      </c>
      <c r="F225" s="29" t="str">
        <f>IF(B225="","", IFERROR(VLOOKUP(E225,'Общий список'!$A$3:$AG$996,2,FALSE),""))</f>
        <v>Шабуков Аедрей</v>
      </c>
      <c r="G225" s="27">
        <f>IF(B225="","", IFERROR(VLOOKUP(E225,'Общий список'!$A$3:$AG$996,4,FALSE),""))</f>
        <v>2007</v>
      </c>
      <c r="H225" s="62" t="str">
        <f>IF(B225="","", IFERROR(VLOOKUP(E225,'Общий список'!$A$3:$AG$996,6,FALSE),""))</f>
        <v>ЦСП по адаптивным видам спорта</v>
      </c>
      <c r="I225" s="29" t="str">
        <f>IF(B225="","", IFERROR(VLOOKUP(E225,'Общий список'!$A$3:$AG$996,7,FALSE),""))</f>
        <v>Валевич Д.Ф.</v>
      </c>
      <c r="J225" s="68" t="s">
        <v>76</v>
      </c>
      <c r="K225" s="30"/>
      <c r="L225" s="30" t="s">
        <v>77</v>
      </c>
      <c r="M225" s="31" t="str">
        <f t="shared" si="1"/>
        <v>09.46,12</v>
      </c>
      <c r="N225" s="28"/>
      <c r="O225" s="32"/>
      <c r="R225" s="33"/>
      <c r="S225" s="33"/>
      <c r="T225" s="33"/>
    </row>
    <row r="226" ht="15.0" customHeight="1">
      <c r="A226" s="25">
        <v>14.0</v>
      </c>
      <c r="B226" s="26" t="str">
        <f t="array" ref="B226">IFERROR(INDEX('Общий список'!$A$3:$S$996,VLOOKUP(E226,'Общий список'!$A$3:$S$996,19,FALSE),MATCH($B$1,'Общий список'!A72:M72,0)),"")</f>
        <v>3000 м</v>
      </c>
      <c r="C226" s="27" t="str">
        <f>IF(B226="","", IFERROR(VLOOKUP(E226,'Общий список'!$A$3:$AG$996,3,FALSE),""))</f>
        <v>М</v>
      </c>
      <c r="D226" s="27" t="str">
        <f>IF(B226="","", IFERROR(VLOOKUP(E226,'Общий список'!$A$3:$AG$996,17,FALSE),""))</f>
        <v/>
      </c>
      <c r="E226" s="28">
        <f>'Общий список'!A72</f>
        <v>301</v>
      </c>
      <c r="F226" s="29" t="str">
        <f>IF(B226="","", IFERROR(VLOOKUP(E226,'Общий список'!$A$3:$AG$996,2,FALSE),""))</f>
        <v>Погонин Марк</v>
      </c>
      <c r="G226" s="27" t="str">
        <f>IF(B226="","", IFERROR(VLOOKUP(E226,'Общий список'!$A$3:$AG$996,4,FALSE),""))</f>
        <v>01.11.2008</v>
      </c>
      <c r="H226" s="29" t="str">
        <f>IF(B226="","", IFERROR(VLOOKUP(E226,'Общий список'!$A$3:$AG$996,6,FALSE),""))</f>
        <v>ФГКОУ"ПСВУ"</v>
      </c>
      <c r="I226" s="29" t="str">
        <f>IF(B226="","", IFERROR(VLOOKUP(E226,'Общий список'!$A$3:$AG$996,7,FALSE),""))</f>
        <v>Кирсанова У.А.</v>
      </c>
      <c r="J226" s="67" t="str">
        <f t="array" ref="J226">IFERROR(INDEX('Общий список'!$A$3:$O$996,VLOOKUP(E226,'Общий список'!$A$3:$S$996,19,FALSE),MATCH(B226,'Общий список'!A72:N72,0)+1),"")</f>
        <v>9.52,40</v>
      </c>
      <c r="K226" s="30"/>
      <c r="L226" s="30" t="s">
        <v>78</v>
      </c>
      <c r="M226" s="31" t="str">
        <f t="shared" si="1"/>
        <v>09.46,37</v>
      </c>
      <c r="N226" s="28"/>
      <c r="O226" s="32"/>
      <c r="R226" s="33"/>
      <c r="S226" s="33"/>
      <c r="T226" s="33"/>
    </row>
    <row r="227" ht="15.0" customHeight="1">
      <c r="A227" s="25">
        <v>15.0</v>
      </c>
      <c r="B227" s="26"/>
      <c r="C227" s="27"/>
      <c r="D227" s="27"/>
      <c r="E227" s="28">
        <v>660.0</v>
      </c>
      <c r="F227" s="49" t="s">
        <v>79</v>
      </c>
      <c r="G227" s="61">
        <v>34610.0</v>
      </c>
      <c r="H227" s="49" t="s">
        <v>80</v>
      </c>
      <c r="I227" s="49" t="s">
        <v>81</v>
      </c>
      <c r="J227" s="68" t="s">
        <v>82</v>
      </c>
      <c r="K227" s="30"/>
      <c r="L227" s="30" t="s">
        <v>83</v>
      </c>
      <c r="M227" s="31"/>
      <c r="N227" s="28"/>
      <c r="O227" s="32"/>
      <c r="R227" s="33"/>
      <c r="S227" s="33"/>
      <c r="T227" s="33"/>
    </row>
    <row r="228" ht="15.0" customHeight="1">
      <c r="A228" s="25">
        <v>16.0</v>
      </c>
      <c r="B228" s="26" t="str">
        <f t="array" ref="B228">IFERROR(INDEX('Общий список'!$A$3:$S$996,VLOOKUP(E228,'Общий список'!$A$3:$S$996,19,FALSE),MATCH($B$1,'Общий список'!A227:M227,0)),"")</f>
        <v>3000 м</v>
      </c>
      <c r="C228" s="27" t="str">
        <f>IF(B228="","", IFERROR(VLOOKUP(E228,'Общий список'!$A$3:$AG$996,3,FALSE),""))</f>
        <v>М</v>
      </c>
      <c r="D228" s="27" t="str">
        <f>IF(B228="","", IFERROR(VLOOKUP(E228,'Общий список'!$A$3:$AG$996,17,FALSE),""))</f>
        <v/>
      </c>
      <c r="E228" s="28">
        <f>'Общий список'!A227</f>
        <v>7777</v>
      </c>
      <c r="F228" s="29" t="str">
        <f>IF(B228="","", IFERROR(VLOOKUP(E228,'Общий список'!$A$3:$AG$996,2,FALSE),""))</f>
        <v>Дроздов Евгений </v>
      </c>
      <c r="G228" s="27" t="str">
        <f>IF(B228="","", IFERROR(VLOOKUP(E228,'Общий список'!$A$3:$AG$996,4,FALSE),""))</f>
        <v>19.02.1990</v>
      </c>
      <c r="H228" s="29" t="str">
        <f>IF(B228="","", IFERROR(VLOOKUP(E228,'Общий список'!$A$3:$AG$996,6,FALSE),""))</f>
        <v>RunTrain </v>
      </c>
      <c r="I228" s="29" t="str">
        <f>IF(B228="","", IFERROR(VLOOKUP(E228,'Общий список'!$A$3:$AG$996,7,FALSE),""))</f>
        <v>Грядковский И.С.</v>
      </c>
      <c r="J228" s="68" t="s">
        <v>84</v>
      </c>
      <c r="K228" s="30"/>
      <c r="L228" s="30" t="s">
        <v>85</v>
      </c>
      <c r="M228" s="31" t="str">
        <f t="shared" ref="M228:M234" si="2">IF(L228=0,K228,L228)</f>
        <v>09.56,16</v>
      </c>
      <c r="N228" s="28"/>
      <c r="O228" s="32"/>
      <c r="R228" s="33"/>
      <c r="S228" s="33"/>
      <c r="T228" s="33"/>
    </row>
    <row r="229" ht="15.0" customHeight="1">
      <c r="A229" s="25">
        <v>17.0</v>
      </c>
      <c r="B229" s="26" t="str">
        <f t="array" ref="B229">IFERROR(INDEX('Общий список'!$A$3:$S$996,VLOOKUP(E229,'Общий список'!$A$3:$S$996,19,FALSE),MATCH($B$1,'Общий список'!A226:M226,0)),"")</f>
        <v>3000 м</v>
      </c>
      <c r="C229" s="27" t="str">
        <f>IF(B229="","", IFERROR(VLOOKUP(E229,'Общий список'!$A$3:$AG$996,3,FALSE),""))</f>
        <v>М</v>
      </c>
      <c r="D229" s="27" t="str">
        <f>IF(B229="","", IFERROR(VLOOKUP(E229,'Общий список'!$A$3:$AG$996,17,FALSE),""))</f>
        <v/>
      </c>
      <c r="E229" s="28">
        <f>'Общий список'!A226</f>
        <v>7506</v>
      </c>
      <c r="F229" s="29" t="str">
        <f>IF(B229="","", IFERROR(VLOOKUP(E229,'Общий список'!$A$3:$AG$996,2,FALSE),""))</f>
        <v>Казановский Александр</v>
      </c>
      <c r="G229" s="27" t="str">
        <f>IF(B229="","", IFERROR(VLOOKUP(E229,'Общий список'!$A$3:$AG$996,4,FALSE),""))</f>
        <v>08.12.1988</v>
      </c>
      <c r="H229" s="29" t="str">
        <f>IF(B229="","", IFERROR(VLOOKUP(E229,'Общий список'!$A$3:$AG$996,6,FALSE),""))</f>
        <v>Runtrain</v>
      </c>
      <c r="I229" s="29" t="str">
        <f>IF(B229="","", IFERROR(VLOOKUP(E229,'Общий список'!$A$3:$AG$996,7,FALSE),""))</f>
        <v>Лепа Д.В., Грядковский И.С.</v>
      </c>
      <c r="J229" s="67" t="str">
        <f t="array" ref="J229">IFERROR(INDEX('Общий список'!$A$3:$O$996,VLOOKUP(E229,'Общий список'!$A$3:$S$996,19,FALSE),MATCH(B229,'Общий список'!A226:N226,0)+1),"")</f>
        <v>10.00,00</v>
      </c>
      <c r="K229" s="30"/>
      <c r="L229" s="30" t="s">
        <v>86</v>
      </c>
      <c r="M229" s="31" t="str">
        <f t="shared" si="2"/>
        <v>10.15,18</v>
      </c>
      <c r="N229" s="28"/>
      <c r="O229" s="32"/>
      <c r="R229" s="33"/>
      <c r="S229" s="33"/>
      <c r="T229" s="33"/>
    </row>
    <row r="230" ht="15.0" customHeight="1">
      <c r="A230" s="25">
        <v>18.0</v>
      </c>
      <c r="B230" s="26" t="str">
        <f t="array" ref="B230">IFERROR(INDEX('Общий список'!$A$3:$S$996,VLOOKUP(E230,'Общий список'!$A$3:$S$996,19,FALSE),MATCH($B$1,'Общий список'!A215:M215,0)),"")</f>
        <v>3000 м</v>
      </c>
      <c r="C230" s="27" t="str">
        <f>IF(B230="","", IFERROR(VLOOKUP(E230,'Общий список'!$A$3:$AG$996,3,FALSE),""))</f>
        <v>М</v>
      </c>
      <c r="D230" s="27" t="str">
        <f>IF(B230="","", IFERROR(VLOOKUP(E230,'Общий список'!$A$3:$AG$996,17,FALSE),""))</f>
        <v/>
      </c>
      <c r="E230" s="28">
        <f>'Общий список'!A215</f>
        <v>1657</v>
      </c>
      <c r="F230" s="29" t="str">
        <f>IF(B230="","", IFERROR(VLOOKUP(E230,'Общий список'!$A$3:$AG$996,2,FALSE),""))</f>
        <v>Дубовик Евгений</v>
      </c>
      <c r="G230" s="27" t="str">
        <f>IF(B230="","", IFERROR(VLOOKUP(E230,'Общий список'!$A$3:$AG$996,4,FALSE),""))</f>
        <v>09.06.1986</v>
      </c>
      <c r="H230" s="29" t="str">
        <f>IF(B230="","", IFERROR(VLOOKUP(E230,'Общий список'!$A$3:$AG$996,6,FALSE),""))</f>
        <v>Прикамье</v>
      </c>
      <c r="I230" s="29" t="str">
        <f>IF(B230="","", IFERROR(VLOOKUP(E230,'Общий список'!$A$3:$AG$996,7,FALSE),""))</f>
        <v>Ольхов А.В.</v>
      </c>
      <c r="J230" s="67" t="str">
        <f t="array" ref="J230">IFERROR(INDEX('Общий список'!$A$3:$O$996,VLOOKUP(E230,'Общий список'!$A$3:$S$996,19,FALSE),MATCH(B230,'Общий список'!A215:N215,0)+1),"")</f>
        <v>10.30,00</v>
      </c>
      <c r="K230" s="30"/>
      <c r="L230" s="30" t="s">
        <v>87</v>
      </c>
      <c r="M230" s="31" t="str">
        <f t="shared" si="2"/>
        <v>10.36,14</v>
      </c>
      <c r="N230" s="28"/>
      <c r="O230" s="32"/>
      <c r="R230" s="33"/>
      <c r="S230" s="33"/>
      <c r="T230" s="33"/>
    </row>
    <row r="231" ht="15.0" customHeight="1">
      <c r="A231" s="25">
        <v>19.0</v>
      </c>
      <c r="B231" s="26" t="str">
        <f t="array" ref="B231">IFERROR(INDEX('Общий список'!$A$3:$S$996,VLOOKUP(E231,'Общий список'!$A$3:$S$996,19,FALSE),MATCH($B$1,'Общий список'!A216:M216,0)),"")</f>
        <v>3000 м</v>
      </c>
      <c r="C231" s="27" t="str">
        <f>IF(B231="","", IFERROR(VLOOKUP(E231,'Общий список'!$A$3:$AG$996,3,FALSE),""))</f>
        <v>М</v>
      </c>
      <c r="D231" s="27" t="str">
        <f>IF(B231="","", IFERROR(VLOOKUP(E231,'Общий список'!$A$3:$AG$996,17,FALSE),""))</f>
        <v/>
      </c>
      <c r="E231" s="28">
        <f>'Общий список'!A216</f>
        <v>1838</v>
      </c>
      <c r="F231" s="29" t="str">
        <f>IF(B231="","", IFERROR(VLOOKUP(E231,'Общий список'!$A$3:$AG$996,2,FALSE),""))</f>
        <v>Охотников Андрей </v>
      </c>
      <c r="G231" s="27" t="str">
        <f>IF(B231="","", IFERROR(VLOOKUP(E231,'Общий список'!$A$3:$AG$996,4,FALSE),""))</f>
        <v>13.06.1983</v>
      </c>
      <c r="H231" s="29" t="str">
        <f>IF(B231="","", IFERROR(VLOOKUP(E231,'Общий список'!$A$3:$AG$996,6,FALSE),""))</f>
        <v>RunTrain</v>
      </c>
      <c r="I231" s="29" t="str">
        <f>IF(B231="","", IFERROR(VLOOKUP(E231,'Общий список'!$A$3:$AG$996,7,FALSE),""))</f>
        <v>Грядковский И.С.</v>
      </c>
      <c r="J231" s="67" t="str">
        <f t="array" ref="J231">IFERROR(INDEX('Общий список'!$A$3:$O$996,VLOOKUP(E231,'Общий список'!$A$3:$S$996,19,FALSE),MATCH(B231,'Общий список'!A216:N216,0)+1),"")</f>
        <v>10.20,00</v>
      </c>
      <c r="K231" s="30"/>
      <c r="L231" s="30" t="s">
        <v>88</v>
      </c>
      <c r="M231" s="31" t="str">
        <f t="shared" si="2"/>
        <v>10.38,59</v>
      </c>
      <c r="N231" s="28"/>
      <c r="O231" s="32"/>
      <c r="R231" s="33"/>
      <c r="S231" s="33"/>
      <c r="T231" s="33"/>
    </row>
    <row r="232" ht="15.0" customHeight="1">
      <c r="A232" s="25">
        <v>20.0</v>
      </c>
      <c r="B232" s="26" t="str">
        <f t="array" ref="B232">IFERROR(INDEX('Общий список'!$A$3:$S$996,VLOOKUP(E232,'Общий список'!$A$3:$S$996,19,FALSE),MATCH($B$1,'Общий список'!A214:M214,0)),"")</f>
        <v>3000 м</v>
      </c>
      <c r="C232" s="27" t="str">
        <f>IF(B232="","", IFERROR(VLOOKUP(E232,'Общий список'!$A$3:$AG$996,3,FALSE),""))</f>
        <v>М</v>
      </c>
      <c r="D232" s="27" t="str">
        <f>IF(B232="","", IFERROR(VLOOKUP(E232,'Общий список'!$A$3:$AG$996,17,FALSE),""))</f>
        <v/>
      </c>
      <c r="E232" s="28">
        <f>'Общий список'!A214</f>
        <v>1107</v>
      </c>
      <c r="F232" s="29" t="str">
        <f>IF(B232="","", IFERROR(VLOOKUP(E232,'Общий список'!$A$3:$AG$996,2,FALSE),""))</f>
        <v>Вожаков Игнатий</v>
      </c>
      <c r="G232" s="27" t="str">
        <f>IF(B232="","", IFERROR(VLOOKUP(E232,'Общий список'!$A$3:$AG$996,4,FALSE),""))</f>
        <v>14.02.1985</v>
      </c>
      <c r="H232" s="29" t="str">
        <f>IF(B232="","", IFERROR(VLOOKUP(E232,'Общий список'!$A$3:$AG$996,6,FALSE),""))</f>
        <v>RunTrain</v>
      </c>
      <c r="I232" s="29" t="str">
        <f>IF(B232="","", IFERROR(VLOOKUP(E232,'Общий список'!$A$3:$AG$996,7,FALSE),""))</f>
        <v>Грядковский И.С.</v>
      </c>
      <c r="J232" s="68" t="s">
        <v>89</v>
      </c>
      <c r="K232" s="30"/>
      <c r="L232" s="30" t="s">
        <v>90</v>
      </c>
      <c r="M232" s="31" t="str">
        <f t="shared" si="2"/>
        <v>10.45,23</v>
      </c>
      <c r="N232" s="28"/>
      <c r="O232" s="32"/>
      <c r="R232" s="33"/>
      <c r="S232" s="33"/>
      <c r="T232" s="33"/>
    </row>
    <row r="233" ht="15.0" customHeight="1">
      <c r="A233" s="25">
        <v>21.0</v>
      </c>
      <c r="B233" s="26" t="str">
        <f t="array" ref="B233">IFERROR(INDEX('Общий список'!$A$3:$S$996,VLOOKUP(E233,'Общий список'!$A$3:$S$996,19,FALSE),MATCH($B$1,'Общий список'!A213:M213,0)),"")</f>
        <v>3000 м</v>
      </c>
      <c r="C233" s="27" t="str">
        <f>IF(B233="","", IFERROR(VLOOKUP(E233,'Общий список'!$A$3:$AG$996,3,FALSE),""))</f>
        <v>М</v>
      </c>
      <c r="D233" s="27" t="str">
        <f>IF(B233="","", IFERROR(VLOOKUP(E233,'Общий список'!$A$3:$AG$996,17,FALSE),""))</f>
        <v/>
      </c>
      <c r="E233" s="28">
        <f>'Общий список'!A213</f>
        <v>1040</v>
      </c>
      <c r="F233" s="29" t="str">
        <f>IF(B233="","", IFERROR(VLOOKUP(E233,'Общий список'!$A$3:$AG$996,2,FALSE),""))</f>
        <v>Лузин Леонид</v>
      </c>
      <c r="G233" s="27" t="str">
        <f>IF(B233="","", IFERROR(VLOOKUP(E233,'Общий список'!$A$3:$AG$996,4,FALSE),""))</f>
        <v>11.10.1986</v>
      </c>
      <c r="H233" s="29" t="str">
        <f>IF(B233="","", IFERROR(VLOOKUP(E233,'Общий список'!$A$3:$AG$996,6,FALSE),""))</f>
        <v>RunTrain</v>
      </c>
      <c r="I233" s="29" t="str">
        <f>IF(B233="","", IFERROR(VLOOKUP(E233,'Общий список'!$A$3:$AG$996,7,FALSE),""))</f>
        <v>Грядковский И.С.</v>
      </c>
      <c r="J233" s="68" t="s">
        <v>89</v>
      </c>
      <c r="K233" s="30"/>
      <c r="L233" s="30" t="s">
        <v>91</v>
      </c>
      <c r="M233" s="31" t="str">
        <f t="shared" si="2"/>
        <v>10.46,74</v>
      </c>
      <c r="N233" s="28"/>
      <c r="O233" s="32"/>
      <c r="R233" s="33"/>
      <c r="S233" s="33"/>
      <c r="T233" s="33"/>
    </row>
    <row r="234" ht="15.0" customHeight="1">
      <c r="A234" s="25" t="s">
        <v>92</v>
      </c>
      <c r="B234" s="26" t="str">
        <f t="array" ref="B234">IFERROR(INDEX('Общий список'!$A$3:$S$996,VLOOKUP(E234,'Общий список'!$A$3:$S$996,19,FALSE),MATCH($B$1,'Общий список'!A235:M235,0)),"")</f>
        <v>3000 м</v>
      </c>
      <c r="C234" s="27" t="str">
        <f>IF(B234="","", IFERROR(VLOOKUP(E234,'Общий список'!$A$3:$AG$996,3,FALSE),""))</f>
        <v>М</v>
      </c>
      <c r="D234" s="27" t="str">
        <f>IF(B234="","", IFERROR(VLOOKUP(E234,'Общий список'!$A$3:$AG$996,17,FALSE),""))</f>
        <v/>
      </c>
      <c r="E234" s="28" t="str">
        <f>'Общий список'!A235</f>
        <v>197а</v>
      </c>
      <c r="F234" s="29" t="str">
        <f>IF(B234="","", IFERROR(VLOOKUP(E234,'Общий список'!$A$3:$AG$996,2,FALSE),""))</f>
        <v>Гереев Александр</v>
      </c>
      <c r="G234" s="27" t="str">
        <f>IF(B234="","", IFERROR(VLOOKUP(E234,'Общий список'!$A$3:$AG$996,4,FALSE),""))</f>
        <v>09.04.93</v>
      </c>
      <c r="H234" s="29" t="str">
        <f>IF(B234="","", IFERROR(VLOOKUP(E234,'Общий список'!$A$3:$AG$996,6,FALSE),""))</f>
        <v>Удмуртская Республика</v>
      </c>
      <c r="I234" s="29" t="str">
        <f>IF(B234="","", IFERROR(VLOOKUP(E234,'Общий список'!$A$3:$AG$996,7,FALSE),""))</f>
        <v>Северухин Г.Б.</v>
      </c>
      <c r="J234" s="68" t="s">
        <v>93</v>
      </c>
      <c r="K234" s="30"/>
      <c r="L234" s="30" t="s">
        <v>94</v>
      </c>
      <c r="M234" s="31" t="str">
        <f t="shared" si="2"/>
        <v>09.54,99</v>
      </c>
      <c r="N234" s="28"/>
      <c r="O234" s="32"/>
      <c r="R234" s="33"/>
      <c r="S234" s="33"/>
      <c r="T234" s="33"/>
    </row>
    <row r="235" ht="15.0" customHeight="1">
      <c r="A235" s="39"/>
      <c r="B235" s="26"/>
      <c r="C235" s="27"/>
      <c r="D235" s="27"/>
      <c r="E235" s="36" t="s">
        <v>20</v>
      </c>
      <c r="F235" s="37"/>
      <c r="G235" s="37"/>
      <c r="H235" s="37"/>
      <c r="I235" s="37"/>
      <c r="J235" s="38"/>
      <c r="K235" s="30"/>
      <c r="L235" s="30"/>
      <c r="M235" s="31"/>
      <c r="N235" s="28"/>
      <c r="O235" s="32"/>
      <c r="R235" s="33"/>
      <c r="S235" s="33"/>
      <c r="T235" s="33"/>
    </row>
    <row r="236" ht="15.0" customHeight="1">
      <c r="A236" s="39">
        <v>1.0</v>
      </c>
      <c r="B236" s="26" t="str">
        <f t="array" ref="B236">IFERROR(INDEX('Общий список'!$A$3:$S$996,VLOOKUP(E236,'Общий список'!$A$3:$S$996,19,FALSE),MATCH($B$1,'Общий список'!A225:M225,0)),"")</f>
        <v>3000 м</v>
      </c>
      <c r="C236" s="27" t="str">
        <f>IF(B236="","", IFERROR(VLOOKUP(E236,'Общий список'!$A$3:$AG$996,3,FALSE),""))</f>
        <v>М</v>
      </c>
      <c r="D236" s="27" t="str">
        <f>IF(B236="","", IFERROR(VLOOKUP(E236,'Общий список'!$A$3:$AG$996,17,FALSE),""))</f>
        <v/>
      </c>
      <c r="E236" s="28">
        <f>'Общий список'!A225</f>
        <v>6349</v>
      </c>
      <c r="F236" s="29" t="str">
        <f>IF(B236="","", IFERROR(VLOOKUP(E236,'Общий список'!$A$3:$AG$996,2,FALSE),""))</f>
        <v>Чураков Дмитрий</v>
      </c>
      <c r="G236" s="27" t="str">
        <f>IF(B236="","", IFERROR(VLOOKUP(E236,'Общий список'!$A$3:$AG$996,4,FALSE),""))</f>
        <v>13.11.92</v>
      </c>
      <c r="H236" s="29" t="str">
        <f>IF(B236="","", IFERROR(VLOOKUP(E236,'Общий список'!$A$3:$AG$996,6,FALSE),""))</f>
        <v>RunTrain</v>
      </c>
      <c r="I236" s="29" t="str">
        <f>IF(B236="","", IFERROR(VLOOKUP(E236,'Общий список'!$A$3:$AG$996,7,FALSE),""))</f>
        <v>Грядковский И.С.</v>
      </c>
      <c r="J236" s="67" t="str">
        <f t="array" ref="J236">IFERROR(INDEX('Общий список'!$A$3:$O$996,VLOOKUP(E236,'Общий список'!$A$3:$S$996,19,FALSE),MATCH(B236,'Общий список'!A225:N225,0)+1),"")</f>
        <v>9.55,00</v>
      </c>
      <c r="K236" s="30"/>
      <c r="L236" s="30"/>
      <c r="M236" s="31" t="str">
        <f t="shared" ref="M236:M237" si="3">IF(L236=0,K236,L236)</f>
        <v/>
      </c>
      <c r="N236" s="28"/>
      <c r="O236" s="32"/>
      <c r="R236" s="33"/>
      <c r="S236" s="33"/>
      <c r="T236" s="33"/>
    </row>
    <row r="237" ht="15.0" customHeight="1">
      <c r="A237" s="39">
        <v>12.0</v>
      </c>
      <c r="B237" s="26" t="str">
        <f t="array" ref="B237">IFERROR(INDEX('Общий список'!$A$3:$S$996,VLOOKUP(E237,'Общий список'!$A$3:$S$996,19,FALSE),MATCH($B$1,'Общий список'!A211:M211,0)),"")</f>
        <v>3000 м</v>
      </c>
      <c r="C237" s="27" t="str">
        <f>IF(B237="","", IFERROR(VLOOKUP(E237,'Общий список'!$A$3:$AG$996,3,FALSE),""))</f>
        <v>М</v>
      </c>
      <c r="D237" s="27" t="str">
        <f>IF(B237="","", IFERROR(VLOOKUP(E237,'Общий список'!$A$3:$AG$996,17,FALSE),""))</f>
        <v/>
      </c>
      <c r="E237" s="28">
        <f>'Общий список'!A211</f>
        <v>966</v>
      </c>
      <c r="F237" s="29" t="str">
        <f>IF(B237="","", IFERROR(VLOOKUP(E237,'Общий список'!$A$3:$AG$996,2,FALSE),""))</f>
        <v>Верещагин Анатолий </v>
      </c>
      <c r="G237" s="27" t="str">
        <f>IF(B237="","", IFERROR(VLOOKUP(E237,'Общий список'!$A$3:$AG$996,4,FALSE),""))</f>
        <v>06.12.1966</v>
      </c>
      <c r="H237" s="29" t="str">
        <f>IF(B237="","", IFERROR(VLOOKUP(E237,'Общий список'!$A$3:$AG$996,6,FALSE),""))</f>
        <v>УРАЛХИМ run factory </v>
      </c>
      <c r="I237" s="29" t="str">
        <f>IF(B237="","", IFERROR(VLOOKUP(E237,'Общий список'!$A$3:$AG$996,7,FALSE),""))</f>
        <v>Мясникова Д.Д.</v>
      </c>
      <c r="J237" s="68" t="s">
        <v>95</v>
      </c>
      <c r="K237" s="30"/>
      <c r="L237" s="30"/>
      <c r="M237" s="31" t="str">
        <f t="shared" si="3"/>
        <v/>
      </c>
      <c r="N237" s="28"/>
      <c r="O237" s="32"/>
      <c r="R237" s="33"/>
      <c r="S237" s="33"/>
      <c r="T237" s="33"/>
    </row>
    <row r="238" ht="15.0" customHeight="1">
      <c r="A238" s="39"/>
      <c r="B238" s="26"/>
      <c r="C238" s="27"/>
      <c r="D238" s="27"/>
      <c r="E238" s="36" t="s">
        <v>34</v>
      </c>
      <c r="F238" s="37"/>
      <c r="G238" s="37"/>
      <c r="H238" s="37"/>
      <c r="I238" s="37"/>
      <c r="J238" s="38"/>
      <c r="K238" s="30"/>
      <c r="L238" s="30"/>
      <c r="M238" s="31"/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список'!A238:M238,0)),"")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список'!A238</f>
        <v/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список'!A238:N238,0)+1),"")</f>
        <v/>
      </c>
      <c r="K239" s="30"/>
      <c r="L239" s="30"/>
      <c r="M239" s="31" t="str">
        <f t="shared" ref="M239:M508" si="4">IF(L239=0,K239,L239)</f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список'!A239:M239,0)),"")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список'!A239</f>
        <v/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список'!A239:N239,0)+1),"")</f>
        <v/>
      </c>
      <c r="K240" s="30"/>
      <c r="L240" s="30"/>
      <c r="M240" s="31" t="str">
        <f t="shared" si="4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список'!A240:M240,0)),"")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список'!A240</f>
        <v/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список'!A240:N240,0)+1),"")</f>
        <v/>
      </c>
      <c r="K241" s="30"/>
      <c r="L241" s="30"/>
      <c r="M241" s="31" t="str">
        <f t="shared" si="4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список'!A241:M241,0)),"")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список'!A241</f>
        <v/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список'!A241:N241,0)+1),"")</f>
        <v/>
      </c>
      <c r="K242" s="30"/>
      <c r="L242" s="30"/>
      <c r="M242" s="31" t="str">
        <f t="shared" si="4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список'!A242:M242,0)),"")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список'!A242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список'!A242:N242,0)+1),"")</f>
        <v/>
      </c>
      <c r="K243" s="30"/>
      <c r="L243" s="30"/>
      <c r="M243" s="31" t="str">
        <f t="shared" si="4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список'!A243:M243,0)),"")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список'!A243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список'!A243:N243,0)+1),"")</f>
        <v/>
      </c>
      <c r="K244" s="30"/>
      <c r="L244" s="30"/>
      <c r="M244" s="31" t="str">
        <f t="shared" si="4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список'!A244:M244,0)),"")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список'!A244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список'!A244:N244,0)+1),"")</f>
        <v/>
      </c>
      <c r="K245" s="30"/>
      <c r="L245" s="30"/>
      <c r="M245" s="31" t="str">
        <f t="shared" si="4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список'!A245:M245,0)),"")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список'!A245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список'!A245:N245,0)+1),"")</f>
        <v/>
      </c>
      <c r="K246" s="30"/>
      <c r="L246" s="30"/>
      <c r="M246" s="31" t="str">
        <f t="shared" si="4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список'!A246:M246,0)),"")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список'!A246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список'!A246:N246,0)+1),"")</f>
        <v/>
      </c>
      <c r="K247" s="30"/>
      <c r="L247" s="30"/>
      <c r="M247" s="31" t="str">
        <f t="shared" si="4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список'!A247:M247,0)),"")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список'!A247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список'!A247:N247,0)+1),"")</f>
        <v/>
      </c>
      <c r="K248" s="30"/>
      <c r="L248" s="30"/>
      <c r="M248" s="31" t="str">
        <f t="shared" si="4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список'!A248:M248,0)),"")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список'!A248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список'!A248:N248,0)+1),"")</f>
        <v/>
      </c>
      <c r="K249" s="30"/>
      <c r="L249" s="30"/>
      <c r="M249" s="31" t="str">
        <f t="shared" si="4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список'!A249:M249,0)),"")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список'!A249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список'!A249:N249,0)+1),"")</f>
        <v/>
      </c>
      <c r="K250" s="30"/>
      <c r="L250" s="30"/>
      <c r="M250" s="31" t="str">
        <f t="shared" si="4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список'!A250:M250,0)),"")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список'!A250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список'!A250:N250,0)+1),"")</f>
        <v/>
      </c>
      <c r="K251" s="30"/>
      <c r="L251" s="30"/>
      <c r="M251" s="31" t="str">
        <f t="shared" si="4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список'!A251:M251,0)),"")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список'!A251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список'!A251:N251,0)+1),"")</f>
        <v/>
      </c>
      <c r="K252" s="30"/>
      <c r="L252" s="30"/>
      <c r="M252" s="31" t="str">
        <f t="shared" si="4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список'!A252:M252,0)),"")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список'!A252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список'!A252:N252,0)+1),"")</f>
        <v/>
      </c>
      <c r="K253" s="30"/>
      <c r="L253" s="30"/>
      <c r="M253" s="31" t="str">
        <f t="shared" si="4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список'!A253:M253,0)),"")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список'!A253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список'!A253:N253,0)+1),"")</f>
        <v/>
      </c>
      <c r="K254" s="30"/>
      <c r="L254" s="30"/>
      <c r="M254" s="31" t="str">
        <f t="shared" si="4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список'!A254:M254,0)),"")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список'!A254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список'!A254:N254,0)+1),"")</f>
        <v/>
      </c>
      <c r="K255" s="30"/>
      <c r="L255" s="30"/>
      <c r="M255" s="31" t="str">
        <f t="shared" si="4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список'!A255:M255,0)),"")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список'!A255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список'!A255:N255,0)+1),"")</f>
        <v/>
      </c>
      <c r="K256" s="30"/>
      <c r="L256" s="30"/>
      <c r="M256" s="31" t="str">
        <f t="shared" si="4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список'!A256:M256,0)),"")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список'!A256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список'!A256:N256,0)+1),"")</f>
        <v/>
      </c>
      <c r="K257" s="30"/>
      <c r="L257" s="30"/>
      <c r="M257" s="31" t="str">
        <f t="shared" si="4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список'!A257:M257,0)),"")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список'!A257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список'!A257:N257,0)+1),"")</f>
        <v/>
      </c>
      <c r="K258" s="30"/>
      <c r="L258" s="30"/>
      <c r="M258" s="31" t="str">
        <f t="shared" si="4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список'!A258:M258,0)),"")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список'!A258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список'!A258:N258,0)+1),"")</f>
        <v/>
      </c>
      <c r="K259" s="30"/>
      <c r="L259" s="30"/>
      <c r="M259" s="31" t="str">
        <f t="shared" si="4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список'!A259:M259,0)),"")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список'!A259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список'!A259:N259,0)+1),"")</f>
        <v/>
      </c>
      <c r="K260" s="30"/>
      <c r="L260" s="30"/>
      <c r="M260" s="31" t="str">
        <f t="shared" si="4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список'!A260:M260,0)),"")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список'!A260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список'!A260:N260,0)+1),"")</f>
        <v/>
      </c>
      <c r="K261" s="30"/>
      <c r="L261" s="30"/>
      <c r="M261" s="31" t="str">
        <f t="shared" si="4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список'!A261:M261,0)),"")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список'!A261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список'!A261:N261,0)+1),"")</f>
        <v/>
      </c>
      <c r="K262" s="30"/>
      <c r="L262" s="30"/>
      <c r="M262" s="31" t="str">
        <f t="shared" si="4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список'!A262:M262,0)),"")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список'!A262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список'!A262:N262,0)+1),"")</f>
        <v/>
      </c>
      <c r="K263" s="30"/>
      <c r="L263" s="30"/>
      <c r="M263" s="31" t="str">
        <f t="shared" si="4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список'!A263:M263,0)),"")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список'!A263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список'!A263:N263,0)+1),"")</f>
        <v/>
      </c>
      <c r="K264" s="30"/>
      <c r="L264" s="30"/>
      <c r="M264" s="31" t="str">
        <f t="shared" si="4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список'!A264:M264,0)),"")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список'!A264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список'!A264:N264,0)+1),"")</f>
        <v/>
      </c>
      <c r="K265" s="30"/>
      <c r="L265" s="30"/>
      <c r="M265" s="31" t="str">
        <f t="shared" si="4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список'!A265:M265,0)),"")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список'!A265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список'!A265:N265,0)+1),"")</f>
        <v/>
      </c>
      <c r="K266" s="30"/>
      <c r="L266" s="30"/>
      <c r="M266" s="31" t="str">
        <f t="shared" si="4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список'!A266:M266,0)),"")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список'!A266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список'!A266:N266,0)+1),"")</f>
        <v/>
      </c>
      <c r="K267" s="30"/>
      <c r="L267" s="30"/>
      <c r="M267" s="31" t="str">
        <f t="shared" si="4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список'!A267:M267,0)),"")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список'!A267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список'!A267:N267,0)+1),"")</f>
        <v/>
      </c>
      <c r="K268" s="30"/>
      <c r="L268" s="30"/>
      <c r="M268" s="31" t="str">
        <f t="shared" si="4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список'!A268:M268,0)),"")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список'!A268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список'!A268:N268,0)+1),"")</f>
        <v/>
      </c>
      <c r="K269" s="30"/>
      <c r="L269" s="30"/>
      <c r="M269" s="31" t="str">
        <f t="shared" si="4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список'!A269:M269,0)),"")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список'!A269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список'!A269:N269,0)+1),"")</f>
        <v/>
      </c>
      <c r="K270" s="30"/>
      <c r="L270" s="30"/>
      <c r="M270" s="31" t="str">
        <f t="shared" si="4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список'!A270:M270,0)),"")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список'!A270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список'!A270:N270,0)+1),"")</f>
        <v/>
      </c>
      <c r="K271" s="30"/>
      <c r="L271" s="30"/>
      <c r="M271" s="31" t="str">
        <f t="shared" si="4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список'!A271:M271,0)),"")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список'!A271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список'!A271:N271,0)+1),"")</f>
        <v/>
      </c>
      <c r="K272" s="30"/>
      <c r="L272" s="30"/>
      <c r="M272" s="31" t="str">
        <f t="shared" si="4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список'!A272:M272,0)),"")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список'!A272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список'!A272:N272,0)+1),"")</f>
        <v/>
      </c>
      <c r="K273" s="30"/>
      <c r="L273" s="30"/>
      <c r="M273" s="31" t="str">
        <f t="shared" si="4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список'!A273:M273,0)),"")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список'!A273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список'!A273:N273,0)+1),"")</f>
        <v/>
      </c>
      <c r="K274" s="30"/>
      <c r="L274" s="30"/>
      <c r="M274" s="31" t="str">
        <f t="shared" si="4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список'!A274:M274,0)),"")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список'!A274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список'!A274:N274,0)+1),"")</f>
        <v/>
      </c>
      <c r="K275" s="30"/>
      <c r="L275" s="30"/>
      <c r="M275" s="31" t="str">
        <f t="shared" si="4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список'!A275:M275,0)),"")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список'!A275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список'!A275:N275,0)+1),"")</f>
        <v/>
      </c>
      <c r="K276" s="30"/>
      <c r="L276" s="30"/>
      <c r="M276" s="31" t="str">
        <f t="shared" si="4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список'!A276:M276,0)),"")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список'!A276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список'!A276:N276,0)+1),"")</f>
        <v/>
      </c>
      <c r="K277" s="30"/>
      <c r="L277" s="30"/>
      <c r="M277" s="31" t="str">
        <f t="shared" si="4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список'!A277:M277,0)),"")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список'!A277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список'!A277:N277,0)+1),"")</f>
        <v/>
      </c>
      <c r="K278" s="30"/>
      <c r="L278" s="30"/>
      <c r="M278" s="31" t="str">
        <f t="shared" si="4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список'!A278:M278,0)),"")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список'!A278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список'!A278:N278,0)+1),"")</f>
        <v/>
      </c>
      <c r="K279" s="30"/>
      <c r="L279" s="30"/>
      <c r="M279" s="31" t="str">
        <f t="shared" si="4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список'!A279:M279,0)),"")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список'!A279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список'!A279:N279,0)+1),"")</f>
        <v/>
      </c>
      <c r="K280" s="30"/>
      <c r="L280" s="30"/>
      <c r="M280" s="31" t="str">
        <f t="shared" si="4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список'!A280:M280,0)),"")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список'!A280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список'!A280:N280,0)+1),"")</f>
        <v/>
      </c>
      <c r="K281" s="30"/>
      <c r="L281" s="30"/>
      <c r="M281" s="31" t="str">
        <f t="shared" si="4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список'!A281:M281,0)),"")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список'!A281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список'!A281:N281,0)+1),"")</f>
        <v/>
      </c>
      <c r="K282" s="30"/>
      <c r="L282" s="30"/>
      <c r="M282" s="31" t="str">
        <f t="shared" si="4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список'!A282:M282,0)),"")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список'!A282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список'!A282:N282,0)+1),"")</f>
        <v/>
      </c>
      <c r="K283" s="30"/>
      <c r="L283" s="30"/>
      <c r="M283" s="31" t="str">
        <f t="shared" si="4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список'!A283:M283,0)),"")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список'!A283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список'!A283:N283,0)+1),"")</f>
        <v/>
      </c>
      <c r="K284" s="30"/>
      <c r="L284" s="30"/>
      <c r="M284" s="31" t="str">
        <f t="shared" si="4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список'!A284:M284,0)),"")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список'!A284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список'!A284:N284,0)+1),"")</f>
        <v/>
      </c>
      <c r="K285" s="30"/>
      <c r="L285" s="30"/>
      <c r="M285" s="31" t="str">
        <f t="shared" si="4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список'!A285:M285,0)),"")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список'!A285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список'!A285:N285,0)+1),"")</f>
        <v/>
      </c>
      <c r="K286" s="30"/>
      <c r="L286" s="30"/>
      <c r="M286" s="31" t="str">
        <f t="shared" si="4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список'!A286:M286,0)),"")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список'!A286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список'!A286:N286,0)+1),"")</f>
        <v/>
      </c>
      <c r="K287" s="30"/>
      <c r="L287" s="30"/>
      <c r="M287" s="31" t="str">
        <f t="shared" si="4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список'!A287:M287,0)),"")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список'!A287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список'!A287:N287,0)+1),"")</f>
        <v/>
      </c>
      <c r="K288" s="30"/>
      <c r="L288" s="30"/>
      <c r="M288" s="31" t="str">
        <f t="shared" si="4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список'!A288:M288,0)),"")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список'!A288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список'!A288:N288,0)+1),"")</f>
        <v/>
      </c>
      <c r="K289" s="30"/>
      <c r="L289" s="30"/>
      <c r="M289" s="31" t="str">
        <f t="shared" si="4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список'!A289:M289,0)),"")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список'!A289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список'!A289:N289,0)+1),"")</f>
        <v/>
      </c>
      <c r="K290" s="30"/>
      <c r="L290" s="30"/>
      <c r="M290" s="31" t="str">
        <f t="shared" si="4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список'!A290:M290,0)),"")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список'!A290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список'!A290:N290,0)+1),"")</f>
        <v/>
      </c>
      <c r="K291" s="30"/>
      <c r="L291" s="30"/>
      <c r="M291" s="31" t="str">
        <f t="shared" si="4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список'!A291:M291,0)),"")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список'!A291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список'!A291:N291,0)+1),"")</f>
        <v/>
      </c>
      <c r="K292" s="30"/>
      <c r="L292" s="30"/>
      <c r="M292" s="31" t="str">
        <f t="shared" si="4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список'!A292:M292,0)),"")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список'!A292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список'!A292:N292,0)+1),"")</f>
        <v/>
      </c>
      <c r="K293" s="30"/>
      <c r="L293" s="30"/>
      <c r="M293" s="31" t="str">
        <f t="shared" si="4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список'!A293:M293,0)),"")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список'!A293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список'!A293:N293,0)+1),"")</f>
        <v/>
      </c>
      <c r="K294" s="30"/>
      <c r="L294" s="30"/>
      <c r="M294" s="31" t="str">
        <f t="shared" si="4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список'!A294:M294,0)),"")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список'!A294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список'!A294:N294,0)+1),"")</f>
        <v/>
      </c>
      <c r="K295" s="30"/>
      <c r="L295" s="30"/>
      <c r="M295" s="31" t="str">
        <f t="shared" si="4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список'!A295:M295,0)),"")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список'!A295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список'!A295:N295,0)+1),"")</f>
        <v/>
      </c>
      <c r="K296" s="30"/>
      <c r="L296" s="30"/>
      <c r="M296" s="31" t="str">
        <f t="shared" si="4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список'!A296:M296,0)),"")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список'!A296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список'!A296:N296,0)+1),"")</f>
        <v/>
      </c>
      <c r="K297" s="30"/>
      <c r="L297" s="30"/>
      <c r="M297" s="31" t="str">
        <f t="shared" si="4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список'!A297:M297,0)),"")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список'!A297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список'!A297:N297,0)+1),"")</f>
        <v/>
      </c>
      <c r="K298" s="30"/>
      <c r="L298" s="30"/>
      <c r="M298" s="31" t="str">
        <f t="shared" si="4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список'!A298:M298,0)),"")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список'!A298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список'!A298:N298,0)+1),"")</f>
        <v/>
      </c>
      <c r="K299" s="30"/>
      <c r="L299" s="30"/>
      <c r="M299" s="31" t="str">
        <f t="shared" si="4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список'!A299:M299,0)),"")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список'!A299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список'!A299:N299,0)+1),"")</f>
        <v/>
      </c>
      <c r="K300" s="30"/>
      <c r="L300" s="30"/>
      <c r="M300" s="31" t="str">
        <f t="shared" si="4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список'!A300:M300,0)),"")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список'!A300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список'!A300:N300,0)+1),"")</f>
        <v/>
      </c>
      <c r="K301" s="30"/>
      <c r="L301" s="30"/>
      <c r="M301" s="31" t="str">
        <f t="shared" si="4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список'!A301:M301,0)),"")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список'!A301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список'!A301:N301,0)+1),"")</f>
        <v/>
      </c>
      <c r="K302" s="30"/>
      <c r="L302" s="30"/>
      <c r="M302" s="31" t="str">
        <f t="shared" si="4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список'!A302:M302,0)),"")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список'!A302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список'!A302:N302,0)+1),"")</f>
        <v/>
      </c>
      <c r="K303" s="30"/>
      <c r="L303" s="30"/>
      <c r="M303" s="31" t="str">
        <f t="shared" si="4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список'!A303:M303,0)),"")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список'!A303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список'!A303:N303,0)+1),"")</f>
        <v/>
      </c>
      <c r="K304" s="30"/>
      <c r="L304" s="30"/>
      <c r="M304" s="31" t="str">
        <f t="shared" si="4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список'!A304:M304,0)),"")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список'!A304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список'!A304:N304,0)+1),"")</f>
        <v/>
      </c>
      <c r="K305" s="30"/>
      <c r="L305" s="30"/>
      <c r="M305" s="31" t="str">
        <f t="shared" si="4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список'!A305:M305,0)),"")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список'!A305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список'!A305:N305,0)+1),"")</f>
        <v/>
      </c>
      <c r="K306" s="30"/>
      <c r="L306" s="30"/>
      <c r="M306" s="31" t="str">
        <f t="shared" si="4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список'!A306:M306,0)),"")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список'!A306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список'!A306:N306,0)+1),"")</f>
        <v/>
      </c>
      <c r="K307" s="30"/>
      <c r="L307" s="30"/>
      <c r="M307" s="31" t="str">
        <f t="shared" si="4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список'!A307:M307,0)),"")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список'!A307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список'!A307:N307,0)+1),"")</f>
        <v/>
      </c>
      <c r="K308" s="30"/>
      <c r="L308" s="30"/>
      <c r="M308" s="31" t="str">
        <f t="shared" si="4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список'!A308:M308,0)),"")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список'!A308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список'!A308:N308,0)+1),"")</f>
        <v/>
      </c>
      <c r="K309" s="30"/>
      <c r="L309" s="30"/>
      <c r="M309" s="31" t="str">
        <f t="shared" si="4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список'!A309:M309,0)),"")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список'!A309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список'!A309:N309,0)+1),"")</f>
        <v/>
      </c>
      <c r="K310" s="30"/>
      <c r="L310" s="30"/>
      <c r="M310" s="31" t="str">
        <f t="shared" si="4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список'!A310:M310,0)),"")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список'!A310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список'!A310:N310,0)+1),"")</f>
        <v/>
      </c>
      <c r="K311" s="30"/>
      <c r="L311" s="30"/>
      <c r="M311" s="31" t="str">
        <f t="shared" si="4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список'!A311:M311,0)),"")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список'!A311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список'!A311:N311,0)+1),"")</f>
        <v/>
      </c>
      <c r="K312" s="30"/>
      <c r="L312" s="30"/>
      <c r="M312" s="31" t="str">
        <f t="shared" si="4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список'!A312:M312,0)),"")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список'!A312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список'!A312:N312,0)+1),"")</f>
        <v/>
      </c>
      <c r="K313" s="30"/>
      <c r="L313" s="30"/>
      <c r="M313" s="31" t="str">
        <f t="shared" si="4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список'!A313:M313,0)),"")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список'!A313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список'!A313:N313,0)+1),"")</f>
        <v/>
      </c>
      <c r="K314" s="30"/>
      <c r="L314" s="30"/>
      <c r="M314" s="31" t="str">
        <f t="shared" si="4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список'!A314:M314,0)),"")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список'!A314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список'!A314:N314,0)+1),"")</f>
        <v/>
      </c>
      <c r="K315" s="30"/>
      <c r="L315" s="30"/>
      <c r="M315" s="31" t="str">
        <f t="shared" si="4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список'!A315:M315,0)),"")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список'!A315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список'!A315:N315,0)+1),"")</f>
        <v/>
      </c>
      <c r="K316" s="30"/>
      <c r="L316" s="30"/>
      <c r="M316" s="31" t="str">
        <f t="shared" si="4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список'!A316:M316,0)),"")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список'!A316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список'!A316:N316,0)+1),"")</f>
        <v/>
      </c>
      <c r="K317" s="30"/>
      <c r="L317" s="30"/>
      <c r="M317" s="31" t="str">
        <f t="shared" si="4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список'!A317:M317,0)),"")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список'!A317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список'!A317:N317,0)+1),"")</f>
        <v/>
      </c>
      <c r="K318" s="30"/>
      <c r="L318" s="30"/>
      <c r="M318" s="31" t="str">
        <f t="shared" si="4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список'!A318:M318,0)),"")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список'!A318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список'!A318:N318,0)+1),"")</f>
        <v/>
      </c>
      <c r="K319" s="30"/>
      <c r="L319" s="30"/>
      <c r="M319" s="31" t="str">
        <f t="shared" si="4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список'!A319:M319,0)),"")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список'!A319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список'!A319:N319,0)+1),"")</f>
        <v/>
      </c>
      <c r="K320" s="30"/>
      <c r="L320" s="30"/>
      <c r="M320" s="31" t="str">
        <f t="shared" si="4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список'!A320:M320,0)),"")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список'!A320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список'!A320:N320,0)+1),"")</f>
        <v/>
      </c>
      <c r="K321" s="30"/>
      <c r="L321" s="30"/>
      <c r="M321" s="31" t="str">
        <f t="shared" si="4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список'!A321:M321,0)),"")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список'!A321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список'!A321:N321,0)+1),"")</f>
        <v/>
      </c>
      <c r="K322" s="30"/>
      <c r="L322" s="30"/>
      <c r="M322" s="31" t="str">
        <f t="shared" si="4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список'!A322:M322,0)),"")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список'!A322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список'!A322:N322,0)+1),"")</f>
        <v/>
      </c>
      <c r="K323" s="30"/>
      <c r="L323" s="30"/>
      <c r="M323" s="31" t="str">
        <f t="shared" si="4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список'!A323:M323,0)),"")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список'!A323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список'!A323:N323,0)+1),"")</f>
        <v/>
      </c>
      <c r="K324" s="30"/>
      <c r="L324" s="30"/>
      <c r="M324" s="31" t="str">
        <f t="shared" si="4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список'!A324:M324,0)),"")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список'!A324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список'!A324:N324,0)+1),"")</f>
        <v/>
      </c>
      <c r="K325" s="30"/>
      <c r="L325" s="30"/>
      <c r="M325" s="31" t="str">
        <f t="shared" si="4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список'!A325:M325,0)),"")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список'!A325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список'!A325:N325,0)+1),"")</f>
        <v/>
      </c>
      <c r="K326" s="30"/>
      <c r="L326" s="30"/>
      <c r="M326" s="31" t="str">
        <f t="shared" si="4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список'!A326:M326,0)),"")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список'!A326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список'!A326:N326,0)+1),"")</f>
        <v/>
      </c>
      <c r="K327" s="30"/>
      <c r="L327" s="30"/>
      <c r="M327" s="31" t="str">
        <f t="shared" si="4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список'!A327:M327,0)),"")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список'!A327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список'!A327:N327,0)+1),"")</f>
        <v/>
      </c>
      <c r="K328" s="30"/>
      <c r="L328" s="30"/>
      <c r="M328" s="31" t="str">
        <f t="shared" si="4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список'!A328:M328,0)),"")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список'!A328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список'!A328:N328,0)+1),"")</f>
        <v/>
      </c>
      <c r="K329" s="30"/>
      <c r="L329" s="30"/>
      <c r="M329" s="31" t="str">
        <f t="shared" si="4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список'!A329:M329,0)),"")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список'!A329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список'!A329:N329,0)+1),"")</f>
        <v/>
      </c>
      <c r="K330" s="30"/>
      <c r="L330" s="30"/>
      <c r="M330" s="31" t="str">
        <f t="shared" si="4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список'!A330:M330,0)),"")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список'!A330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список'!A330:N330,0)+1),"")</f>
        <v/>
      </c>
      <c r="K331" s="30"/>
      <c r="L331" s="30"/>
      <c r="M331" s="31" t="str">
        <f t="shared" si="4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список'!A331:M331,0)),"")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список'!A331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список'!A331:N331,0)+1),"")</f>
        <v/>
      </c>
      <c r="K332" s="30"/>
      <c r="L332" s="30"/>
      <c r="M332" s="31" t="str">
        <f t="shared" si="4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список'!A332:M332,0)),"")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список'!A332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список'!A332:N332,0)+1),"")</f>
        <v/>
      </c>
      <c r="K333" s="30"/>
      <c r="L333" s="30"/>
      <c r="M333" s="31" t="str">
        <f t="shared" si="4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список'!A333:M333,0)),"")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список'!A333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список'!A333:N333,0)+1),"")</f>
        <v/>
      </c>
      <c r="K334" s="30"/>
      <c r="L334" s="30"/>
      <c r="M334" s="31" t="str">
        <f t="shared" si="4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список'!A334:M334,0)),"")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список'!A334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список'!A334:N334,0)+1),"")</f>
        <v/>
      </c>
      <c r="K335" s="30"/>
      <c r="L335" s="30"/>
      <c r="M335" s="31" t="str">
        <f t="shared" si="4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список'!A335:M335,0)),"")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список'!A335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список'!A335:N335,0)+1),"")</f>
        <v/>
      </c>
      <c r="K336" s="30"/>
      <c r="L336" s="30"/>
      <c r="M336" s="31" t="str">
        <f t="shared" si="4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список'!A336:M336,0)),"")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список'!A336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список'!A336:N336,0)+1),"")</f>
        <v/>
      </c>
      <c r="K337" s="30"/>
      <c r="L337" s="30"/>
      <c r="M337" s="31" t="str">
        <f t="shared" si="4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список'!A337:M337,0)),"")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список'!A337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список'!A337:N337,0)+1),"")</f>
        <v/>
      </c>
      <c r="K338" s="30"/>
      <c r="L338" s="30"/>
      <c r="M338" s="31" t="str">
        <f t="shared" si="4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список'!A338:M338,0)),"")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список'!A338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список'!A338:N338,0)+1),"")</f>
        <v/>
      </c>
      <c r="K339" s="30"/>
      <c r="L339" s="30"/>
      <c r="M339" s="31" t="str">
        <f t="shared" si="4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список'!A339:M339,0)),"")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список'!A339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список'!A339:N339,0)+1),"")</f>
        <v/>
      </c>
      <c r="K340" s="30"/>
      <c r="L340" s="30"/>
      <c r="M340" s="31" t="str">
        <f t="shared" si="4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список'!A340:M340,0)),"")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список'!A340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список'!A340:N340,0)+1),"")</f>
        <v/>
      </c>
      <c r="K341" s="30"/>
      <c r="L341" s="30"/>
      <c r="M341" s="31" t="str">
        <f t="shared" si="4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список'!A341:M341,0)),"")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список'!A341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список'!A341:N341,0)+1),"")</f>
        <v/>
      </c>
      <c r="K342" s="30"/>
      <c r="L342" s="30"/>
      <c r="M342" s="31" t="str">
        <f t="shared" si="4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список'!A342:M342,0)),"")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список'!A342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список'!A342:N342,0)+1),"")</f>
        <v/>
      </c>
      <c r="K343" s="30"/>
      <c r="L343" s="30"/>
      <c r="M343" s="31" t="str">
        <f t="shared" si="4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список'!A343:M343,0)),"")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список'!A343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список'!A343:N343,0)+1),"")</f>
        <v/>
      </c>
      <c r="K344" s="30"/>
      <c r="L344" s="30"/>
      <c r="M344" s="31" t="str">
        <f t="shared" si="4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список'!A344:M344,0)),"")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список'!A344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список'!A344:N344,0)+1),"")</f>
        <v/>
      </c>
      <c r="K345" s="30"/>
      <c r="L345" s="30"/>
      <c r="M345" s="31" t="str">
        <f t="shared" si="4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список'!A345:M345,0)),"")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список'!A345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список'!A345:N345,0)+1),"")</f>
        <v/>
      </c>
      <c r="K346" s="30"/>
      <c r="L346" s="30"/>
      <c r="M346" s="31" t="str">
        <f t="shared" si="4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список'!A346:M346,0)),"")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список'!A346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список'!A346:N346,0)+1),"")</f>
        <v/>
      </c>
      <c r="K347" s="30"/>
      <c r="L347" s="30"/>
      <c r="M347" s="31" t="str">
        <f t="shared" si="4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список'!A347:M347,0)),"")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список'!A347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список'!A347:N347,0)+1),"")</f>
        <v/>
      </c>
      <c r="K348" s="30"/>
      <c r="L348" s="30"/>
      <c r="M348" s="31" t="str">
        <f t="shared" si="4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список'!A348:M348,0)),"")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список'!A348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список'!A348:N348,0)+1),"")</f>
        <v/>
      </c>
      <c r="K349" s="30"/>
      <c r="L349" s="30"/>
      <c r="M349" s="31" t="str">
        <f t="shared" si="4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список'!A349:M349,0)),"")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список'!A349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список'!A349:N349,0)+1),"")</f>
        <v/>
      </c>
      <c r="K350" s="30"/>
      <c r="L350" s="30"/>
      <c r="M350" s="31" t="str">
        <f t="shared" si="4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список'!A350:M350,0)),"")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список'!A350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список'!A350:N350,0)+1),"")</f>
        <v/>
      </c>
      <c r="K351" s="30"/>
      <c r="L351" s="30"/>
      <c r="M351" s="31" t="str">
        <f t="shared" si="4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список'!A351:M351,0)),"")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список'!A351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список'!A351:N351,0)+1),"")</f>
        <v/>
      </c>
      <c r="K352" s="30"/>
      <c r="L352" s="30"/>
      <c r="M352" s="31" t="str">
        <f t="shared" si="4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список'!A352:M352,0)),"")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список'!A352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список'!A352:N352,0)+1),"")</f>
        <v/>
      </c>
      <c r="K353" s="30"/>
      <c r="L353" s="30"/>
      <c r="M353" s="31" t="str">
        <f t="shared" si="4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список'!A353:M353,0)),"")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список'!A353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список'!A353:N353,0)+1),"")</f>
        <v/>
      </c>
      <c r="K354" s="30"/>
      <c r="L354" s="30"/>
      <c r="M354" s="31" t="str">
        <f t="shared" si="4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список'!A354:M354,0)),"")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список'!A354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список'!A354:N354,0)+1),"")</f>
        <v/>
      </c>
      <c r="K355" s="30"/>
      <c r="L355" s="30"/>
      <c r="M355" s="31" t="str">
        <f t="shared" si="4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список'!A355:M355,0)),"")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список'!A355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список'!A355:N355,0)+1),"")</f>
        <v/>
      </c>
      <c r="K356" s="30"/>
      <c r="L356" s="30"/>
      <c r="M356" s="31" t="str">
        <f t="shared" si="4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список'!A356:M356,0)),"")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список'!A356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список'!A356:N356,0)+1),"")</f>
        <v/>
      </c>
      <c r="K357" s="30"/>
      <c r="L357" s="30"/>
      <c r="M357" s="31" t="str">
        <f t="shared" si="4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список'!A357:M357,0)),"")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список'!A357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список'!A357:N357,0)+1),"")</f>
        <v/>
      </c>
      <c r="K358" s="30"/>
      <c r="L358" s="30"/>
      <c r="M358" s="31" t="str">
        <f t="shared" si="4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список'!A358:M358,0)),"")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список'!A358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список'!A358:N358,0)+1),"")</f>
        <v/>
      </c>
      <c r="K359" s="30"/>
      <c r="L359" s="30"/>
      <c r="M359" s="31" t="str">
        <f t="shared" si="4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список'!A359:M359,0)),"")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список'!A359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список'!A359:N359,0)+1),"")</f>
        <v/>
      </c>
      <c r="K360" s="30"/>
      <c r="L360" s="30"/>
      <c r="M360" s="31" t="str">
        <f t="shared" si="4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список'!A360:M360,0)),"")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список'!A360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список'!A360:N360,0)+1),"")</f>
        <v/>
      </c>
      <c r="K361" s="30"/>
      <c r="L361" s="30"/>
      <c r="M361" s="31" t="str">
        <f t="shared" si="4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список'!A361:M361,0)),"")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список'!A361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список'!A361:N361,0)+1),"")</f>
        <v/>
      </c>
      <c r="K362" s="30"/>
      <c r="L362" s="30"/>
      <c r="M362" s="31" t="str">
        <f t="shared" si="4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список'!A362:M362,0)),"")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список'!A362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список'!A362:N362,0)+1),"")</f>
        <v/>
      </c>
      <c r="K363" s="30"/>
      <c r="L363" s="30"/>
      <c r="M363" s="31" t="str">
        <f t="shared" si="4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список'!A363:M363,0)),"")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список'!A363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список'!A363:N363,0)+1),"")</f>
        <v/>
      </c>
      <c r="K364" s="30"/>
      <c r="L364" s="30"/>
      <c r="M364" s="31" t="str">
        <f t="shared" si="4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список'!A364:M364,0)),"")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список'!A364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список'!A364:N364,0)+1),"")</f>
        <v/>
      </c>
      <c r="K365" s="30"/>
      <c r="L365" s="30"/>
      <c r="M365" s="31" t="str">
        <f t="shared" si="4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список'!A365:M365,0)),"")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список'!A365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список'!A365:N365,0)+1),"")</f>
        <v/>
      </c>
      <c r="K366" s="30"/>
      <c r="L366" s="30"/>
      <c r="M366" s="31" t="str">
        <f t="shared" si="4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список'!A366:M366,0)),"")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список'!A366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список'!A366:N366,0)+1),"")</f>
        <v/>
      </c>
      <c r="K367" s="30"/>
      <c r="L367" s="30"/>
      <c r="M367" s="31" t="str">
        <f t="shared" si="4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список'!A367:M367,0)),"")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список'!A367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список'!A367:N367,0)+1),"")</f>
        <v/>
      </c>
      <c r="K368" s="30"/>
      <c r="L368" s="30"/>
      <c r="M368" s="31" t="str">
        <f t="shared" si="4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список'!A368:M368,0)),"")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список'!A368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список'!A368:N368,0)+1),"")</f>
        <v/>
      </c>
      <c r="K369" s="30"/>
      <c r="L369" s="30"/>
      <c r="M369" s="31" t="str">
        <f t="shared" si="4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список'!A369:M369,0)),"")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список'!A369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список'!A369:N369,0)+1),"")</f>
        <v/>
      </c>
      <c r="K370" s="30"/>
      <c r="L370" s="30"/>
      <c r="M370" s="31" t="str">
        <f t="shared" si="4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список'!A370:M370,0)),"")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список'!A370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список'!A370:N370,0)+1),"")</f>
        <v/>
      </c>
      <c r="K371" s="30"/>
      <c r="L371" s="30"/>
      <c r="M371" s="31" t="str">
        <f t="shared" si="4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список'!A371:M371,0)),"")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список'!A371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список'!A371:N371,0)+1),"")</f>
        <v/>
      </c>
      <c r="K372" s="30"/>
      <c r="L372" s="30"/>
      <c r="M372" s="31" t="str">
        <f t="shared" si="4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список'!A372:M372,0)),"")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список'!A372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список'!A372:N372,0)+1),"")</f>
        <v/>
      </c>
      <c r="K373" s="30"/>
      <c r="L373" s="30"/>
      <c r="M373" s="31" t="str">
        <f t="shared" si="4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список'!A373:M373,0)),"")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список'!A373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список'!A373:N373,0)+1),"")</f>
        <v/>
      </c>
      <c r="K374" s="30"/>
      <c r="L374" s="30"/>
      <c r="M374" s="31" t="str">
        <f t="shared" si="4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список'!A374:M374,0)),"")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список'!A374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список'!A374:N374,0)+1),"")</f>
        <v/>
      </c>
      <c r="K375" s="30"/>
      <c r="L375" s="30"/>
      <c r="M375" s="31" t="str">
        <f t="shared" si="4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список'!A375:M375,0)),"")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список'!A375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список'!A375:N375,0)+1),"")</f>
        <v/>
      </c>
      <c r="K376" s="30"/>
      <c r="L376" s="30"/>
      <c r="M376" s="31" t="str">
        <f t="shared" si="4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список'!A376:M376,0)),"")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список'!A376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список'!A376:N376,0)+1),"")</f>
        <v/>
      </c>
      <c r="K377" s="30"/>
      <c r="L377" s="30"/>
      <c r="M377" s="31" t="str">
        <f t="shared" si="4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список'!A377:M377,0)),"")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список'!A377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список'!A377:N377,0)+1),"")</f>
        <v/>
      </c>
      <c r="K378" s="30"/>
      <c r="L378" s="30"/>
      <c r="M378" s="31" t="str">
        <f t="shared" si="4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список'!A378:M378,0)),"")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список'!A378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список'!A378:N378,0)+1),"")</f>
        <v/>
      </c>
      <c r="K379" s="30"/>
      <c r="L379" s="30"/>
      <c r="M379" s="31" t="str">
        <f t="shared" si="4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список'!A379:M379,0)),"")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список'!A379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список'!A379:N379,0)+1),"")</f>
        <v/>
      </c>
      <c r="K380" s="30"/>
      <c r="L380" s="30"/>
      <c r="M380" s="31" t="str">
        <f t="shared" si="4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список'!A380:M380,0)),"")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список'!A380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список'!A380:N380,0)+1),"")</f>
        <v/>
      </c>
      <c r="K381" s="30"/>
      <c r="L381" s="30"/>
      <c r="M381" s="31" t="str">
        <f t="shared" si="4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список'!A381:M381,0)),"")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список'!A381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список'!A381:N381,0)+1),"")</f>
        <v/>
      </c>
      <c r="K382" s="30"/>
      <c r="L382" s="30"/>
      <c r="M382" s="31" t="str">
        <f t="shared" si="4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список'!A382:M382,0)),"")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список'!A382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список'!A382:N382,0)+1),"")</f>
        <v/>
      </c>
      <c r="K383" s="30"/>
      <c r="L383" s="30"/>
      <c r="M383" s="31" t="str">
        <f t="shared" si="4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список'!A383:M383,0)),"")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список'!A383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список'!A383:N383,0)+1),"")</f>
        <v/>
      </c>
      <c r="K384" s="30"/>
      <c r="L384" s="30"/>
      <c r="M384" s="31" t="str">
        <f t="shared" si="4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список'!A384:M384,0)),"")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список'!A384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список'!A384:N384,0)+1),"")</f>
        <v/>
      </c>
      <c r="K385" s="30"/>
      <c r="L385" s="30"/>
      <c r="M385" s="31" t="str">
        <f t="shared" si="4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список'!A385:M385,0)),"")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список'!A385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список'!A385:N385,0)+1),"")</f>
        <v/>
      </c>
      <c r="K386" s="30"/>
      <c r="L386" s="30"/>
      <c r="M386" s="31" t="str">
        <f t="shared" si="4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список'!A386:M386,0)),"")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список'!A386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список'!A386:N386,0)+1),"")</f>
        <v/>
      </c>
      <c r="K387" s="30"/>
      <c r="L387" s="30"/>
      <c r="M387" s="31" t="str">
        <f t="shared" si="4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список'!A387:M387,0)),"")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список'!A387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список'!A387:N387,0)+1),"")</f>
        <v/>
      </c>
      <c r="K388" s="30"/>
      <c r="L388" s="30"/>
      <c r="M388" s="31" t="str">
        <f t="shared" si="4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список'!A388:M388,0)),"")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список'!A388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список'!A388:N388,0)+1),"")</f>
        <v/>
      </c>
      <c r="K389" s="30"/>
      <c r="L389" s="30"/>
      <c r="M389" s="31" t="str">
        <f t="shared" si="4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список'!A389:M389,0)),"")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список'!A389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список'!A389:N389,0)+1),"")</f>
        <v/>
      </c>
      <c r="K390" s="30"/>
      <c r="L390" s="30"/>
      <c r="M390" s="31" t="str">
        <f t="shared" si="4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список'!A390:M390,0)),"")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список'!A390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список'!A390:N390,0)+1),"")</f>
        <v/>
      </c>
      <c r="K391" s="30"/>
      <c r="L391" s="30"/>
      <c r="M391" s="31" t="str">
        <f t="shared" si="4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список'!A391:M391,0)),"")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список'!A391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список'!A391:N391,0)+1),"")</f>
        <v/>
      </c>
      <c r="K392" s="30"/>
      <c r="L392" s="30"/>
      <c r="M392" s="31" t="str">
        <f t="shared" si="4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список'!A392:M392,0)),"")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список'!A392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список'!A392:N392,0)+1),"")</f>
        <v/>
      </c>
      <c r="K393" s="30"/>
      <c r="L393" s="30"/>
      <c r="M393" s="31" t="str">
        <f t="shared" si="4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список'!A393:M393,0)),"")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список'!A393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список'!A393:N393,0)+1),"")</f>
        <v/>
      </c>
      <c r="K394" s="30"/>
      <c r="L394" s="30"/>
      <c r="M394" s="31" t="str">
        <f t="shared" si="4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список'!A394:M394,0)),"")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список'!A394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список'!A394:N394,0)+1),"")</f>
        <v/>
      </c>
      <c r="K395" s="30"/>
      <c r="L395" s="30"/>
      <c r="M395" s="31" t="str">
        <f t="shared" si="4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список'!A395:M395,0)),"")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список'!A395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список'!A395:N395,0)+1),"")</f>
        <v/>
      </c>
      <c r="K396" s="30"/>
      <c r="L396" s="30"/>
      <c r="M396" s="31" t="str">
        <f t="shared" si="4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список'!A396:M396,0)),"")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список'!A396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список'!A396:N396,0)+1),"")</f>
        <v/>
      </c>
      <c r="K397" s="30"/>
      <c r="L397" s="30"/>
      <c r="M397" s="31" t="str">
        <f t="shared" si="4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список'!A397:M397,0)),"")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список'!A397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список'!A397:N397,0)+1),"")</f>
        <v/>
      </c>
      <c r="K398" s="30"/>
      <c r="L398" s="30"/>
      <c r="M398" s="31" t="str">
        <f t="shared" si="4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список'!A398:M398,0)),"")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список'!A398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список'!A398:N398,0)+1),"")</f>
        <v/>
      </c>
      <c r="K399" s="30"/>
      <c r="L399" s="30"/>
      <c r="M399" s="31" t="str">
        <f t="shared" si="4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список'!A399:M399,0)),"")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список'!A399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список'!A399:N399,0)+1),"")</f>
        <v/>
      </c>
      <c r="K400" s="30"/>
      <c r="L400" s="30"/>
      <c r="M400" s="31" t="str">
        <f t="shared" si="4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список'!A400:M400,0)),"")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список'!A400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список'!A400:N400,0)+1),"")</f>
        <v/>
      </c>
      <c r="K401" s="30"/>
      <c r="L401" s="30"/>
      <c r="M401" s="31" t="str">
        <f t="shared" si="4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список'!A401:M401,0)),"")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список'!A401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список'!A401:N401,0)+1),"")</f>
        <v/>
      </c>
      <c r="K402" s="30"/>
      <c r="L402" s="30"/>
      <c r="M402" s="31" t="str">
        <f t="shared" si="4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список'!A402:M402,0)),"")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список'!A402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список'!A402:N402,0)+1),"")</f>
        <v/>
      </c>
      <c r="K403" s="30"/>
      <c r="L403" s="30"/>
      <c r="M403" s="31" t="str">
        <f t="shared" si="4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список'!A403:M403,0)),"")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список'!A403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список'!A403:N403,0)+1),"")</f>
        <v/>
      </c>
      <c r="K404" s="30"/>
      <c r="L404" s="30"/>
      <c r="M404" s="31" t="str">
        <f t="shared" si="4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список'!A404:M404,0)),"")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список'!A404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список'!A404:N404,0)+1),"")</f>
        <v/>
      </c>
      <c r="K405" s="30"/>
      <c r="L405" s="30"/>
      <c r="M405" s="31" t="str">
        <f t="shared" si="4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список'!A405:M405,0)),"")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список'!A405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список'!A405:N405,0)+1),"")</f>
        <v/>
      </c>
      <c r="K406" s="30"/>
      <c r="L406" s="30"/>
      <c r="M406" s="31" t="str">
        <f t="shared" si="4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список'!A406:M406,0)),"")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список'!A406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список'!A406:N406,0)+1),"")</f>
        <v/>
      </c>
      <c r="K407" s="30"/>
      <c r="L407" s="30"/>
      <c r="M407" s="31" t="str">
        <f t="shared" si="4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список'!A407:M407,0)),"")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список'!A407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список'!A407:N407,0)+1),"")</f>
        <v/>
      </c>
      <c r="K408" s="30"/>
      <c r="L408" s="30"/>
      <c r="M408" s="31" t="str">
        <f t="shared" si="4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список'!A408:M408,0)),"")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список'!A408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список'!A408:N408,0)+1),"")</f>
        <v/>
      </c>
      <c r="K409" s="30"/>
      <c r="L409" s="30"/>
      <c r="M409" s="31" t="str">
        <f t="shared" si="4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список'!A409:M409,0)),"")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список'!A409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список'!A409:N409,0)+1),"")</f>
        <v/>
      </c>
      <c r="K410" s="30"/>
      <c r="L410" s="30"/>
      <c r="M410" s="31" t="str">
        <f t="shared" si="4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список'!A410:M410,0)),"")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список'!A410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список'!A410:N410,0)+1),"")</f>
        <v/>
      </c>
      <c r="K411" s="30"/>
      <c r="L411" s="30"/>
      <c r="M411" s="31" t="str">
        <f t="shared" si="4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список'!A411:M411,0)),"")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список'!A411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список'!A411:N411,0)+1),"")</f>
        <v/>
      </c>
      <c r="K412" s="30"/>
      <c r="L412" s="30"/>
      <c r="M412" s="31" t="str">
        <f t="shared" si="4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список'!A412:M412,0)),"")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список'!A412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список'!A412:N412,0)+1),"")</f>
        <v/>
      </c>
      <c r="K413" s="30"/>
      <c r="L413" s="30"/>
      <c r="M413" s="31" t="str">
        <f t="shared" si="4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список'!A413:M413,0)),"")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список'!A413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список'!A413:N413,0)+1),"")</f>
        <v/>
      </c>
      <c r="K414" s="30"/>
      <c r="L414" s="30"/>
      <c r="M414" s="31" t="str">
        <f t="shared" si="4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список'!A414:M414,0)),"")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список'!A414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список'!A414:N414,0)+1),"")</f>
        <v/>
      </c>
      <c r="K415" s="30"/>
      <c r="L415" s="30"/>
      <c r="M415" s="31" t="str">
        <f t="shared" si="4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список'!A415:M415,0)),"")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список'!A415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список'!A415:N415,0)+1),"")</f>
        <v/>
      </c>
      <c r="K416" s="30"/>
      <c r="L416" s="30"/>
      <c r="M416" s="31" t="str">
        <f t="shared" si="4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список'!A416:M416,0)),"")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список'!A416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список'!A416:N416,0)+1),"")</f>
        <v/>
      </c>
      <c r="K417" s="30"/>
      <c r="L417" s="30"/>
      <c r="M417" s="31" t="str">
        <f t="shared" si="4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список'!A417:M417,0)),"")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список'!A417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список'!A417:N417,0)+1),"")</f>
        <v/>
      </c>
      <c r="K418" s="30"/>
      <c r="L418" s="30"/>
      <c r="M418" s="31" t="str">
        <f t="shared" si="4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список'!A418:M418,0)),"")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список'!A418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список'!A418:N418,0)+1),"")</f>
        <v/>
      </c>
      <c r="K419" s="30"/>
      <c r="L419" s="30"/>
      <c r="M419" s="31" t="str">
        <f t="shared" si="4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список'!A419:M419,0)),"")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список'!A419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список'!A419:N419,0)+1),"")</f>
        <v/>
      </c>
      <c r="K420" s="30"/>
      <c r="L420" s="30"/>
      <c r="M420" s="31" t="str">
        <f t="shared" si="4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список'!A420:M420,0)),"")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список'!A420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список'!A420:N420,0)+1),"")</f>
        <v/>
      </c>
      <c r="K421" s="30"/>
      <c r="L421" s="30"/>
      <c r="M421" s="31" t="str">
        <f t="shared" si="4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список'!A421:M421,0)),"")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список'!A421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список'!A421:N421,0)+1),"")</f>
        <v/>
      </c>
      <c r="K422" s="30"/>
      <c r="L422" s="30"/>
      <c r="M422" s="31" t="str">
        <f t="shared" si="4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список'!A422:M422,0)),"")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список'!A422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список'!A422:N422,0)+1),"")</f>
        <v/>
      </c>
      <c r="K423" s="30"/>
      <c r="L423" s="30"/>
      <c r="M423" s="31" t="str">
        <f t="shared" si="4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список'!A423:M423,0)),"")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список'!A423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список'!A423:N423,0)+1),"")</f>
        <v/>
      </c>
      <c r="K424" s="30"/>
      <c r="L424" s="30"/>
      <c r="M424" s="31" t="str">
        <f t="shared" si="4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список'!A424:M424,0)),"")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список'!A424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список'!A424:N424,0)+1),"")</f>
        <v/>
      </c>
      <c r="K425" s="30"/>
      <c r="L425" s="30"/>
      <c r="M425" s="31" t="str">
        <f t="shared" si="4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список'!A425:M425,0)),"")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список'!A425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список'!A425:N425,0)+1),"")</f>
        <v/>
      </c>
      <c r="K426" s="30"/>
      <c r="L426" s="30"/>
      <c r="M426" s="31" t="str">
        <f t="shared" si="4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список'!A426:M426,0)),"")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список'!A426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список'!A426:N426,0)+1),"")</f>
        <v/>
      </c>
      <c r="K427" s="30"/>
      <c r="L427" s="30"/>
      <c r="M427" s="31" t="str">
        <f t="shared" si="4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список'!A427:M427,0)),"")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список'!A427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список'!A427:N427,0)+1),"")</f>
        <v/>
      </c>
      <c r="K428" s="30"/>
      <c r="L428" s="30"/>
      <c r="M428" s="31" t="str">
        <f t="shared" si="4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список'!A428:M428,0)),"")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список'!A428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список'!A428:N428,0)+1),"")</f>
        <v/>
      </c>
      <c r="K429" s="30"/>
      <c r="L429" s="30"/>
      <c r="M429" s="31" t="str">
        <f t="shared" si="4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список'!A429:M429,0)),"")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список'!A429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список'!A429:N429,0)+1),"")</f>
        <v/>
      </c>
      <c r="K430" s="30"/>
      <c r="L430" s="30"/>
      <c r="M430" s="31" t="str">
        <f t="shared" si="4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список'!A430:M430,0)),"")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список'!A430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список'!A430:N430,0)+1),"")</f>
        <v/>
      </c>
      <c r="K431" s="30"/>
      <c r="L431" s="30"/>
      <c r="M431" s="31" t="str">
        <f t="shared" si="4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список'!A431:M431,0)),"")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список'!A431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список'!A431:N431,0)+1),"")</f>
        <v/>
      </c>
      <c r="K432" s="30"/>
      <c r="L432" s="30"/>
      <c r="M432" s="31" t="str">
        <f t="shared" si="4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список'!A432:M432,0)),"")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список'!A432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список'!A432:N432,0)+1),"")</f>
        <v/>
      </c>
      <c r="K433" s="30"/>
      <c r="L433" s="30"/>
      <c r="M433" s="31" t="str">
        <f t="shared" si="4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список'!A433:M433,0)),"")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список'!A433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список'!A433:N433,0)+1),"")</f>
        <v/>
      </c>
      <c r="K434" s="30"/>
      <c r="L434" s="30"/>
      <c r="M434" s="31" t="str">
        <f t="shared" si="4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список'!A434:M434,0)),"")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список'!A434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список'!A434:N434,0)+1),"")</f>
        <v/>
      </c>
      <c r="K435" s="30"/>
      <c r="L435" s="30"/>
      <c r="M435" s="31" t="str">
        <f t="shared" si="4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список'!A435:M435,0)),"")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список'!A435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список'!A435:N435,0)+1),"")</f>
        <v/>
      </c>
      <c r="K436" s="30"/>
      <c r="L436" s="30"/>
      <c r="M436" s="31" t="str">
        <f t="shared" si="4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список'!A436:M436,0)),"")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список'!A436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список'!A436:N436,0)+1),"")</f>
        <v/>
      </c>
      <c r="K437" s="30"/>
      <c r="L437" s="30"/>
      <c r="M437" s="31" t="str">
        <f t="shared" si="4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список'!A437:M437,0)),"")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список'!A437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список'!A437:N437,0)+1),"")</f>
        <v/>
      </c>
      <c r="K438" s="30"/>
      <c r="L438" s="30"/>
      <c r="M438" s="31" t="str">
        <f t="shared" si="4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список'!A438:M438,0)),"")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список'!A438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список'!A438:N438,0)+1),"")</f>
        <v/>
      </c>
      <c r="K439" s="30"/>
      <c r="L439" s="30"/>
      <c r="M439" s="31" t="str">
        <f t="shared" si="4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список'!A439:M439,0)),"")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список'!A439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список'!A439:N439,0)+1),"")</f>
        <v/>
      </c>
      <c r="K440" s="30"/>
      <c r="L440" s="30"/>
      <c r="M440" s="31" t="str">
        <f t="shared" si="4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список'!A440:M440,0)),"")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список'!A440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список'!A440:N440,0)+1),"")</f>
        <v/>
      </c>
      <c r="K441" s="30"/>
      <c r="L441" s="30"/>
      <c r="M441" s="31" t="str">
        <f t="shared" si="4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список'!A441:M441,0)),"")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список'!A441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список'!A441:N441,0)+1),"")</f>
        <v/>
      </c>
      <c r="K442" s="30"/>
      <c r="L442" s="30"/>
      <c r="M442" s="31" t="str">
        <f t="shared" si="4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список'!A442:M442,0)),"")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список'!A442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список'!A442:N442,0)+1),"")</f>
        <v/>
      </c>
      <c r="K443" s="30"/>
      <c r="L443" s="30"/>
      <c r="M443" s="31" t="str">
        <f t="shared" si="4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список'!A443:M443,0)),"")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список'!A443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список'!A443:N443,0)+1),"")</f>
        <v/>
      </c>
      <c r="K444" s="30"/>
      <c r="L444" s="30"/>
      <c r="M444" s="31" t="str">
        <f t="shared" si="4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список'!A444:M444,0)),"")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список'!A444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список'!A444:N444,0)+1),"")</f>
        <v/>
      </c>
      <c r="K445" s="30"/>
      <c r="L445" s="30"/>
      <c r="M445" s="31" t="str">
        <f t="shared" si="4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список'!A445:M445,0)),"")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список'!A445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список'!A445:N445,0)+1),"")</f>
        <v/>
      </c>
      <c r="K446" s="30"/>
      <c r="L446" s="30"/>
      <c r="M446" s="31" t="str">
        <f t="shared" si="4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список'!A446:M446,0)),"")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список'!A446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список'!A446:N446,0)+1),"")</f>
        <v/>
      </c>
      <c r="K447" s="30"/>
      <c r="L447" s="30"/>
      <c r="M447" s="31" t="str">
        <f t="shared" si="4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список'!A447:M447,0)),"")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список'!A447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список'!A447:N447,0)+1),"")</f>
        <v/>
      </c>
      <c r="K448" s="30"/>
      <c r="L448" s="30"/>
      <c r="M448" s="31" t="str">
        <f t="shared" si="4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список'!A448:M448,0)),"")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список'!A448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список'!A448:N448,0)+1),"")</f>
        <v/>
      </c>
      <c r="K449" s="30"/>
      <c r="L449" s="30"/>
      <c r="M449" s="31" t="str">
        <f t="shared" si="4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список'!A449:M449,0)),"")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список'!A449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список'!A449:N449,0)+1),"")</f>
        <v/>
      </c>
      <c r="K450" s="30"/>
      <c r="L450" s="30"/>
      <c r="M450" s="31" t="str">
        <f t="shared" si="4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список'!A450:M450,0)),"")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список'!A450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список'!A450:N450,0)+1),"")</f>
        <v/>
      </c>
      <c r="K451" s="30"/>
      <c r="L451" s="30"/>
      <c r="M451" s="31" t="str">
        <f t="shared" si="4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список'!A451:M451,0)),"")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список'!A451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список'!A451:N451,0)+1),"")</f>
        <v/>
      </c>
      <c r="K452" s="30"/>
      <c r="L452" s="30"/>
      <c r="M452" s="31" t="str">
        <f t="shared" si="4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список'!A452:M452,0)),"")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список'!A452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список'!A452:N452,0)+1),"")</f>
        <v/>
      </c>
      <c r="K453" s="30"/>
      <c r="L453" s="30"/>
      <c r="M453" s="31" t="str">
        <f t="shared" si="4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список'!A453:M453,0)),"")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список'!A453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список'!A453:N453,0)+1),"")</f>
        <v/>
      </c>
      <c r="K454" s="30"/>
      <c r="L454" s="30"/>
      <c r="M454" s="31" t="str">
        <f t="shared" si="4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список'!A454:M454,0)),"")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список'!A454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список'!A454:N454,0)+1),"")</f>
        <v/>
      </c>
      <c r="K455" s="30"/>
      <c r="L455" s="30"/>
      <c r="M455" s="31" t="str">
        <f t="shared" si="4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список'!A455:M455,0)),"")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список'!A455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список'!A455:N455,0)+1),"")</f>
        <v/>
      </c>
      <c r="K456" s="30"/>
      <c r="L456" s="30"/>
      <c r="M456" s="31" t="str">
        <f t="shared" si="4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список'!A456:M456,0)),"")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список'!A456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список'!A456:N456,0)+1),"")</f>
        <v/>
      </c>
      <c r="K457" s="30"/>
      <c r="L457" s="30"/>
      <c r="M457" s="31" t="str">
        <f t="shared" si="4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список'!A457:M457,0)),"")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список'!A457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список'!A457:N457,0)+1),"")</f>
        <v/>
      </c>
      <c r="K458" s="30"/>
      <c r="L458" s="30"/>
      <c r="M458" s="31" t="str">
        <f t="shared" si="4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список'!A458:M458,0)),"")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список'!A458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список'!A458:N458,0)+1),"")</f>
        <v/>
      </c>
      <c r="K459" s="30"/>
      <c r="L459" s="30"/>
      <c r="M459" s="31" t="str">
        <f t="shared" si="4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список'!A459:M459,0)),"")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список'!A459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список'!A459:N459,0)+1),"")</f>
        <v/>
      </c>
      <c r="K460" s="30"/>
      <c r="L460" s="30"/>
      <c r="M460" s="31" t="str">
        <f t="shared" si="4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список'!A460:M460,0)),"")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список'!A460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список'!A460:N460,0)+1),"")</f>
        <v/>
      </c>
      <c r="K461" s="30"/>
      <c r="L461" s="30"/>
      <c r="M461" s="31" t="str">
        <f t="shared" si="4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список'!A461:M461,0)),"")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список'!A461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список'!A461:N461,0)+1),"")</f>
        <v/>
      </c>
      <c r="K462" s="30"/>
      <c r="L462" s="30"/>
      <c r="M462" s="31" t="str">
        <f t="shared" si="4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список'!A462:M462,0)),"")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список'!A462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список'!A462:N462,0)+1),"")</f>
        <v/>
      </c>
      <c r="K463" s="30"/>
      <c r="L463" s="30"/>
      <c r="M463" s="31" t="str">
        <f t="shared" si="4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список'!A463:M463,0)),"")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список'!A463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список'!A463:N463,0)+1),"")</f>
        <v/>
      </c>
      <c r="K464" s="30"/>
      <c r="L464" s="30"/>
      <c r="M464" s="31" t="str">
        <f t="shared" si="4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список'!A464:M464,0)),"")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список'!A464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список'!A464:N464,0)+1),"")</f>
        <v/>
      </c>
      <c r="K465" s="30"/>
      <c r="L465" s="30"/>
      <c r="M465" s="31" t="str">
        <f t="shared" si="4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список'!A465:M465,0)),"")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список'!A465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список'!A465:N465,0)+1),"")</f>
        <v/>
      </c>
      <c r="K466" s="30"/>
      <c r="L466" s="30"/>
      <c r="M466" s="31" t="str">
        <f t="shared" si="4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список'!A466:M466,0)),"")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список'!A466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список'!A466:N466,0)+1),"")</f>
        <v/>
      </c>
      <c r="K467" s="30"/>
      <c r="L467" s="30"/>
      <c r="M467" s="31" t="str">
        <f t="shared" si="4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список'!A467:M467,0)),"")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список'!A467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список'!A467:N467,0)+1),"")</f>
        <v/>
      </c>
      <c r="K468" s="30"/>
      <c r="L468" s="30"/>
      <c r="M468" s="31" t="str">
        <f t="shared" si="4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список'!A468:M468,0)),"")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список'!A468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список'!A468:N468,0)+1),"")</f>
        <v/>
      </c>
      <c r="K469" s="30"/>
      <c r="L469" s="30"/>
      <c r="M469" s="31" t="str">
        <f t="shared" si="4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список'!A469:M469,0)),"")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список'!A469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список'!A469:N469,0)+1),"")</f>
        <v/>
      </c>
      <c r="K470" s="30"/>
      <c r="L470" s="30"/>
      <c r="M470" s="31" t="str">
        <f t="shared" si="4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список'!A470:M470,0)),"")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список'!A470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список'!A470:N470,0)+1),"")</f>
        <v/>
      </c>
      <c r="K471" s="30"/>
      <c r="L471" s="30"/>
      <c r="M471" s="31" t="str">
        <f t="shared" si="4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список'!A471:M471,0)),"")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список'!A471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список'!A471:N471,0)+1),"")</f>
        <v/>
      </c>
      <c r="K472" s="30"/>
      <c r="L472" s="30"/>
      <c r="M472" s="31" t="str">
        <f t="shared" si="4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список'!A472:M472,0)),"")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список'!A472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список'!A472:N472,0)+1),"")</f>
        <v/>
      </c>
      <c r="K473" s="30"/>
      <c r="L473" s="30"/>
      <c r="M473" s="31" t="str">
        <f t="shared" si="4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список'!A473:M473,0)),"")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список'!A473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список'!A473:N473,0)+1),"")</f>
        <v/>
      </c>
      <c r="K474" s="30"/>
      <c r="L474" s="30"/>
      <c r="M474" s="31" t="str">
        <f t="shared" si="4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список'!A474:M474,0)),"")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список'!A474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список'!A474:N474,0)+1),"")</f>
        <v/>
      </c>
      <c r="K475" s="30"/>
      <c r="L475" s="30"/>
      <c r="M475" s="31" t="str">
        <f t="shared" si="4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список'!A475:M475,0)),"")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список'!A475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список'!A475:N475,0)+1),"")</f>
        <v/>
      </c>
      <c r="K476" s="30"/>
      <c r="L476" s="30"/>
      <c r="M476" s="31" t="str">
        <f t="shared" si="4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список'!A476:M476,0)),"")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список'!A476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список'!A476:N476,0)+1),"")</f>
        <v/>
      </c>
      <c r="K477" s="30"/>
      <c r="L477" s="30"/>
      <c r="M477" s="31" t="str">
        <f t="shared" si="4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список'!A477:M477,0)),"")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список'!A477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список'!A477:N477,0)+1),"")</f>
        <v/>
      </c>
      <c r="K478" s="30"/>
      <c r="L478" s="30"/>
      <c r="M478" s="31" t="str">
        <f t="shared" si="4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список'!A478:M478,0)),"")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список'!A478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список'!A478:N478,0)+1),"")</f>
        <v/>
      </c>
      <c r="K479" s="30"/>
      <c r="L479" s="30"/>
      <c r="M479" s="31" t="str">
        <f t="shared" si="4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список'!A479:M479,0)),"")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список'!A479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список'!A479:N479,0)+1),"")</f>
        <v/>
      </c>
      <c r="K480" s="30"/>
      <c r="L480" s="30"/>
      <c r="M480" s="31" t="str">
        <f t="shared" si="4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список'!A480:M480,0)),"")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список'!A480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список'!A480:N480,0)+1),"")</f>
        <v/>
      </c>
      <c r="K481" s="30"/>
      <c r="L481" s="30"/>
      <c r="M481" s="31" t="str">
        <f t="shared" si="4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список'!A481:M481,0)),"")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список'!A481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список'!A481:N481,0)+1),"")</f>
        <v/>
      </c>
      <c r="K482" s="30"/>
      <c r="L482" s="30"/>
      <c r="M482" s="31" t="str">
        <f t="shared" si="4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список'!A482:M482,0)),"")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список'!A482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список'!A482:N482,0)+1),"")</f>
        <v/>
      </c>
      <c r="K483" s="30"/>
      <c r="L483" s="30"/>
      <c r="M483" s="31" t="str">
        <f t="shared" si="4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список'!A483:M483,0)),"")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список'!A483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список'!A483:N483,0)+1),"")</f>
        <v/>
      </c>
      <c r="K484" s="30"/>
      <c r="L484" s="30"/>
      <c r="M484" s="31" t="str">
        <f t="shared" si="4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список'!A484:M484,0)),"")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список'!A484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список'!A484:N484,0)+1),"")</f>
        <v/>
      </c>
      <c r="K485" s="30"/>
      <c r="L485" s="30"/>
      <c r="M485" s="31" t="str">
        <f t="shared" si="4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список'!A485:M485,0)),"")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список'!A485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список'!A485:N485,0)+1),"")</f>
        <v/>
      </c>
      <c r="K486" s="30"/>
      <c r="L486" s="30"/>
      <c r="M486" s="31" t="str">
        <f t="shared" si="4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список'!A486:M486,0)),"")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список'!A486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список'!A486:N486,0)+1),"")</f>
        <v/>
      </c>
      <c r="K487" s="30"/>
      <c r="L487" s="30"/>
      <c r="M487" s="31" t="str">
        <f t="shared" si="4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список'!A487:M487,0)),"")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список'!A487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список'!A487:N487,0)+1),"")</f>
        <v/>
      </c>
      <c r="K488" s="30"/>
      <c r="L488" s="30"/>
      <c r="M488" s="31" t="str">
        <f t="shared" si="4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список'!A488:M488,0)),"")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список'!A488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список'!A488:N488,0)+1),"")</f>
        <v/>
      </c>
      <c r="K489" s="30"/>
      <c r="L489" s="30"/>
      <c r="M489" s="31" t="str">
        <f t="shared" si="4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список'!A489:M489,0)),"")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список'!A489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список'!A489:N489,0)+1),"")</f>
        <v/>
      </c>
      <c r="K490" s="30"/>
      <c r="L490" s="30"/>
      <c r="M490" s="31" t="str">
        <f t="shared" si="4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список'!A490:M490,0)),"")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список'!A490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список'!A490:N490,0)+1),"")</f>
        <v/>
      </c>
      <c r="K491" s="30"/>
      <c r="L491" s="30"/>
      <c r="M491" s="31" t="str">
        <f t="shared" si="4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список'!A491:M491,0)),"")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список'!A491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список'!A491:N491,0)+1),"")</f>
        <v/>
      </c>
      <c r="K492" s="30"/>
      <c r="L492" s="30"/>
      <c r="M492" s="31" t="str">
        <f t="shared" si="4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список'!A492:M492,0)),"")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список'!A492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список'!A492:N492,0)+1),"")</f>
        <v/>
      </c>
      <c r="K493" s="30"/>
      <c r="L493" s="30"/>
      <c r="M493" s="31" t="str">
        <f t="shared" si="4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список'!A493:M493,0)),"")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список'!A493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список'!A493:N493,0)+1),"")</f>
        <v/>
      </c>
      <c r="K494" s="30"/>
      <c r="L494" s="30"/>
      <c r="M494" s="31" t="str">
        <f t="shared" si="4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список'!A494:M494,0)),"")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список'!A494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список'!A494:N494,0)+1),"")</f>
        <v/>
      </c>
      <c r="K495" s="30"/>
      <c r="L495" s="30"/>
      <c r="M495" s="31" t="str">
        <f t="shared" si="4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список'!A495:M495,0)),"")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список'!A495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список'!A495:N495,0)+1),"")</f>
        <v/>
      </c>
      <c r="K496" s="30"/>
      <c r="L496" s="30"/>
      <c r="M496" s="31" t="str">
        <f t="shared" si="4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список'!A496:M496,0)),"")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список'!A496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список'!A496:N496,0)+1),"")</f>
        <v/>
      </c>
      <c r="K497" s="30"/>
      <c r="L497" s="30"/>
      <c r="M497" s="31" t="str">
        <f t="shared" si="4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список'!A497:M497,0)),"")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список'!A497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список'!A497:N497,0)+1),"")</f>
        <v/>
      </c>
      <c r="K498" s="30"/>
      <c r="L498" s="30"/>
      <c r="M498" s="31" t="str">
        <f t="shared" si="4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список'!A498:M498,0)),"")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список'!A498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список'!A498:N498,0)+1),"")</f>
        <v/>
      </c>
      <c r="K499" s="30"/>
      <c r="L499" s="30"/>
      <c r="M499" s="31" t="str">
        <f t="shared" si="4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список'!A499:M499,0)),"")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список'!A499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список'!A499:N499,0)+1),"")</f>
        <v/>
      </c>
      <c r="K500" s="30"/>
      <c r="L500" s="30"/>
      <c r="M500" s="31" t="str">
        <f t="shared" si="4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список'!A500:M500,0)),"")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список'!A500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список'!A500:N500,0)+1),"")</f>
        <v/>
      </c>
      <c r="K501" s="30"/>
      <c r="L501" s="30"/>
      <c r="M501" s="31" t="str">
        <f t="shared" si="4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список'!A501:M501,0)),"")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список'!A501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список'!A501:N501,0)+1),"")</f>
        <v/>
      </c>
      <c r="K502" s="30"/>
      <c r="L502" s="30"/>
      <c r="M502" s="31" t="str">
        <f t="shared" si="4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список'!A502:M502,0)),"")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список'!A502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список'!A502:N502,0)+1),"")</f>
        <v/>
      </c>
      <c r="K503" s="30"/>
      <c r="L503" s="30"/>
      <c r="M503" s="31" t="str">
        <f t="shared" si="4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список'!A503:M503,0)),"")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список'!A503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список'!A503:N503,0)+1),"")</f>
        <v/>
      </c>
      <c r="K504" s="30"/>
      <c r="L504" s="30"/>
      <c r="M504" s="31" t="str">
        <f t="shared" si="4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список'!A504:M504,0)),"")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список'!A504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список'!A504:N504,0)+1),"")</f>
        <v/>
      </c>
      <c r="K505" s="30"/>
      <c r="L505" s="30"/>
      <c r="M505" s="31" t="str">
        <f t="shared" si="4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список'!A505:M505,0)),"")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список'!A505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список'!A505:N505,0)+1),"")</f>
        <v/>
      </c>
      <c r="K506" s="30"/>
      <c r="L506" s="30"/>
      <c r="M506" s="31" t="str">
        <f t="shared" si="4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список'!A506:M506,0)),"")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список'!A506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список'!A506:N506,0)+1),"")</f>
        <v/>
      </c>
      <c r="K507" s="30"/>
      <c r="L507" s="30"/>
      <c r="M507" s="31" t="str">
        <f t="shared" si="4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список'!A507:M507,0)),"")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список'!A507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список'!A507:N507,0)+1),"")</f>
        <v/>
      </c>
      <c r="K508" s="30"/>
      <c r="L508" s="30"/>
      <c r="M508" s="31" t="str">
        <f t="shared" si="4"/>
        <v/>
      </c>
      <c r="N508" s="28"/>
      <c r="O508" s="32"/>
      <c r="R508" s="33"/>
      <c r="S508" s="33"/>
      <c r="T508" s="33"/>
    </row>
  </sheetData>
  <autoFilter ref="$B$4:$O$508">
    <filterColumn colId="1">
      <filters>
        <filter val="М"/>
      </filters>
    </filterColumn>
    <sortState ref="B4:O508">
      <sortCondition descending="1" ref="J4:J508"/>
    </sortState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5">
    <mergeCell ref="E1:I1"/>
    <mergeCell ref="E2:I2"/>
    <mergeCell ref="E3:I3"/>
    <mergeCell ref="E235:J235"/>
    <mergeCell ref="E238:J238"/>
  </mergeCells>
  <dataValidations>
    <dataValidation type="list" allowBlank="1" showErrorMessage="1" sqref="O5:O508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1.13"/>
    <col customWidth="1" hidden="1" min="3" max="3" width="8.0"/>
    <col customWidth="1" hidden="1" min="4" max="4" width="14.63"/>
    <col customWidth="1" min="5" max="5" width="9.75"/>
    <col customWidth="1" min="6" max="6" width="20.0"/>
    <col customWidth="1" min="7" max="7" width="12.88"/>
    <col customWidth="1" min="8" max="8" width="23.5"/>
    <col customWidth="1" min="9" max="9" width="22.13"/>
    <col customWidth="1" hidden="1" min="10" max="10" width="12.5"/>
    <col customWidth="1" hidden="1" min="11" max="11" width="10.75"/>
    <col customWidth="1" min="12" max="12" width="12.13"/>
    <col customWidth="1" hidden="1" min="13" max="13" width="14.25"/>
    <col customWidth="1" hidden="1" min="14" max="14" width="13.13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 t="s">
        <v>21</v>
      </c>
      <c r="B1" s="2" t="s">
        <v>96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11">
        <v>0.5347222222222222</v>
      </c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97</v>
      </c>
      <c r="K3" s="6"/>
      <c r="L3" s="7"/>
      <c r="M3" s="8"/>
      <c r="N3" s="9"/>
      <c r="O3" s="10"/>
    </row>
    <row r="4" ht="27.75" customHeight="1">
      <c r="A4" s="53" t="s">
        <v>29</v>
      </c>
      <c r="B4" s="18" t="s">
        <v>6</v>
      </c>
      <c r="C4" s="19" t="s">
        <v>7</v>
      </c>
      <c r="D4" s="19" t="s">
        <v>8</v>
      </c>
      <c r="E4" s="69" t="s">
        <v>9</v>
      </c>
      <c r="F4" s="21" t="s">
        <v>24</v>
      </c>
      <c r="G4" s="22" t="s">
        <v>11</v>
      </c>
      <c r="H4" s="21" t="s">
        <v>12</v>
      </c>
      <c r="I4" s="21" t="s">
        <v>13</v>
      </c>
      <c r="J4" s="22" t="s">
        <v>14</v>
      </c>
      <c r="K4" s="42" t="s">
        <v>15</v>
      </c>
      <c r="L4" s="42" t="s">
        <v>16</v>
      </c>
      <c r="M4" s="24" t="s">
        <v>17</v>
      </c>
      <c r="N4" s="24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список'!$A$3:$S$996,VLOOKUP(E515,'Общий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>800 м</v>
      </c>
      <c r="C5" s="27" t="str">
        <f>IF(B5="","", IFERROR(VLOOKUP(E5,'Общий список'!$A$3:$AG$996,3,FALSE),""))</f>
        <v>М</v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>Полозов Иван</v>
      </c>
      <c r="G5" s="27" t="str">
        <f>IF(B5="","", IFERROR(VLOOKUP(E5,'Общий список'!$A$3:$AG$996,4,FALSE),""))</f>
        <v>05.05.2007</v>
      </c>
      <c r="H5" s="27" t="str">
        <f>IF(B5="","", IFERROR(VLOOKUP(E5,'Общий список'!$A$3:$AG$996,6,FALSE),""))</f>
        <v>СШОР "ТЕМП" г. Березники</v>
      </c>
      <c r="I5" s="27" t="str">
        <f>IF(B5="","", IFERROR(VLOOKUP(E5,'Общий список'!$A$3:$AG$996,7,FALSE),""))</f>
        <v>Язева Е.А.</v>
      </c>
      <c r="J5" s="27" t="str">
        <f t="array" ref="J5">IFERROR(INDEX('Общий список'!$A$3:$O$996,VLOOKUP(E5,'Общий список'!$A$3:$S$996,19,FALSE),MATCH(B5,'Общий список'!A3:N3,0)+1),"")</f>
        <v>2.01,00</v>
      </c>
      <c r="K5" s="30"/>
      <c r="L5" s="30"/>
      <c r="M5" s="31" t="str">
        <f t="shared" ref="M5:M151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>800 м</v>
      </c>
      <c r="C6" s="27" t="str">
        <f>IF(B6="","", IFERROR(VLOOKUP(E6,'Общий список'!$A$3:$AG$996,3,FALSE),""))</f>
        <v>М</v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>Куимов Матвей</v>
      </c>
      <c r="G6" s="27" t="str">
        <f>IF(B6="","", IFERROR(VLOOKUP(E6,'Общий список'!$A$3:$AG$996,4,FALSE),""))</f>
        <v>01.03.2007</v>
      </c>
      <c r="H6" s="27" t="str">
        <f>IF(B6="","", IFERROR(VLOOKUP(E6,'Общий список'!$A$3:$AG$996,6,FALSE),""))</f>
        <v>СШОР "ТЕМП" г. Березники</v>
      </c>
      <c r="I6" s="27" t="str">
        <f>IF(B6="","", IFERROR(VLOOKUP(E6,'Общий список'!$A$3:$AG$996,7,FALSE),""))</f>
        <v>Язева Е.А.,Мурзин Л.И.</v>
      </c>
      <c r="J6" s="27" t="str">
        <f t="array" ref="J6">IFERROR(INDEX('Общий список'!$A$3:$O$996,VLOOKUP(E6,'Общий список'!$A$3:$S$996,19,FALSE),MATCH(B6,'Общий список'!A4:N4,0)+1),"")</f>
        <v>2.02,0</v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>800 м</v>
      </c>
      <c r="C7" s="27" t="str">
        <f>IF(B7="","", IFERROR(VLOOKUP(E7,'Общий список'!$A$3:$AG$996,3,FALSE),""))</f>
        <v>М</v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>Полозов Илья</v>
      </c>
      <c r="G7" s="27" t="str">
        <f>IF(B7="","", IFERROR(VLOOKUP(E7,'Общий список'!$A$3:$AG$996,4,FALSE),""))</f>
        <v>02.03.2009</v>
      </c>
      <c r="H7" s="27" t="str">
        <f>IF(B7="","", IFERROR(VLOOKUP(E7,'Общий список'!$A$3:$AG$996,6,FALSE),""))</f>
        <v>СШОР "ТЕМП" г. Березники</v>
      </c>
      <c r="I7" s="27" t="str">
        <f>IF(B7="","", IFERROR(VLOOKUP(E7,'Общий список'!$A$3:$AG$996,7,FALSE),""))</f>
        <v>Язева Е.А.</v>
      </c>
      <c r="J7" s="27" t="str">
        <f t="array" ref="J7">IFERROR(INDEX('Общий список'!$A$3:$O$996,VLOOKUP(E7,'Общий список'!$A$3:$S$996,19,FALSE),MATCH(B7,'Общий список'!A5:N5,0)+1),"")</f>
        <v>2.05,0</v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список'!A6:M6,0)),"")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список'!A6</f>
        <v>4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список'!A6:N6,0)+1),"")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hidden="1" customHeight="1">
      <c r="A9" s="25"/>
      <c r="B9" s="26" t="str">
        <f t="array" ref="B9">IFERROR(INDEX('Общий список'!$A$3:$S$996,VLOOKUP(E9,'Общий список'!$A$3:$S$996,19,FALSE),MATCH($B$1,'Общий список'!A7:M7,0)),"")</f>
        <v/>
      </c>
      <c r="C9" s="27" t="str">
        <f>IF(B9="","", IFERROR(VLOOKUP(E9,'Общий список'!$A$3:$AG$996,3,FALSE),""))</f>
        <v/>
      </c>
      <c r="D9" s="27" t="str">
        <f>IF(B9="","", IFERROR(VLOOKUP(E9,'Общий список'!$A$3:$AG$996,17,FALSE),""))</f>
        <v/>
      </c>
      <c r="E9" s="28">
        <f>'Общий список'!A7</f>
        <v>5</v>
      </c>
      <c r="F9" s="29" t="str">
        <f>IF(B9="","", IFERROR(VLOOKUP(E9,'Общий список'!$A$3:$AG$996,2,FALSE),""))</f>
        <v/>
      </c>
      <c r="G9" s="27" t="str">
        <f>IF(B9="","", IFERROR(VLOOKUP(E9,'Общий список'!$A$3:$AG$996,4,FALSE),""))</f>
        <v/>
      </c>
      <c r="H9" s="27" t="str">
        <f>IF(B9="","", IFERROR(VLOOKUP(E9,'Общий список'!$A$3:$AG$996,6,FALSE),""))</f>
        <v/>
      </c>
      <c r="I9" s="27" t="str">
        <f>IF(B9="","", IFERROR(VLOOKUP(E9,'Общий список'!$A$3:$AG$996,7,FALSE),""))</f>
        <v/>
      </c>
      <c r="J9" s="27" t="str">
        <f t="array" ref="J9">IFERROR(INDEX('Общий список'!$A$3:$O$996,VLOOKUP(E9,'Общий список'!$A$3:$S$996,19,FALSE),MATCH(B9,'Общий список'!A7:N7,0)+1),"")</f>
        <v/>
      </c>
      <c r="K9" s="30"/>
      <c r="L9" s="30"/>
      <c r="M9" s="31" t="str">
        <f t="shared" si="1"/>
        <v/>
      </c>
      <c r="N9" s="28"/>
      <c r="O9" s="32"/>
      <c r="R9" s="33"/>
      <c r="S9" s="33"/>
      <c r="T9" s="33"/>
    </row>
    <row r="10" ht="15.0" hidden="1" customHeight="1">
      <c r="A10" s="25"/>
      <c r="B10" s="26" t="str">
        <f t="array" ref="B10">IFERROR(INDEX('Общий список'!$A$3:$S$996,VLOOKUP(E10,'Общий список'!$A$3:$S$996,19,FALSE),MATCH($B$1,'Общий список'!A8:M8,0)),"")</f>
        <v/>
      </c>
      <c r="C10" s="27" t="str">
        <f>IF(B10="","", IFERROR(VLOOKUP(E10,'Общий список'!$A$3:$AG$996,3,FALSE),""))</f>
        <v/>
      </c>
      <c r="D10" s="27" t="str">
        <f>IF(B10="","", IFERROR(VLOOKUP(E10,'Общий список'!$A$3:$AG$996,17,FALSE),""))</f>
        <v/>
      </c>
      <c r="E10" s="28">
        <f>'Общий список'!A8</f>
        <v>6</v>
      </c>
      <c r="F10" s="29" t="str">
        <f>IF(B10="","", IFERROR(VLOOKUP(E10,'Общий список'!$A$3:$AG$996,2,FALSE),""))</f>
        <v/>
      </c>
      <c r="G10" s="27" t="str">
        <f>IF(B10="","", IFERROR(VLOOKUP(E10,'Общий список'!$A$3:$AG$996,4,FALSE),""))</f>
        <v/>
      </c>
      <c r="H10" s="27" t="str">
        <f>IF(B10="","", IFERROR(VLOOKUP(E10,'Общий список'!$A$3:$AG$996,6,FALSE),""))</f>
        <v/>
      </c>
      <c r="I10" s="27" t="str">
        <f>IF(B10="","", IFERROR(VLOOKUP(E10,'Общий список'!$A$3:$AG$996,7,FALSE),""))</f>
        <v/>
      </c>
      <c r="J10" s="27" t="str">
        <f t="array" ref="J10">IFERROR(INDEX('Общий список'!$A$3:$O$996,VLOOKUP(E10,'Общий список'!$A$3:$S$996,19,FALSE),MATCH(B10,'Общий список'!A8:N8,0)+1),"")</f>
        <v/>
      </c>
      <c r="K10" s="30"/>
      <c r="L10" s="30"/>
      <c r="M10" s="31" t="str">
        <f t="shared" si="1"/>
        <v/>
      </c>
      <c r="N10" s="28"/>
      <c r="O10" s="32"/>
      <c r="R10" s="33"/>
      <c r="S10" s="33"/>
      <c r="T10" s="33"/>
    </row>
    <row r="11" ht="15.0" hidden="1" customHeight="1">
      <c r="A11" s="25"/>
      <c r="B11" s="26" t="str">
        <f t="array" ref="B11">IFERROR(INDEX('Общий список'!$A$3:$S$996,VLOOKUP(E11,'Общий список'!$A$3:$S$996,19,FALSE),MATCH($B$1,'Общий список'!A9:M9,0)),"")</f>
        <v/>
      </c>
      <c r="C11" s="27" t="str">
        <f>IF(B11="","", IFERROR(VLOOKUP(E11,'Общий список'!$A$3:$AG$996,3,FALSE),""))</f>
        <v/>
      </c>
      <c r="D11" s="27" t="str">
        <f>IF(B11="","", IFERROR(VLOOKUP(E11,'Общий список'!$A$3:$AG$996,17,FALSE),""))</f>
        <v/>
      </c>
      <c r="E11" s="28">
        <f>'Общий список'!A9</f>
        <v>7</v>
      </c>
      <c r="F11" s="29" t="str">
        <f>IF(B11="","", IFERROR(VLOOKUP(E11,'Общий список'!$A$3:$AG$996,2,FALSE),""))</f>
        <v/>
      </c>
      <c r="G11" s="27" t="str">
        <f>IF(B11="","", IFERROR(VLOOKUP(E11,'Общий список'!$A$3:$AG$996,4,FALSE),""))</f>
        <v/>
      </c>
      <c r="H11" s="27" t="str">
        <f>IF(B11="","", IFERROR(VLOOKUP(E11,'Общий список'!$A$3:$AG$996,6,FALSE),""))</f>
        <v/>
      </c>
      <c r="I11" s="27" t="str">
        <f>IF(B11="","", IFERROR(VLOOKUP(E11,'Общий список'!$A$3:$AG$996,7,FALSE),""))</f>
        <v/>
      </c>
      <c r="J11" s="27" t="str">
        <f t="array" ref="J11">IFERROR(INDEX('Общий список'!$A$3:$O$996,VLOOKUP(E11,'Общий список'!$A$3:$S$996,19,FALSE),MATCH(B11,'Общий список'!A9:N9,0)+1),"")</f>
        <v/>
      </c>
      <c r="K11" s="30"/>
      <c r="L11" s="30"/>
      <c r="M11" s="31" t="str">
        <f t="shared" si="1"/>
        <v/>
      </c>
      <c r="N11" s="28"/>
      <c r="O11" s="32"/>
      <c r="R11" s="33"/>
      <c r="S11" s="33"/>
      <c r="T11" s="33"/>
    </row>
    <row r="12" ht="15.0" customHeight="1">
      <c r="A12" s="25">
        <v>1.0</v>
      </c>
      <c r="B12" s="26" t="str">
        <f t="array" ref="B12">IFERROR(INDEX('Общий список'!$A$3:$S$996,VLOOKUP(E12,'Общий список'!$A$3:$S$996,19,FALSE),MATCH($B$1,'Общий список'!A173:M173,0)),"")</f>
        <v>800 м</v>
      </c>
      <c r="C12" s="27" t="str">
        <f>IF(B12="","", IFERROR(VLOOKUP(E12,'Общий список'!$A$3:$AG$996,3,FALSE),""))</f>
        <v>Ж</v>
      </c>
      <c r="D12" s="27" t="str">
        <f>IF(B12="","", IFERROR(VLOOKUP(E12,'Общий список'!$A$3:$AG$996,17,FALSE),""))</f>
        <v/>
      </c>
      <c r="E12" s="28">
        <f>'Общий список'!A173</f>
        <v>679</v>
      </c>
      <c r="F12" s="29" t="str">
        <f>IF(B12="","", IFERROR(VLOOKUP(E12,'Общий список'!$A$3:$AG$996,2,FALSE),""))</f>
        <v>Бабушкина Анна</v>
      </c>
      <c r="G12" s="27" t="str">
        <f>IF(B12="","", IFERROR(VLOOKUP(E12,'Общий список'!$A$3:$AG$996,4,FALSE),""))</f>
        <v>28.08.2003</v>
      </c>
      <c r="H12" s="29" t="str">
        <f>IF(B12="","", IFERROR(VLOOKUP(E12,'Общий список'!$A$3:$AG$996,6,FALSE),""))</f>
        <v>Runnersperm </v>
      </c>
      <c r="I12" s="29" t="str">
        <f>IF(B12="","", IFERROR(VLOOKUP(E12,'Общий список'!$A$3:$AG$996,7,FALSE),""))</f>
        <v>Шибалина О.Н.</v>
      </c>
      <c r="J12" s="27" t="str">
        <f t="array" ref="J12">IFERROR(INDEX('Общий список'!$A$3:$O$996,VLOOKUP(E12,'Общий список'!$A$3:$S$996,19,FALSE),MATCH(B12,'Общий список'!A173:N173,0)+1),"")</f>
        <v>2.15,00</v>
      </c>
      <c r="K12" s="30"/>
      <c r="L12" s="30" t="s">
        <v>98</v>
      </c>
      <c r="M12" s="31" t="str">
        <f t="shared" si="1"/>
        <v>2.12,69</v>
      </c>
      <c r="N12" s="28"/>
      <c r="O12" s="32"/>
      <c r="R12" s="33"/>
      <c r="S12" s="33"/>
      <c r="T12" s="33"/>
    </row>
    <row r="13" ht="15.0" customHeight="1">
      <c r="A13" s="25">
        <v>2.0</v>
      </c>
      <c r="B13" s="26" t="str">
        <f t="array" ref="B13">IFERROR(INDEX('Общий список'!$A$3:$S$996,VLOOKUP(E13,'Общий список'!$A$3:$S$996,19,FALSE),MATCH($B$1,'Общий список'!A136:M136,0)),"")</f>
        <v>800 м</v>
      </c>
      <c r="C13" s="27" t="str">
        <f>IF(B13="","", IFERROR(VLOOKUP(E13,'Общий список'!$A$3:$AG$996,3,FALSE),""))</f>
        <v>Ж</v>
      </c>
      <c r="D13" s="27" t="str">
        <f>IF(B13="","", IFERROR(VLOOKUP(E13,'Общий список'!$A$3:$AG$996,17,FALSE),""))</f>
        <v/>
      </c>
      <c r="E13" s="28">
        <f>'Общий список'!A136</f>
        <v>523</v>
      </c>
      <c r="F13" s="29" t="str">
        <f>IF(B13="","", IFERROR(VLOOKUP(E13,'Общий список'!$A$3:$AG$996,2,FALSE),""))</f>
        <v>Гридина Полина</v>
      </c>
      <c r="G13" s="27" t="str">
        <f>IF(B13="","", IFERROR(VLOOKUP(E13,'Общий список'!$A$3:$AG$996,4,FALSE),""))</f>
        <v>25.08.2002</v>
      </c>
      <c r="H13" s="70" t="str">
        <f>IF(B13="","", IFERROR(VLOOKUP(E13,'Общий список'!$A$3:$AG$996,6,FALSE),""))</f>
        <v>г. Пермь "СШОР №1", ГКБУ ПК "ЦСП"</v>
      </c>
      <c r="I13" s="29" t="str">
        <f>IF(B13="","", IFERROR(VLOOKUP(E13,'Общий список'!$A$3:$AG$996,7,FALSE),""))</f>
        <v>Суворов Н.В., Суворова Т.Н.</v>
      </c>
      <c r="J13" s="27" t="str">
        <f t="array" ref="J13">IFERROR(INDEX('Общий список'!$A$3:$O$996,VLOOKUP(E13,'Общий список'!$A$3:$S$996,19,FALSE),MATCH(B13,'Общий список'!A136:N136,0)+1),"")</f>
        <v>2.12,6</v>
      </c>
      <c r="K13" s="30"/>
      <c r="L13" s="30" t="s">
        <v>99</v>
      </c>
      <c r="M13" s="31" t="str">
        <f t="shared" si="1"/>
        <v>2.12,96</v>
      </c>
      <c r="N13" s="28"/>
      <c r="O13" s="32"/>
      <c r="R13" s="33"/>
      <c r="S13" s="33"/>
      <c r="T13" s="33"/>
    </row>
    <row r="14" ht="15.0" customHeight="1">
      <c r="A14" s="25">
        <v>3.0</v>
      </c>
      <c r="B14" s="26" t="str">
        <f t="array" ref="B14">IFERROR(INDEX('Общий список'!$A$3:$S$996,VLOOKUP(E14,'Общий список'!$A$3:$S$996,19,FALSE),MATCH($B$1,'Общий список'!A140:M140,0)),"")</f>
        <v>800 м</v>
      </c>
      <c r="C14" s="27" t="str">
        <f>IF(B14="","", IFERROR(VLOOKUP(E14,'Общий список'!$A$3:$AG$996,3,FALSE),""))</f>
        <v>Ж</v>
      </c>
      <c r="D14" s="27" t="str">
        <f>IF(B14="","", IFERROR(VLOOKUP(E14,'Общий список'!$A$3:$AG$996,17,FALSE),""))</f>
        <v/>
      </c>
      <c r="E14" s="28">
        <f>'Общий список'!A140</f>
        <v>539</v>
      </c>
      <c r="F14" s="29" t="str">
        <f>IF(B14="","", IFERROR(VLOOKUP(E14,'Общий список'!$A$3:$AG$996,2,FALSE),""))</f>
        <v>Орехова Юлия</v>
      </c>
      <c r="G14" s="27" t="str">
        <f>IF(B14="","", IFERROR(VLOOKUP(E14,'Общий список'!$A$3:$AG$996,4,FALSE),""))</f>
        <v>07.07.1992</v>
      </c>
      <c r="H14" s="29" t="str">
        <f>IF(B14="","", IFERROR(VLOOKUP(E14,'Общий список'!$A$3:$AG$996,6,FALSE),""))</f>
        <v>МАУ ДО СШ "Вихрь"</v>
      </c>
      <c r="I14" s="29" t="str">
        <f>IF(B14="","", IFERROR(VLOOKUP(E14,'Общий список'!$A$3:$AG$996,7,FALSE),""))</f>
        <v>Суворова Т.Н, Суворов Н.В.</v>
      </c>
      <c r="J14" s="27" t="str">
        <f t="array" ref="J14">IFERROR(INDEX('Общий список'!$A$3:$O$996,VLOOKUP(E14,'Общий список'!$A$3:$S$996,19,FALSE),MATCH(B14,'Общий список'!A140:N140,0)+1),"")</f>
        <v>2.16,4</v>
      </c>
      <c r="K14" s="30"/>
      <c r="L14" s="30" t="s">
        <v>100</v>
      </c>
      <c r="M14" s="31" t="str">
        <f t="shared" si="1"/>
        <v>2.16,27</v>
      </c>
      <c r="N14" s="28"/>
      <c r="O14" s="32"/>
      <c r="R14" s="33"/>
      <c r="S14" s="33"/>
      <c r="T14" s="33"/>
    </row>
    <row r="15" ht="15.0" hidden="1" customHeight="1">
      <c r="A15" s="25"/>
      <c r="B15" s="26" t="str">
        <f t="array" ref="B15">IFERROR(INDEX('Общий список'!$A$3:$S$996,VLOOKUP(E15,'Общий список'!$A$3:$S$996,19,FALSE),MATCH($B$1,'Общий список'!A11:M11,0)),"")</f>
        <v/>
      </c>
      <c r="C15" s="27" t="str">
        <f>IF(B15="","", IFERROR(VLOOKUP(E15,'Общий список'!$A$3:$AG$996,3,FALSE),""))</f>
        <v/>
      </c>
      <c r="D15" s="27" t="str">
        <f>IF(B15="","", IFERROR(VLOOKUP(E15,'Общий список'!$A$3:$AG$996,17,FALSE),""))</f>
        <v/>
      </c>
      <c r="E15" s="28">
        <f>'Общий список'!A11</f>
        <v>9</v>
      </c>
      <c r="F15" s="29" t="str">
        <f>IF(B15="","", IFERROR(VLOOKUP(E15,'Общий список'!$A$3:$AG$996,2,FALSE),""))</f>
        <v/>
      </c>
      <c r="G15" s="27" t="str">
        <f>IF(B15="","", IFERROR(VLOOKUP(E15,'Общий список'!$A$3:$AG$996,4,FALSE),""))</f>
        <v/>
      </c>
      <c r="H15" s="27" t="str">
        <f>IF(B15="","", IFERROR(VLOOKUP(E15,'Общий список'!$A$3:$AG$996,6,FALSE),""))</f>
        <v/>
      </c>
      <c r="I15" s="27" t="str">
        <f>IF(B15="","", IFERROR(VLOOKUP(E15,'Общий список'!$A$3:$AG$996,7,FALSE),""))</f>
        <v/>
      </c>
      <c r="J15" s="27" t="str">
        <f t="array" ref="J15">IFERROR(INDEX('Общий список'!$A$3:$O$996,VLOOKUP(E15,'Общий список'!$A$3:$S$996,19,FALSE),MATCH(B15,'Общий список'!A11:N11,0)+1),"")</f>
        <v/>
      </c>
      <c r="K15" s="30"/>
      <c r="L15" s="30"/>
      <c r="M15" s="31" t="str">
        <f t="shared" si="1"/>
        <v/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список'!A12:M12,0)),"")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список'!A12</f>
        <v>10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список'!A12:N12,0)+1),"")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список'!A13:M13,0)),"")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список'!A13</f>
        <v>11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список'!A13:N13,0)+1),"")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список'!A14:M14,0)),"")</f>
        <v>800 м</v>
      </c>
      <c r="C18" s="27" t="str">
        <f>IF(B18="","", IFERROR(VLOOKUP(E18,'Общий список'!$A$3:$AG$996,3,FALSE),""))</f>
        <v>М</v>
      </c>
      <c r="D18" s="27" t="str">
        <f>IF(B18="","", IFERROR(VLOOKUP(E18,'Общий список'!$A$3:$AG$996,17,FALSE),""))</f>
        <v/>
      </c>
      <c r="E18" s="28">
        <f>'Общий список'!A14</f>
        <v>13</v>
      </c>
      <c r="F18" s="29" t="str">
        <f>IF(B18="","", IFERROR(VLOOKUP(E18,'Общий список'!$A$3:$AG$996,2,FALSE),""))</f>
        <v>Бородавко Данил</v>
      </c>
      <c r="G18" s="27" t="str">
        <f>IF(B18="","", IFERROR(VLOOKUP(E18,'Общий список'!$A$3:$AG$996,4,FALSE),""))</f>
        <v>19.07.2007</v>
      </c>
      <c r="H18" s="27" t="str">
        <f>IF(B18="","", IFERROR(VLOOKUP(E18,'Общий список'!$A$3:$AG$996,6,FALSE),""))</f>
        <v>МАУ ДО СШОР Кировского р-на</v>
      </c>
      <c r="I18" s="27" t="str">
        <f>IF(B18="","", IFERROR(VLOOKUP(E18,'Общий список'!$A$3:$AG$996,7,FALSE),""))</f>
        <v>Пономарева О.Ю.</v>
      </c>
      <c r="J18" s="27" t="str">
        <f t="array" ref="J18">IFERROR(INDEX('Общий список'!$A$3:$O$996,VLOOKUP(E18,'Общий список'!$A$3:$S$996,19,FALSE),MATCH(B18,'Общий список'!A14:N14,0)+1),"")</f>
        <v>2.09,00</v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список'!A15:M15,0)),"")</f>
        <v>800 м</v>
      </c>
      <c r="C19" s="27" t="str">
        <f>IF(B19="","", IFERROR(VLOOKUP(E19,'Общий список'!$A$3:$AG$996,3,FALSE),""))</f>
        <v>М</v>
      </c>
      <c r="D19" s="27" t="str">
        <f>IF(B19="","", IFERROR(VLOOKUP(E19,'Общий список'!$A$3:$AG$996,17,FALSE),""))</f>
        <v/>
      </c>
      <c r="E19" s="28">
        <f>'Общий список'!A15</f>
        <v>30</v>
      </c>
      <c r="F19" s="29" t="str">
        <f>IF(B19="","", IFERROR(VLOOKUP(E19,'Общий список'!$A$3:$AG$996,2,FALSE),""))</f>
        <v>Махров Дмитрий </v>
      </c>
      <c r="G19" s="27" t="str">
        <f>IF(B19="","", IFERROR(VLOOKUP(E19,'Общий список'!$A$3:$AG$996,4,FALSE),""))</f>
        <v>04.02.2009</v>
      </c>
      <c r="H19" s="27" t="str">
        <f>IF(B19="","", IFERROR(VLOOKUP(E19,'Общий список'!$A$3:$AG$996,6,FALSE),""))</f>
        <v>СШОР "ТЕМП" г. Березники</v>
      </c>
      <c r="I19" s="27" t="str">
        <f>IF(B19="","", IFERROR(VLOOKUP(E19,'Общий список'!$A$3:$AG$996,7,FALSE),""))</f>
        <v>Лунегов В.П.,Чжао Л.А.</v>
      </c>
      <c r="J19" s="27" t="str">
        <f t="array" ref="J19">IFERROR(INDEX('Общий список'!$A$3:$O$996,VLOOKUP(E19,'Общий список'!$A$3:$S$996,19,FALSE),MATCH(B19,'Общий список'!A15:N15,0)+1),"")</f>
        <v>01.58,8</v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список'!A16:M16,0)),"")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список'!A16</f>
        <v>31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список'!A16:N16,0)+1),"")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customHeight="1">
      <c r="A21" s="25">
        <v>4.0</v>
      </c>
      <c r="B21" s="26" t="str">
        <f t="array" ref="B21">IFERROR(INDEX('Общий список'!$A$3:$S$996,VLOOKUP(E21,'Общий список'!$A$3:$S$996,19,FALSE),MATCH($B$1,'Общий список'!A138:M138,0)),"")</f>
        <v>800 м</v>
      </c>
      <c r="C21" s="27" t="str">
        <f>IF(B21="","", IFERROR(VLOOKUP(E21,'Общий список'!$A$3:$AG$996,3,FALSE),""))</f>
        <v>Ж</v>
      </c>
      <c r="D21" s="27" t="str">
        <f>IF(B21="","", IFERROR(VLOOKUP(E21,'Общий список'!$A$3:$AG$996,17,FALSE),""))</f>
        <v/>
      </c>
      <c r="E21" s="28">
        <f>'Общий список'!A138</f>
        <v>527</v>
      </c>
      <c r="F21" s="29" t="str">
        <f>IF(B21="","", IFERROR(VLOOKUP(E21,'Общий список'!$A$3:$AG$996,2,FALSE),""))</f>
        <v>Сесюнина Анастасия</v>
      </c>
      <c r="G21" s="27" t="str">
        <f>IF(B21="","", IFERROR(VLOOKUP(E21,'Общий список'!$A$3:$AG$996,4,FALSE),""))</f>
        <v>04.02.2003</v>
      </c>
      <c r="H21" s="29" t="str">
        <f>IF(B21="","", IFERROR(VLOOKUP(E21,'Общий список'!$A$3:$AG$996,6,FALSE),""))</f>
        <v>г. Пермь "СШОР №1"</v>
      </c>
      <c r="I21" s="34" t="str">
        <f>IF(B21="","", IFERROR(VLOOKUP(E21,'Общий список'!$A$3:$AG$996,7,FALSE),""))</f>
        <v>Суворова Т.Н, Новожилов С.В.</v>
      </c>
      <c r="J21" s="27" t="str">
        <f t="array" ref="J21">IFERROR(INDEX('Общий список'!$A$3:$O$996,VLOOKUP(E21,'Общий список'!$A$3:$S$996,19,FALSE),MATCH(B21,'Общий список'!A138:N138,0)+1),"")</f>
        <v>2.20,2</v>
      </c>
      <c r="K21" s="30"/>
      <c r="L21" s="30" t="s">
        <v>101</v>
      </c>
      <c r="M21" s="31" t="str">
        <f t="shared" si="1"/>
        <v>2.16,30</v>
      </c>
      <c r="N21" s="28"/>
      <c r="O21" s="32"/>
      <c r="R21" s="33"/>
      <c r="S21" s="33"/>
      <c r="T21" s="33"/>
    </row>
    <row r="22" ht="15.0" customHeight="1">
      <c r="A22" s="25">
        <v>5.0</v>
      </c>
      <c r="B22" s="26" t="str">
        <f t="array" ref="B22">IFERROR(INDEX('Общий список'!$A$3:$S$996,VLOOKUP(E22,'Общий список'!$A$3:$S$996,19,FALSE),MATCH($B$1,'Общий список'!A129:M129,0)),"")</f>
        <v>800 м</v>
      </c>
      <c r="C22" s="27" t="str">
        <f>IF(B22="","", IFERROR(VLOOKUP(E22,'Общий список'!$A$3:$AG$996,3,FALSE),""))</f>
        <v>Ж</v>
      </c>
      <c r="D22" s="27" t="str">
        <f>IF(B22="","", IFERROR(VLOOKUP(E22,'Общий список'!$A$3:$AG$996,17,FALSE),""))</f>
        <v/>
      </c>
      <c r="E22" s="28">
        <f>'Общий список'!A129</f>
        <v>513</v>
      </c>
      <c r="F22" s="29" t="str">
        <f>IF(B22="","", IFERROR(VLOOKUP(E22,'Общий список'!$A$3:$AG$996,2,FALSE),""))</f>
        <v>Сиренщикова Инна</v>
      </c>
      <c r="G22" s="27" t="str">
        <f>IF(B22="","", IFERROR(VLOOKUP(E22,'Общий список'!$A$3:$AG$996,4,FALSE),""))</f>
        <v>05.03.2008</v>
      </c>
      <c r="H22" s="29" t="str">
        <f>IF(B22="","", IFERROR(VLOOKUP(E22,'Общий список'!$A$3:$AG$996,6,FALSE),""))</f>
        <v>г. Пермь "СШОР №1"</v>
      </c>
      <c r="I22" s="29" t="str">
        <f>IF(B22="","", IFERROR(VLOOKUP(E22,'Общий список'!$A$3:$AG$996,7,FALSE),""))</f>
        <v>Суворова Т.Н., Суворов Н.В.</v>
      </c>
      <c r="J22" s="27" t="str">
        <f t="array" ref="J22">IFERROR(INDEX('Общий список'!$A$3:$O$996,VLOOKUP(E22,'Общий список'!$A$3:$S$996,19,FALSE),MATCH(B22,'Общий список'!A129:N129,0)+1),"")</f>
        <v>2.16,53</v>
      </c>
      <c r="K22" s="30"/>
      <c r="L22" s="30" t="s">
        <v>102</v>
      </c>
      <c r="M22" s="31" t="str">
        <f t="shared" si="1"/>
        <v>2.17,46</v>
      </c>
      <c r="N22" s="28"/>
      <c r="O22" s="32"/>
      <c r="R22" s="33"/>
      <c r="S22" s="33"/>
      <c r="T22" s="33"/>
    </row>
    <row r="23" ht="15.0" customHeight="1">
      <c r="A23" s="25">
        <v>6.0</v>
      </c>
      <c r="B23" s="26" t="str">
        <f t="array" ref="B23">IFERROR(INDEX('Общий список'!$A$3:$S$996,VLOOKUP(E23,'Общий список'!$A$3:$S$996,19,FALSE),MATCH($B$1,'Общий список'!A228:M228,0)),"")</f>
        <v>800 м</v>
      </c>
      <c r="C23" s="27" t="str">
        <f>IF(B23="","", IFERROR(VLOOKUP(E23,'Общий список'!$A$3:$AG$996,3,FALSE),""))</f>
        <v>Ж</v>
      </c>
      <c r="D23" s="27" t="str">
        <f>IF(B23="","", IFERROR(VLOOKUP(E23,'Общий список'!$A$3:$AG$996,17,FALSE),""))</f>
        <v/>
      </c>
      <c r="E23" s="28">
        <f>'Общий список'!A228</f>
        <v>7837</v>
      </c>
      <c r="F23" s="29" t="str">
        <f>IF(B23="","", IFERROR(VLOOKUP(E23,'Общий список'!$A$3:$AG$996,2,FALSE),""))</f>
        <v>Васина Анастасия</v>
      </c>
      <c r="G23" s="27" t="str">
        <f>IF(B23="","", IFERROR(VLOOKUP(E23,'Общий список'!$A$3:$AG$996,4,FALSE),""))</f>
        <v>04.09.2002</v>
      </c>
      <c r="H23" s="29" t="str">
        <f>IF(B23="","", IFERROR(VLOOKUP(E23,'Общий список'!$A$3:$AG$996,6,FALSE),""))</f>
        <v>RunTrain</v>
      </c>
      <c r="I23" s="29" t="str">
        <f>IF(B23="","", IFERROR(VLOOKUP(E23,'Общий список'!$A$3:$AG$996,7,FALSE),""))</f>
        <v>Грядковский И.С., Лепа Д.В.</v>
      </c>
      <c r="J23" s="50" t="s">
        <v>103</v>
      </c>
      <c r="K23" s="30"/>
      <c r="L23" s="30" t="s">
        <v>104</v>
      </c>
      <c r="M23" s="31" t="str">
        <f t="shared" si="1"/>
        <v>2.18,74</v>
      </c>
      <c r="N23" s="28"/>
      <c r="O23" s="32"/>
      <c r="R23" s="33"/>
      <c r="S23" s="33"/>
      <c r="T23" s="33"/>
    </row>
    <row r="24" ht="15.0" customHeight="1">
      <c r="A24" s="25">
        <v>7.0</v>
      </c>
      <c r="B24" s="26" t="str">
        <f t="array" ref="B24">IFERROR(INDEX('Общий список'!$A$3:$S$996,VLOOKUP(E24,'Общий список'!$A$3:$S$996,19,FALSE),MATCH($B$1,'Общий список'!A134:M134,0)),"")</f>
        <v>800 м</v>
      </c>
      <c r="C24" s="27" t="str">
        <f>IF(B24="","", IFERROR(VLOOKUP(E24,'Общий список'!$A$3:$AG$996,3,FALSE),""))</f>
        <v>Ж</v>
      </c>
      <c r="D24" s="27" t="str">
        <f>IF(B24="","", IFERROR(VLOOKUP(E24,'Общий список'!$A$3:$AG$996,17,FALSE),""))</f>
        <v/>
      </c>
      <c r="E24" s="28">
        <f>'Общий список'!A134</f>
        <v>520</v>
      </c>
      <c r="F24" s="29" t="str">
        <f>IF(B24="","", IFERROR(VLOOKUP(E24,'Общий список'!$A$3:$AG$996,2,FALSE),""))</f>
        <v>Ахмадулина Алина</v>
      </c>
      <c r="G24" s="27" t="str">
        <f>IF(B24="","", IFERROR(VLOOKUP(E24,'Общий список'!$A$3:$AG$996,4,FALSE),""))</f>
        <v>04.04.2004</v>
      </c>
      <c r="H24" s="29" t="str">
        <f>IF(B24="","", IFERROR(VLOOKUP(E24,'Общий список'!$A$3:$AG$996,6,FALSE),""))</f>
        <v>г. Пермь "СШОР №1"</v>
      </c>
      <c r="I24" s="29" t="str">
        <f>IF(B24="","", IFERROR(VLOOKUP(E24,'Общий список'!$A$3:$AG$996,7,FALSE),""))</f>
        <v>Суворова Т.Н, Суворов Н.В.</v>
      </c>
      <c r="J24" s="27" t="str">
        <f t="array" ref="J24">IFERROR(INDEX('Общий список'!$A$3:$O$996,VLOOKUP(E24,'Общий список'!$A$3:$S$996,19,FALSE),MATCH(B24,'Общий список'!A134:N134,0)+1),"")</f>
        <v>2.14,20</v>
      </c>
      <c r="K24" s="30"/>
      <c r="L24" s="30" t="s">
        <v>105</v>
      </c>
      <c r="M24" s="31" t="str">
        <f t="shared" si="1"/>
        <v>2.18,97</v>
      </c>
      <c r="N24" s="28"/>
      <c r="O24" s="32"/>
      <c r="R24" s="33"/>
      <c r="S24" s="33"/>
      <c r="T24" s="33"/>
    </row>
    <row r="25" ht="15.0" customHeight="1">
      <c r="A25" s="25">
        <v>8.0</v>
      </c>
      <c r="B25" s="26" t="str">
        <f t="array" ref="B25">IFERROR(INDEX('Общий список'!$A$3:$S$996,VLOOKUP(E25,'Общий список'!$A$3:$S$996,19,FALSE),MATCH($B$1,'Общий список'!A88:M88,0)),"")</f>
        <v>800 м</v>
      </c>
      <c r="C25" s="27" t="str">
        <f>IF(B25="","", IFERROR(VLOOKUP(E25,'Общий список'!$A$3:$AG$996,3,FALSE),""))</f>
        <v>Ж</v>
      </c>
      <c r="D25" s="27" t="str">
        <f>IF(B25="","", IFERROR(VLOOKUP(E25,'Общий список'!$A$3:$AG$996,17,FALSE),""))</f>
        <v/>
      </c>
      <c r="E25" s="28">
        <f>'Общий список'!A88</f>
        <v>370</v>
      </c>
      <c r="F25" s="29" t="str">
        <f>IF(B25="","", IFERROR(VLOOKUP(E25,'Общий список'!$A$3:$AG$996,2,FALSE),""))</f>
        <v>Кусакина Елизавета </v>
      </c>
      <c r="G25" s="27" t="str">
        <f>IF(B25="","", IFERROR(VLOOKUP(E25,'Общий список'!$A$3:$AG$996,4,FALSE),""))</f>
        <v>26.09.2008</v>
      </c>
      <c r="H25" s="29" t="str">
        <f>IF(B25="","", IFERROR(VLOOKUP(E25,'Общий список'!$A$3:$AG$996,6,FALSE),""))</f>
        <v>г. Пермь "СШОР №1"</v>
      </c>
      <c r="I25" s="29" t="str">
        <f>IF(B25="","", IFERROR(VLOOKUP(E25,'Общий список'!$A$3:$AG$996,7,FALSE),""))</f>
        <v>Савкина Е.И </v>
      </c>
      <c r="J25" s="27" t="str">
        <f t="array" ref="J25">IFERROR(INDEX('Общий список'!$A$3:$O$996,VLOOKUP(E25,'Общий список'!$A$3:$S$996,19,FALSE),MATCH(B25,'Общий список'!A88:N88,0)+1),"")</f>
        <v>2.21,5</v>
      </c>
      <c r="K25" s="30"/>
      <c r="L25" s="30" t="s">
        <v>106</v>
      </c>
      <c r="M25" s="31" t="str">
        <f t="shared" si="1"/>
        <v>2.20,63</v>
      </c>
      <c r="N25" s="28"/>
      <c r="O25" s="32"/>
      <c r="R25" s="33"/>
      <c r="S25" s="33"/>
      <c r="T25" s="33"/>
    </row>
    <row r="26" ht="15.0" customHeight="1">
      <c r="A26" s="25">
        <v>9.0</v>
      </c>
      <c r="B26" s="26" t="str">
        <f t="array" ref="B26">IFERROR(INDEX('Общий список'!$A$3:$S$996,VLOOKUP(E26,'Общий список'!$A$3:$S$996,19,FALSE),MATCH($B$1,'Общий список'!A122:M122,0)),"")</f>
        <v>800 м</v>
      </c>
      <c r="C26" s="27" t="str">
        <f>IF(B26="","", IFERROR(VLOOKUP(E26,'Общий список'!$A$3:$AG$996,3,FALSE),""))</f>
        <v>Ж</v>
      </c>
      <c r="D26" s="27" t="str">
        <f>IF(B26="","", IFERROR(VLOOKUP(E26,'Общий список'!$A$3:$AG$996,17,FALSE),""))</f>
        <v/>
      </c>
      <c r="E26" s="28">
        <f>'Общий список'!A122</f>
        <v>501</v>
      </c>
      <c r="F26" s="29" t="str">
        <f>IF(B26="","", IFERROR(VLOOKUP(E26,'Общий список'!$A$3:$AG$996,2,FALSE),""))</f>
        <v>Ятченко Дарья</v>
      </c>
      <c r="G26" s="27" t="str">
        <f>IF(B26="","", IFERROR(VLOOKUP(E26,'Общий список'!$A$3:$AG$996,4,FALSE),""))</f>
        <v>27.09.1999</v>
      </c>
      <c r="H26" s="29" t="str">
        <f>IF(B26="","", IFERROR(VLOOKUP(E26,'Общий список'!$A$3:$AG$996,6,FALSE),""))</f>
        <v>ПКО ОГО ВФСО "Динамо"</v>
      </c>
      <c r="I26" s="29" t="str">
        <f>IF(B26="","", IFERROR(VLOOKUP(E26,'Общий список'!$A$3:$AG$996,7,FALSE),""))</f>
        <v>Суворов Н.В, Суворова Т.Н.</v>
      </c>
      <c r="J26" s="27" t="str">
        <f t="array" ref="J26">IFERROR(INDEX('Общий список'!$A$3:$O$996,VLOOKUP(E26,'Общий список'!$A$3:$S$996,19,FALSE),MATCH(B26,'Общий список'!A122:N122,0)+1),"")</f>
        <v>2.21,8</v>
      </c>
      <c r="K26" s="30"/>
      <c r="L26" s="30" t="s">
        <v>107</v>
      </c>
      <c r="M26" s="31" t="str">
        <f t="shared" si="1"/>
        <v>2.21,93</v>
      </c>
      <c r="N26" s="28"/>
      <c r="O26" s="32"/>
      <c r="R26" s="33"/>
      <c r="S26" s="33"/>
      <c r="T26" s="33"/>
    </row>
    <row r="27" ht="15.0" customHeight="1">
      <c r="A27" s="25">
        <v>10.0</v>
      </c>
      <c r="B27" s="26" t="str">
        <f t="array" ref="B27">IFERROR(INDEX('Общий список'!$A$3:$S$996,VLOOKUP(E27,'Общий список'!$A$3:$S$996,19,FALSE),MATCH($B$1,'Общий список'!A144:M144,0)),"")</f>
        <v>800 м</v>
      </c>
      <c r="C27" s="27" t="str">
        <f>IF(B27="","", IFERROR(VLOOKUP(E27,'Общий список'!$A$3:$AG$996,3,FALSE),""))</f>
        <v>Ж</v>
      </c>
      <c r="D27" s="27" t="str">
        <f>IF(B27="","", IFERROR(VLOOKUP(E27,'Общий список'!$A$3:$AG$996,17,FALSE),""))</f>
        <v/>
      </c>
      <c r="E27" s="28">
        <f>'Общий список'!A144</f>
        <v>583</v>
      </c>
      <c r="F27" s="29" t="str">
        <f>IF(B27="","", IFERROR(VLOOKUP(E27,'Общий список'!$A$3:$AG$996,2,FALSE),""))</f>
        <v>Рочева Екатерина</v>
      </c>
      <c r="G27" s="27" t="str">
        <f>IF(B27="","", IFERROR(VLOOKUP(E27,'Общий список'!$A$3:$AG$996,4,FALSE),""))</f>
        <v>24.08.2005</v>
      </c>
      <c r="H27" s="29" t="str">
        <f>IF(B27="","", IFERROR(VLOOKUP(E27,'Общий список'!$A$3:$AG$996,6,FALSE),""))</f>
        <v>КОРПК</v>
      </c>
      <c r="I27" s="29" t="str">
        <f>IF(B27="","", IFERROR(VLOOKUP(E27,'Общий список'!$A$3:$AG$996,7,FALSE),""))</f>
        <v>Попов А.С., Четин Л.Е</v>
      </c>
      <c r="J27" s="50" t="s">
        <v>108</v>
      </c>
      <c r="K27" s="30"/>
      <c r="L27" s="30" t="s">
        <v>109</v>
      </c>
      <c r="M27" s="31" t="str">
        <f t="shared" si="1"/>
        <v>2.22,18</v>
      </c>
      <c r="N27" s="28"/>
      <c r="O27" s="32"/>
      <c r="R27" s="33"/>
      <c r="S27" s="33"/>
      <c r="T27" s="33"/>
    </row>
    <row r="28" ht="15.0" customHeight="1">
      <c r="A28" s="25">
        <v>11.0</v>
      </c>
      <c r="B28" s="26" t="str">
        <f t="array" ref="B28">IFERROR(INDEX('Общий список'!$A$3:$S$996,VLOOKUP(E28,'Общий список'!$A$3:$S$996,19,FALSE),MATCH($B$1,'Общий список'!A132:M132,0)),"")</f>
        <v>800 м</v>
      </c>
      <c r="C28" s="27" t="str">
        <f>IF(B28="","", IFERROR(VLOOKUP(E28,'Общий список'!$A$3:$AG$996,3,FALSE),""))</f>
        <v>Ж</v>
      </c>
      <c r="D28" s="27" t="str">
        <f>IF(B28="","", IFERROR(VLOOKUP(E28,'Общий список'!$A$3:$AG$996,17,FALSE),""))</f>
        <v/>
      </c>
      <c r="E28" s="28">
        <f>'Общий список'!A132</f>
        <v>517</v>
      </c>
      <c r="F28" s="29" t="str">
        <f>IF(B28="","", IFERROR(VLOOKUP(E28,'Общий список'!$A$3:$AG$996,2,FALSE),""))</f>
        <v>Букина Елена</v>
      </c>
      <c r="G28" s="27" t="str">
        <f>IF(B28="","", IFERROR(VLOOKUP(E28,'Общий список'!$A$3:$AG$996,4,FALSE),""))</f>
        <v>25.11.2010</v>
      </c>
      <c r="H28" s="29" t="str">
        <f>IF(B28="","", IFERROR(VLOOKUP(E28,'Общий список'!$A$3:$AG$996,6,FALSE),""))</f>
        <v>г. Пермь "СШОР №1"</v>
      </c>
      <c r="I28" s="29" t="str">
        <f>IF(B28="","", IFERROR(VLOOKUP(E28,'Общий список'!$A$3:$AG$996,7,FALSE),""))</f>
        <v>Суворова Т.Н., Барон А.В.</v>
      </c>
      <c r="J28" s="50" t="s">
        <v>110</v>
      </c>
      <c r="K28" s="30"/>
      <c r="L28" s="30" t="s">
        <v>111</v>
      </c>
      <c r="M28" s="31" t="str">
        <f t="shared" si="1"/>
        <v>2.23,11</v>
      </c>
      <c r="N28" s="28"/>
      <c r="O28" s="32"/>
      <c r="R28" s="33"/>
      <c r="S28" s="33"/>
      <c r="T28" s="33"/>
    </row>
    <row r="29" ht="15.0" customHeight="1">
      <c r="A29" s="25">
        <v>12.0</v>
      </c>
      <c r="B29" s="26" t="str">
        <f t="array" ref="B29">IFERROR(INDEX('Общий список'!$A$3:$S$996,VLOOKUP(E29,'Общий список'!$A$3:$S$996,19,FALSE),MATCH($B$1,'Общий список'!A65:M65,0)),"")</f>
        <v>800 м</v>
      </c>
      <c r="C29" s="27" t="str">
        <f>IF(B29="","", IFERROR(VLOOKUP(E29,'Общий список'!$A$3:$AG$996,3,FALSE),""))</f>
        <v>Ж</v>
      </c>
      <c r="D29" s="27" t="str">
        <f>IF(B29="","", IFERROR(VLOOKUP(E29,'Общий список'!$A$3:$AG$996,17,FALSE),""))</f>
        <v/>
      </c>
      <c r="E29" s="28">
        <f>'Общий список'!A65</f>
        <v>275</v>
      </c>
      <c r="F29" s="29" t="str">
        <f>IF(B29="","", IFERROR(VLOOKUP(E29,'Общий список'!$A$3:$AG$996,2,FALSE),""))</f>
        <v>Кобелева Светлана</v>
      </c>
      <c r="G29" s="27" t="str">
        <f>IF(B29="","", IFERROR(VLOOKUP(E29,'Общий список'!$A$3:$AG$996,4,FALSE),""))</f>
        <v>22.01.2005</v>
      </c>
      <c r="H29" s="29" t="str">
        <f>IF(B29="","", IFERROR(VLOOKUP(E29,'Общий список'!$A$3:$AG$996,6,FALSE),""))</f>
        <v>СШОР "Старт" г. Пермь</v>
      </c>
      <c r="I29" s="29" t="str">
        <f>IF(B29="","", IFERROR(VLOOKUP(E29,'Общий список'!$A$3:$AG$996,7,FALSE),""))</f>
        <v>Дойков В.А. Пермякова Т.Л. Пономарева О.Ю. </v>
      </c>
      <c r="J29" s="27" t="str">
        <f t="array" ref="J29">IFERROR(INDEX('Общий список'!$A$3:$O$996,VLOOKUP(E29,'Общий список'!$A$3:$S$996,19,FALSE),MATCH(B29,'Общий список'!A65:N65,0)+1),"")</f>
        <v>2.20,3</v>
      </c>
      <c r="K29" s="30"/>
      <c r="L29" s="30" t="s">
        <v>112</v>
      </c>
      <c r="M29" s="31" t="str">
        <f t="shared" si="1"/>
        <v>2.23,40</v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список'!A18:M18,0)),"")</f>
        <v>800 м</v>
      </c>
      <c r="C30" s="27" t="str">
        <f>IF(B30="","", IFERROR(VLOOKUP(E30,'Общий список'!$A$3:$AG$996,3,FALSE),""))</f>
        <v>М</v>
      </c>
      <c r="D30" s="27" t="str">
        <f>IF(B30="","", IFERROR(VLOOKUP(E30,'Общий список'!$A$3:$AG$996,17,FALSE),""))</f>
        <v/>
      </c>
      <c r="E30" s="28">
        <f>'Общий список'!A18</f>
        <v>39</v>
      </c>
      <c r="F30" s="29" t="str">
        <f>IF(B30="","", IFERROR(VLOOKUP(E30,'Общий список'!$A$3:$AG$996,2,FALSE),""))</f>
        <v>Павских Артем</v>
      </c>
      <c r="G30" s="27" t="str">
        <f>IF(B30="","", IFERROR(VLOOKUP(E30,'Общий список'!$A$3:$AG$996,4,FALSE),""))</f>
        <v>06.05.2007</v>
      </c>
      <c r="H30" s="27" t="str">
        <f>IF(B30="","", IFERROR(VLOOKUP(E30,'Общий список'!$A$3:$AG$996,6,FALSE),""))</f>
        <v>СШОР "ТЕМП" г. Березники</v>
      </c>
      <c r="I30" s="27" t="str">
        <f>IF(B30="","", IFERROR(VLOOKUP(E30,'Общий список'!$A$3:$AG$996,7,FALSE),""))</f>
        <v>Голев В.Н.,Кениг А.М.</v>
      </c>
      <c r="J30" s="27" t="str">
        <f t="array" ref="J30">IFERROR(INDEX('Общий список'!$A$3:$O$996,VLOOKUP(E30,'Общий список'!$A$3:$S$996,19,FALSE),MATCH(B30,'Общий список'!A18:N18,0)+1),"")</f>
        <v>1.56,0</v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список'!A19:M19,0)),"")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список'!A19</f>
        <v>40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список'!A19:N19,0)+1),"")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список'!A20:M20,0)),"")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список'!A20</f>
        <v>45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список'!A20:N20,0)+1),"")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список'!A21:M21,0)),"")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список'!A21</f>
        <v>55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список'!A21:N21,0)+1),"")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список'!A22:M22,0)),"")</f>
        <v>800 м</v>
      </c>
      <c r="C34" s="27" t="str">
        <f>IF(B34="","", IFERROR(VLOOKUP(E34,'Общий список'!$A$3:$AG$996,3,FALSE),""))</f>
        <v>М</v>
      </c>
      <c r="D34" s="27" t="str">
        <f>IF(B34="","", IFERROR(VLOOKUP(E34,'Общий список'!$A$3:$AG$996,17,FALSE),""))</f>
        <v/>
      </c>
      <c r="E34" s="28">
        <f>'Общий список'!A22</f>
        <v>59</v>
      </c>
      <c r="F34" s="29" t="str">
        <f>IF(B34="","", IFERROR(VLOOKUP(E34,'Общий список'!$A$3:$AG$996,2,FALSE),""))</f>
        <v>Шишигин Алексей</v>
      </c>
      <c r="G34" s="27" t="str">
        <f>IF(B34="","", IFERROR(VLOOKUP(E34,'Общий список'!$A$3:$AG$996,4,FALSE),""))</f>
        <v>21.12.1985</v>
      </c>
      <c r="H34" s="27" t="str">
        <f>IF(B34="","", IFERROR(VLOOKUP(E34,'Общий список'!$A$3:$AG$996,6,FALSE),""))</f>
        <v>г. Пермь "СШОР №1"</v>
      </c>
      <c r="I34" s="27" t="str">
        <f>IF(B34="","", IFERROR(VLOOKUP(E34,'Общий список'!$A$3:$AG$996,7,FALSE),""))</f>
        <v>Карякин А.А. </v>
      </c>
      <c r="J34" s="27" t="str">
        <f t="array" ref="J34">IFERROR(INDEX('Общий список'!$A$3:$O$996,VLOOKUP(E34,'Общий список'!$A$3:$S$996,19,FALSE),MATCH(B34,'Общий список'!A22:N22,0)+1),"")</f>
        <v>2.08,00</v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список'!A23:M23,0)),"")</f>
        <v>800 м</v>
      </c>
      <c r="C35" s="27" t="str">
        <f>IF(B35="","", IFERROR(VLOOKUP(E35,'Общий список'!$A$3:$AG$996,3,FALSE),""))</f>
        <v>М</v>
      </c>
      <c r="D35" s="27" t="str">
        <f>IF(B35="","", IFERROR(VLOOKUP(E35,'Общий список'!$A$3:$AG$996,17,FALSE),""))</f>
        <v/>
      </c>
      <c r="E35" s="28">
        <f>'Общий список'!A23</f>
        <v>60</v>
      </c>
      <c r="F35" s="29" t="str">
        <f>IF(B35="","", IFERROR(VLOOKUP(E35,'Общий список'!$A$3:$AG$996,2,FALSE),""))</f>
        <v>Орлов Кирилл</v>
      </c>
      <c r="G35" s="27" t="str">
        <f>IF(B35="","", IFERROR(VLOOKUP(E35,'Общий список'!$A$3:$AG$996,4,FALSE),""))</f>
        <v>22.03.2004</v>
      </c>
      <c r="H35" s="27" t="str">
        <f>IF(B35="","", IFERROR(VLOOKUP(E35,'Общий список'!$A$3:$AG$996,6,FALSE),""))</f>
        <v>г. Пермь "СШОР №1"</v>
      </c>
      <c r="I35" s="27" t="str">
        <f>IF(B35="","", IFERROR(VLOOKUP(E35,'Общий список'!$A$3:$AG$996,7,FALSE),""))</f>
        <v>Карякин А.А. </v>
      </c>
      <c r="J35" s="27" t="str">
        <f t="array" ref="J35">IFERROR(INDEX('Общий список'!$A$3:$O$996,VLOOKUP(E35,'Общий список'!$A$3:$S$996,19,FALSE),MATCH(B35,'Общий список'!A23:N23,0)+1),"")</f>
        <v>2.01,0</v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список'!A24:M24,0)),"")</f>
        <v/>
      </c>
      <c r="C36" s="27" t="str">
        <f>IF(B36="","", IFERROR(VLOOKUP(E36,'Общий список'!$A$3:$AG$996,3,FALSE),""))</f>
        <v/>
      </c>
      <c r="D36" s="27" t="str">
        <f>IF(B36="","", IFERROR(VLOOKUP(E36,'Общий список'!$A$3:$AG$996,17,FALSE),""))</f>
        <v/>
      </c>
      <c r="E36" s="28">
        <f>'Общий список'!A24</f>
        <v>73</v>
      </c>
      <c r="F36" s="29" t="str">
        <f>IF(B36="","", IFERROR(VLOOKUP(E36,'Общий список'!$A$3:$AG$996,2,FALSE),""))</f>
        <v/>
      </c>
      <c r="G36" s="27" t="str">
        <f>IF(B36="","", IFERROR(VLOOKUP(E36,'Общий список'!$A$3:$AG$996,4,FALSE),""))</f>
        <v/>
      </c>
      <c r="H36" s="27" t="str">
        <f>IF(B36="","", IFERROR(VLOOKUP(E36,'Общий список'!$A$3:$AG$996,6,FALSE),""))</f>
        <v/>
      </c>
      <c r="I36" s="27" t="str">
        <f>IF(B36="","", IFERROR(VLOOKUP(E36,'Общий список'!$A$3:$AG$996,7,FALSE),""))</f>
        <v/>
      </c>
      <c r="J36" s="27" t="str">
        <f t="array" ref="J36">IFERROR(INDEX('Общий список'!$A$3:$O$996,VLOOKUP(E36,'Общий список'!$A$3:$S$996,19,FALSE),MATCH(B36,'Общий список'!A24:N24,0)+1),"")</f>
        <v/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список'!A25:M25,0)),"")</f>
        <v>800 м</v>
      </c>
      <c r="C37" s="27" t="str">
        <f>IF(B37="","", IFERROR(VLOOKUP(E37,'Общий список'!$A$3:$AG$996,3,FALSE),""))</f>
        <v>М</v>
      </c>
      <c r="D37" s="27" t="str">
        <f>IF(B37="","", IFERROR(VLOOKUP(E37,'Общий список'!$A$3:$AG$996,17,FALSE),""))</f>
        <v/>
      </c>
      <c r="E37" s="28">
        <f>'Общий список'!A25</f>
        <v>74</v>
      </c>
      <c r="F37" s="29" t="str">
        <f>IF(B37="","", IFERROR(VLOOKUP(E37,'Общий список'!$A$3:$AG$996,2,FALSE),""))</f>
        <v>Захаров Даниил </v>
      </c>
      <c r="G37" s="27" t="str">
        <f>IF(B37="","", IFERROR(VLOOKUP(E37,'Общий список'!$A$3:$AG$996,4,FALSE),""))</f>
        <v>12.10.2006</v>
      </c>
      <c r="H37" s="27" t="str">
        <f>IF(B37="","", IFERROR(VLOOKUP(E37,'Общий список'!$A$3:$AG$996,6,FALSE),""))</f>
        <v>МАУ ДО СШОР "Олимпиец"</v>
      </c>
      <c r="I37" s="27" t="str">
        <f>IF(B37="","", IFERROR(VLOOKUP(E37,'Общий список'!$A$3:$AG$996,7,FALSE),""))</f>
        <v>Букатин Ю.Г., Букатина Т.И.</v>
      </c>
      <c r="J37" s="27" t="str">
        <f t="array" ref="J37">IFERROR(INDEX('Общий список'!$A$3:$O$996,VLOOKUP(E37,'Общий список'!$A$3:$S$996,19,FALSE),MATCH(B37,'Общий список'!A25:N25,0)+1),"")</f>
        <v>1.58,00</v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список'!A26:M26,0)),"")</f>
        <v/>
      </c>
      <c r="C38" s="27" t="str">
        <f>IF(B38="","", IFERROR(VLOOKUP(E38,'Общий список'!$A$3:$AG$996,3,FALSE),""))</f>
        <v/>
      </c>
      <c r="D38" s="27" t="str">
        <f>IF(B38="","", IFERROR(VLOOKUP(E38,'Общий список'!$A$3:$AG$996,17,FALSE),""))</f>
        <v/>
      </c>
      <c r="E38" s="28">
        <f>'Общий список'!A26</f>
        <v>233</v>
      </c>
      <c r="F38" s="29" t="str">
        <f>IF(B38="","", IFERROR(VLOOKUP(E38,'Общий список'!$A$3:$AG$996,2,FALSE),""))</f>
        <v/>
      </c>
      <c r="G38" s="27" t="str">
        <f>IF(B38="","", IFERROR(VLOOKUP(E38,'Общий список'!$A$3:$AG$996,4,FALSE),""))</f>
        <v/>
      </c>
      <c r="H38" s="27" t="str">
        <f>IF(B38="","", IFERROR(VLOOKUP(E38,'Общий список'!$A$3:$AG$996,6,FALSE),""))</f>
        <v/>
      </c>
      <c r="I38" s="27" t="str">
        <f>IF(B38="","", IFERROR(VLOOKUP(E38,'Общий список'!$A$3:$AG$996,7,FALSE),""))</f>
        <v/>
      </c>
      <c r="J38" s="27" t="str">
        <f t="array" ref="J38">IFERROR(INDEX('Общий список'!$A$3:$O$996,VLOOKUP(E38,'Общий список'!$A$3:$S$996,19,FALSE),MATCH(B38,'Общий список'!A26:N26,0)+1),"")</f>
        <v/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список'!A27:M27,0)),"")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список'!A27</f>
        <v>103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список'!A27:N27,0)+1),"")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hidden="1" customHeight="1">
      <c r="A40" s="25"/>
      <c r="B40" s="26" t="str">
        <f t="array" ref="B40">IFERROR(INDEX('Общий список'!$A$3:$S$996,VLOOKUP(E40,'Общий список'!$A$3:$S$996,19,FALSE),MATCH($B$1,'Общий список'!A28:M28,0)),"")</f>
        <v/>
      </c>
      <c r="C40" s="27" t="str">
        <f>IF(B40="","", IFERROR(VLOOKUP(E40,'Общий список'!$A$3:$AG$996,3,FALSE),""))</f>
        <v/>
      </c>
      <c r="D40" s="27" t="str">
        <f>IF(B40="","", IFERROR(VLOOKUP(E40,'Общий список'!$A$3:$AG$996,17,FALSE),""))</f>
        <v/>
      </c>
      <c r="E40" s="28">
        <f>'Общий список'!A28</f>
        <v>104</v>
      </c>
      <c r="F40" s="29" t="str">
        <f>IF(B40="","", IFERROR(VLOOKUP(E40,'Общий список'!$A$3:$AG$996,2,FALSE),""))</f>
        <v/>
      </c>
      <c r="G40" s="27" t="str">
        <f>IF(B40="","", IFERROR(VLOOKUP(E40,'Общий список'!$A$3:$AG$996,4,FALSE),""))</f>
        <v/>
      </c>
      <c r="H40" s="27" t="str">
        <f>IF(B40="","", IFERROR(VLOOKUP(E40,'Общий список'!$A$3:$AG$996,6,FALSE),""))</f>
        <v/>
      </c>
      <c r="I40" s="27" t="str">
        <f>IF(B40="","", IFERROR(VLOOKUP(E40,'Общий список'!$A$3:$AG$996,7,FALSE),""))</f>
        <v/>
      </c>
      <c r="J40" s="27" t="str">
        <f t="array" ref="J40">IFERROR(INDEX('Общий список'!$A$3:$O$996,VLOOKUP(E40,'Общий список'!$A$3:$S$996,19,FALSE),MATCH(B40,'Общий список'!A28:N28,0)+1),"")</f>
        <v/>
      </c>
      <c r="K40" s="30"/>
      <c r="L40" s="30"/>
      <c r="M40" s="31" t="str">
        <f t="shared" si="1"/>
        <v/>
      </c>
      <c r="N40" s="28"/>
      <c r="O40" s="32"/>
      <c r="R40" s="33"/>
      <c r="S40" s="33"/>
      <c r="T40" s="33"/>
    </row>
    <row r="41" ht="15.0" hidden="1" customHeight="1">
      <c r="A41" s="25"/>
      <c r="B41" s="26" t="str">
        <f t="array" ref="B41">IFERROR(INDEX('Общий список'!$A$3:$S$996,VLOOKUP(E41,'Общий список'!$A$3:$S$996,19,FALSE),MATCH($B$1,'Общий список'!A29:M29,0)),"")</f>
        <v/>
      </c>
      <c r="C41" s="27" t="str">
        <f>IF(B41="","", IFERROR(VLOOKUP(E41,'Общий список'!$A$3:$AG$996,3,FALSE),""))</f>
        <v/>
      </c>
      <c r="D41" s="27" t="str">
        <f>IF(B41="","", IFERROR(VLOOKUP(E41,'Общий список'!$A$3:$AG$996,17,FALSE),""))</f>
        <v/>
      </c>
      <c r="E41" s="28">
        <f>'Общий список'!A29</f>
        <v>108</v>
      </c>
      <c r="F41" s="29" t="str">
        <f>IF(B41="","", IFERROR(VLOOKUP(E41,'Общий список'!$A$3:$AG$996,2,FALSE),""))</f>
        <v/>
      </c>
      <c r="G41" s="27" t="str">
        <f>IF(B41="","", IFERROR(VLOOKUP(E41,'Общий список'!$A$3:$AG$996,4,FALSE),""))</f>
        <v/>
      </c>
      <c r="H41" s="27" t="str">
        <f>IF(B41="","", IFERROR(VLOOKUP(E41,'Общий список'!$A$3:$AG$996,6,FALSE),""))</f>
        <v/>
      </c>
      <c r="I41" s="27" t="str">
        <f>IF(B41="","", IFERROR(VLOOKUP(E41,'Общий список'!$A$3:$AG$996,7,FALSE),""))</f>
        <v/>
      </c>
      <c r="J41" s="27" t="str">
        <f t="array" ref="J41">IFERROR(INDEX('Общий список'!$A$3:$O$996,VLOOKUP(E41,'Общий список'!$A$3:$S$996,19,FALSE),MATCH(B41,'Общий список'!A29:N29,0)+1),"")</f>
        <v/>
      </c>
      <c r="K41" s="30"/>
      <c r="L41" s="30"/>
      <c r="M41" s="31" t="str">
        <f t="shared" si="1"/>
        <v/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список'!A30:M30,0)),"")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список'!A30</f>
        <v>110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список'!A30:N30,0)+1),"")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список'!A31:M31,0)),"")</f>
        <v/>
      </c>
      <c r="C43" s="27" t="str">
        <f>IF(B43="","", IFERROR(VLOOKUP(E43,'Общий список'!$A$3:$AG$996,3,FALSE),""))</f>
        <v/>
      </c>
      <c r="D43" s="27" t="str">
        <f>IF(B43="","", IFERROR(VLOOKUP(E43,'Общий список'!$A$3:$AG$996,17,FALSE),""))</f>
        <v/>
      </c>
      <c r="E43" s="28">
        <f>'Общий список'!A31</f>
        <v>114</v>
      </c>
      <c r="F43" s="29" t="str">
        <f>IF(B43="","", IFERROR(VLOOKUP(E43,'Общий список'!$A$3:$AG$996,2,FALSE),""))</f>
        <v/>
      </c>
      <c r="G43" s="27" t="str">
        <f>IF(B43="","", IFERROR(VLOOKUP(E43,'Общий список'!$A$3:$AG$996,4,FALSE),""))</f>
        <v/>
      </c>
      <c r="H43" s="27" t="str">
        <f>IF(B43="","", IFERROR(VLOOKUP(E43,'Общий список'!$A$3:$AG$996,6,FALSE),""))</f>
        <v/>
      </c>
      <c r="I43" s="27" t="str">
        <f>IF(B43="","", IFERROR(VLOOKUP(E43,'Общий список'!$A$3:$AG$996,7,FALSE),""))</f>
        <v/>
      </c>
      <c r="J43" s="27" t="str">
        <f t="array" ref="J43">IFERROR(INDEX('Общий список'!$A$3:$O$996,VLOOKUP(E43,'Общий список'!$A$3:$S$996,19,FALSE),MATCH(B43,'Общий список'!A31:N31,0)+1),"")</f>
        <v/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список'!A32:M32,0)),"")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список'!A32</f>
        <v>115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список'!A32:N32,0)+1),"")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список'!A33:M33,0)),"")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список'!A33</f>
        <v>116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список'!A33:N33,0)+1),"")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список'!A34:M34,0)),"")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список'!A34</f>
        <v>144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список'!A34:N34,0)+1),"")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список'!A36:M36,0)),"")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список'!A36</f>
        <v>155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список'!A36:N36,0)+1),"")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список'!A37:M37,0)),"")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список'!A37</f>
        <v>156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список'!A37:N37,0)+1),"")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список'!A38:M38,0)),"")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список'!A38</f>
        <v>159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список'!A38:N38,0)+1),"")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список'!A39:M39,0)),"")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список'!A39</f>
        <v>164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список'!A39:N39,0)+1),"")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список'!A40:M40,0)),"")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список'!A40</f>
        <v>172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список'!A40:N40,0)+1),"")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список'!A41:M41,0)),"")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список'!A41</f>
        <v>176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список'!A41:N41,0)+1),"")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список'!A42:M42,0)),"")</f>
        <v>800 м</v>
      </c>
      <c r="C53" s="27" t="str">
        <f>IF(B53="","", IFERROR(VLOOKUP(E53,'Общий список'!$A$3:$AG$996,3,FALSE),""))</f>
        <v>М</v>
      </c>
      <c r="D53" s="27" t="str">
        <f>IF(B53="","", IFERROR(VLOOKUP(E53,'Общий список'!$A$3:$AG$996,17,FALSE),""))</f>
        <v/>
      </c>
      <c r="E53" s="28">
        <f>'Общий список'!A42</f>
        <v>181</v>
      </c>
      <c r="F53" s="29" t="str">
        <f>IF(B53="","", IFERROR(VLOOKUP(E53,'Общий список'!$A$3:$AG$996,2,FALSE),""))</f>
        <v>Корсуков Роман</v>
      </c>
      <c r="G53" s="27" t="str">
        <f>IF(B53="","", IFERROR(VLOOKUP(E53,'Общий список'!$A$3:$AG$996,4,FALSE),""))</f>
        <v>29.03.2007</v>
      </c>
      <c r="H53" s="27" t="str">
        <f>IF(B53="","", IFERROR(VLOOKUP(E53,'Общий список'!$A$3:$AG$996,6,FALSE),""))</f>
        <v>МАУ ДО СШОР Кировского р-на</v>
      </c>
      <c r="I53" s="27" t="str">
        <f>IF(B53="","", IFERROR(VLOOKUP(E53,'Общий список'!$A$3:$AG$996,7,FALSE),""))</f>
        <v>Пономарева О.Ю., Мальцева И.Б.</v>
      </c>
      <c r="J53" s="27" t="str">
        <f t="array" ref="J53">IFERROR(INDEX('Общий список'!$A$3:$O$996,VLOOKUP(E53,'Общий список'!$A$3:$S$996,19,FALSE),MATCH(B53,'Общий список'!A42:N42,0)+1),"")</f>
        <v>2.10,0</v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список'!A43:M43,0)),"")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список'!A43</f>
        <v>184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список'!A43:N43,0)+1),"")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список'!A44:M44,0)),"")</f>
        <v>800 м</v>
      </c>
      <c r="C55" s="27" t="str">
        <f>IF(B55="","", IFERROR(VLOOKUP(E55,'Общий список'!$A$3:$AG$996,3,FALSE),""))</f>
        <v>М</v>
      </c>
      <c r="D55" s="27" t="str">
        <f>IF(B55="","", IFERROR(VLOOKUP(E55,'Общий список'!$A$3:$AG$996,17,FALSE),""))</f>
        <v/>
      </c>
      <c r="E55" s="28">
        <f>'Общий список'!A44</f>
        <v>188</v>
      </c>
      <c r="F55" s="29" t="str">
        <f>IF(B55="","", IFERROR(VLOOKUP(E55,'Общий список'!$A$3:$AG$996,2,FALSE),""))</f>
        <v>Палехов Иван</v>
      </c>
      <c r="G55" s="27" t="str">
        <f>IF(B55="","", IFERROR(VLOOKUP(E55,'Общий список'!$A$3:$AG$996,4,FALSE),""))</f>
        <v>06.06.2006</v>
      </c>
      <c r="H55" s="27" t="str">
        <f>IF(B55="","", IFERROR(VLOOKUP(E55,'Общий список'!$A$3:$AG$996,6,FALSE),""))</f>
        <v>МАУ ДО СШОР Кировского р-на</v>
      </c>
      <c r="I55" s="27" t="str">
        <f>IF(B55="","", IFERROR(VLOOKUP(E55,'Общий список'!$A$3:$AG$996,7,FALSE),""))</f>
        <v>Пономарева О.Ю.</v>
      </c>
      <c r="J55" s="27" t="str">
        <f t="array" ref="J55">IFERROR(INDEX('Общий список'!$A$3:$O$996,VLOOKUP(E55,'Общий список'!$A$3:$S$996,19,FALSE),MATCH(B55,'Общий список'!A44:N44,0)+1),"")</f>
        <v>2.00,5</v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список'!A45:M45,0)),"")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список'!A45</f>
        <v>189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список'!A45:N45,0)+1),"")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список'!A46:M46,0)),"")</f>
        <v/>
      </c>
      <c r="C57" s="27" t="str">
        <f>IF(B57="","", IFERROR(VLOOKUP(E57,'Общий список'!$A$3:$AG$996,3,FALSE),""))</f>
        <v/>
      </c>
      <c r="D57" s="27" t="str">
        <f>IF(B57="","", IFERROR(VLOOKUP(E57,'Общий список'!$A$3:$AG$996,17,FALSE),""))</f>
        <v/>
      </c>
      <c r="E57" s="28">
        <f>'Общий список'!A46</f>
        <v>197</v>
      </c>
      <c r="F57" s="29" t="str">
        <f>IF(B57="","", IFERROR(VLOOKUP(E57,'Общий список'!$A$3:$AG$996,2,FALSE),""))</f>
        <v/>
      </c>
      <c r="G57" s="27" t="str">
        <f>IF(B57="","", IFERROR(VLOOKUP(E57,'Общий список'!$A$3:$AG$996,4,FALSE),""))</f>
        <v/>
      </c>
      <c r="H57" s="27" t="str">
        <f>IF(B57="","", IFERROR(VLOOKUP(E57,'Общий список'!$A$3:$AG$996,6,FALSE),""))</f>
        <v/>
      </c>
      <c r="I57" s="27" t="str">
        <f>IF(B57="","", IFERROR(VLOOKUP(E57,'Общий список'!$A$3:$AG$996,7,FALSE),""))</f>
        <v/>
      </c>
      <c r="J57" s="27" t="str">
        <f t="array" ref="J57">IFERROR(INDEX('Общий список'!$A$3:$O$996,VLOOKUP(E57,'Общий список'!$A$3:$S$996,19,FALSE),MATCH(B57,'Общий список'!A46:N46,0)+1),"")</f>
        <v/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список'!A47:M47,0)),"")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список'!A47</f>
        <v>200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список'!A47:N47,0)+1),"")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customHeight="1">
      <c r="A59" s="25">
        <v>13.0</v>
      </c>
      <c r="B59" s="26" t="str">
        <f t="array" ref="B59">IFERROR(INDEX('Общий список'!$A$3:$S$996,VLOOKUP(E59,'Общий список'!$A$3:$S$996,19,FALSE),MATCH($B$1,'Общий список'!A121:M121,0)),"")</f>
        <v>800 м</v>
      </c>
      <c r="C59" s="27" t="str">
        <f>IF(B59="","", IFERROR(VLOOKUP(E59,'Общий список'!$A$3:$AG$996,3,FALSE),""))</f>
        <v>Ж</v>
      </c>
      <c r="D59" s="27" t="str">
        <f>IF(B59="","", IFERROR(VLOOKUP(E59,'Общий список'!$A$3:$AG$996,17,FALSE),""))</f>
        <v/>
      </c>
      <c r="E59" s="28">
        <f>'Общий список'!A121</f>
        <v>500</v>
      </c>
      <c r="F59" s="29" t="str">
        <f>IF(B59="","", IFERROR(VLOOKUP(E59,'Общий список'!$A$3:$AG$996,2,FALSE),""))</f>
        <v>Симанова Алина </v>
      </c>
      <c r="G59" s="27" t="str">
        <f>IF(B59="","", IFERROR(VLOOKUP(E59,'Общий список'!$A$3:$AG$996,4,FALSE),""))</f>
        <v>14.07.2001</v>
      </c>
      <c r="H59" s="29" t="str">
        <f>IF(B59="","", IFERROR(VLOOKUP(E59,'Общий список'!$A$3:$AG$996,6,FALSE),""))</f>
        <v>RunTrain </v>
      </c>
      <c r="I59" s="29" t="str">
        <f>IF(B59="","", IFERROR(VLOOKUP(E59,'Общий список'!$A$3:$AG$996,7,FALSE),""))</f>
        <v>Грядковский И.С.</v>
      </c>
      <c r="J59" s="50" t="s">
        <v>113</v>
      </c>
      <c r="K59" s="30"/>
      <c r="L59" s="30" t="s">
        <v>114</v>
      </c>
      <c r="M59" s="31" t="str">
        <f t="shared" si="1"/>
        <v>2.23,86</v>
      </c>
      <c r="N59" s="28"/>
      <c r="O59" s="32"/>
      <c r="R59" s="33"/>
      <c r="S59" s="33"/>
      <c r="T59" s="33"/>
    </row>
    <row r="60" ht="15.0" customHeight="1">
      <c r="A60" s="25">
        <v>14.0</v>
      </c>
      <c r="B60" s="26" t="str">
        <f t="array" ref="B60">IFERROR(INDEX('Общий список'!$A$3:$S$996,VLOOKUP(E60,'Общий список'!$A$3:$S$996,19,FALSE),MATCH($B$1,'Общий список'!A123:M123,0)),"")</f>
        <v>800 м</v>
      </c>
      <c r="C60" s="27" t="str">
        <f>IF(B60="","", IFERROR(VLOOKUP(E60,'Общий список'!$A$3:$AG$996,3,FALSE),""))</f>
        <v>Ж</v>
      </c>
      <c r="D60" s="27" t="str">
        <f>IF(B60="","", IFERROR(VLOOKUP(E60,'Общий список'!$A$3:$AG$996,17,FALSE),""))</f>
        <v/>
      </c>
      <c r="E60" s="28">
        <f>'Общий список'!A123</f>
        <v>502</v>
      </c>
      <c r="F60" s="29" t="str">
        <f>IF(B60="","", IFERROR(VLOOKUP(E60,'Общий список'!$A$3:$AG$996,2,FALSE),""))</f>
        <v>Карунова Валерия</v>
      </c>
      <c r="G60" s="27" t="str">
        <f>IF(B60="","", IFERROR(VLOOKUP(E60,'Общий список'!$A$3:$AG$996,4,FALSE),""))</f>
        <v>24.10.2007</v>
      </c>
      <c r="H60" s="29" t="str">
        <f>IF(B60="","", IFERROR(VLOOKUP(E60,'Общий список'!$A$3:$AG$996,6,FALSE),""))</f>
        <v>г. Пермь "СШОР №1"</v>
      </c>
      <c r="I60" s="29" t="str">
        <f>IF(B60="","", IFERROR(VLOOKUP(E60,'Общий список'!$A$3:$AG$996,7,FALSE),""))</f>
        <v>Суворова Т.Н, Барон А.В.</v>
      </c>
      <c r="J60" s="27" t="str">
        <f t="array" ref="J60">IFERROR(INDEX('Общий список'!$A$3:$O$996,VLOOKUP(E60,'Общий список'!$A$3:$S$996,19,FALSE),MATCH(B60,'Общий список'!A123:N123,0)+1),"")</f>
        <v>2.24,7</v>
      </c>
      <c r="K60" s="30"/>
      <c r="L60" s="30" t="s">
        <v>115</v>
      </c>
      <c r="M60" s="31" t="str">
        <f t="shared" si="1"/>
        <v>2.24,00</v>
      </c>
      <c r="N60" s="28"/>
      <c r="O60" s="32"/>
      <c r="R60" s="33"/>
      <c r="S60" s="33"/>
      <c r="T60" s="33"/>
    </row>
    <row r="61" ht="15.0" customHeight="1">
      <c r="A61" s="25">
        <v>15.0</v>
      </c>
      <c r="B61" s="26" t="str">
        <f t="array" ref="B61">IFERROR(INDEX('Общий список'!$A$3:$S$996,VLOOKUP(E61,'Общий список'!$A$3:$S$996,19,FALSE),MATCH($B$1,'Общий список'!A137:M137,0)),"")</f>
        <v>800 м</v>
      </c>
      <c r="C61" s="27" t="str">
        <f>IF(B61="","", IFERROR(VLOOKUP(E61,'Общий список'!$A$3:$AG$996,3,FALSE),""))</f>
        <v>Ж</v>
      </c>
      <c r="D61" s="27" t="str">
        <f>IF(B61="","", IFERROR(VLOOKUP(E61,'Общий список'!$A$3:$AG$996,17,FALSE),""))</f>
        <v/>
      </c>
      <c r="E61" s="28">
        <f>'Общий список'!A137</f>
        <v>525</v>
      </c>
      <c r="F61" s="29" t="str">
        <f>IF(B61="","", IFERROR(VLOOKUP(E61,'Общий список'!$A$3:$AG$996,2,FALSE),""))</f>
        <v>Плотникова Юлия</v>
      </c>
      <c r="G61" s="27" t="str">
        <f>IF(B61="","", IFERROR(VLOOKUP(E61,'Общий список'!$A$3:$AG$996,4,FALSE),""))</f>
        <v>11.11.2004</v>
      </c>
      <c r="H61" s="29" t="str">
        <f>IF(B61="","", IFERROR(VLOOKUP(E61,'Общий список'!$A$3:$AG$996,6,FALSE),""))</f>
        <v>г. Пермь "СШОР №1"</v>
      </c>
      <c r="I61" s="29" t="str">
        <f>IF(B61="","", IFERROR(VLOOKUP(E61,'Общий список'!$A$3:$AG$996,7,FALSE),""))</f>
        <v>Суворова Т.Н.</v>
      </c>
      <c r="J61" s="27" t="str">
        <f t="array" ref="J61">IFERROR(INDEX('Общий список'!$A$3:$O$996,VLOOKUP(E61,'Общий список'!$A$3:$S$996,19,FALSE),MATCH(B61,'Общий список'!A137:N137,0)+1),"")</f>
        <v>2.22,4</v>
      </c>
      <c r="K61" s="30"/>
      <c r="L61" s="30" t="s">
        <v>116</v>
      </c>
      <c r="M61" s="31" t="str">
        <f t="shared" si="1"/>
        <v>2.24,26</v>
      </c>
      <c r="N61" s="28"/>
      <c r="O61" s="32"/>
      <c r="R61" s="33"/>
      <c r="S61" s="33"/>
      <c r="T61" s="33"/>
    </row>
    <row r="62" ht="15.0" customHeight="1">
      <c r="A62" s="25">
        <v>16.0</v>
      </c>
      <c r="B62" s="26" t="str">
        <f t="array" ref="B62">IFERROR(INDEX('Общий список'!$A$3:$S$996,VLOOKUP(E62,'Общий список'!$A$3:$S$996,19,FALSE),MATCH($B$1,'Общий список'!A141:M141,0)),"")</f>
        <v>800 м</v>
      </c>
      <c r="C62" s="27" t="str">
        <f>IF(B62="","", IFERROR(VLOOKUP(E62,'Общий список'!$A$3:$AG$996,3,FALSE),""))</f>
        <v>Ж</v>
      </c>
      <c r="D62" s="27" t="str">
        <f>IF(B62="","", IFERROR(VLOOKUP(E62,'Общий список'!$A$3:$AG$996,17,FALSE),""))</f>
        <v/>
      </c>
      <c r="E62" s="28">
        <f>'Общий список'!A141</f>
        <v>545</v>
      </c>
      <c r="F62" s="29" t="str">
        <f>IF(B62="","", IFERROR(VLOOKUP(E62,'Общий список'!$A$3:$AG$996,2,FALSE),""))</f>
        <v>Северова Мария</v>
      </c>
      <c r="G62" s="27" t="str">
        <f>IF(B62="","", IFERROR(VLOOKUP(E62,'Общий список'!$A$3:$AG$996,4,FALSE),""))</f>
        <v>01.09.2007</v>
      </c>
      <c r="H62" s="29" t="str">
        <f>IF(B62="","", IFERROR(VLOOKUP(E62,'Общий список'!$A$3:$AG$996,6,FALSE),""))</f>
        <v>г. Пермь "СШОР №1"</v>
      </c>
      <c r="I62" s="29" t="str">
        <f>IF(B62="","", IFERROR(VLOOKUP(E62,'Общий список'!$A$3:$AG$996,7,FALSE),""))</f>
        <v>Суворова Т.Н., Барон А.В.</v>
      </c>
      <c r="J62" s="27" t="str">
        <f t="array" ref="J62">IFERROR(INDEX('Общий список'!$A$3:$O$996,VLOOKUP(E62,'Общий список'!$A$3:$S$996,19,FALSE),MATCH(B62,'Общий список'!A141:N141,0)+1),"")</f>
        <v>2.24,9</v>
      </c>
      <c r="K62" s="30"/>
      <c r="L62" s="30" t="s">
        <v>117</v>
      </c>
      <c r="M62" s="31" t="str">
        <f t="shared" si="1"/>
        <v>2.24,53</v>
      </c>
      <c r="N62" s="28"/>
      <c r="O62" s="32"/>
      <c r="R62" s="33"/>
      <c r="S62" s="33"/>
      <c r="T62" s="33"/>
    </row>
    <row r="63" ht="15.0" customHeight="1">
      <c r="A63" s="25">
        <v>17.0</v>
      </c>
      <c r="B63" s="26" t="str">
        <f t="array" ref="B63">IFERROR(INDEX('Общий список'!$A$3:$S$996,VLOOKUP(E63,'Общий список'!$A$3:$S$996,19,FALSE),MATCH($B$1,'Общий список'!A17:M17,0)),"")</f>
        <v>800 м</v>
      </c>
      <c r="C63" s="27" t="str">
        <f>IF(B63="","", IFERROR(VLOOKUP(E63,'Общий список'!$A$3:$AG$996,3,FALSE),""))</f>
        <v>Ж</v>
      </c>
      <c r="D63" s="27" t="str">
        <f>IF(B63="","", IFERROR(VLOOKUP(E63,'Общий список'!$A$3:$AG$996,17,FALSE),""))</f>
        <v/>
      </c>
      <c r="E63" s="28">
        <f>'Общий список'!A17</f>
        <v>33</v>
      </c>
      <c r="F63" s="29" t="str">
        <f>IF(B63="","", IFERROR(VLOOKUP(E63,'Общий список'!$A$3:$AG$996,2,FALSE),""))</f>
        <v>Вакорина Екатерина </v>
      </c>
      <c r="G63" s="27" t="str">
        <f>IF(B63="","", IFERROR(VLOOKUP(E63,'Общий список'!$A$3:$AG$996,4,FALSE),""))</f>
        <v>30.11.1997</v>
      </c>
      <c r="H63" s="34" t="str">
        <f>IF(B63="","", IFERROR(VLOOKUP(E63,'Общий список'!$A$3:$AG$996,6,FALSE),""))</f>
        <v>Газпром трансгаз Чайковский </v>
      </c>
      <c r="I63" s="29" t="str">
        <f>IF(B63="","", IFERROR(VLOOKUP(E63,'Общий список'!$A$3:$AG$996,7,FALSE),""))</f>
        <v>Вакорин В.В. </v>
      </c>
      <c r="J63" s="27" t="str">
        <f t="array" ref="J63">IFERROR(INDEX('Общий список'!$A$3:$O$996,VLOOKUP(E63,'Общий список'!$A$3:$S$996,19,FALSE),MATCH(B63,'Общий список'!A17:N17,0)+1),"")</f>
        <v>2.23,0</v>
      </c>
      <c r="K63" s="30"/>
      <c r="L63" s="30" t="s">
        <v>118</v>
      </c>
      <c r="M63" s="31" t="str">
        <f t="shared" si="1"/>
        <v>2.24,56</v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список'!A49:M49,0)),"")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список'!A49</f>
        <v>215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список'!A49:N49,0)+1),"")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список'!A50:M50,0)),"")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список'!A50</f>
        <v>216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список'!A50:N50,0)+1),"")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список'!A51:M51,0)),"")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список'!A51</f>
        <v>223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список'!A51:N51,0)+1),"")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список'!A52:M52,0)),"")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список'!A52</f>
        <v>229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список'!A52:N52,0)+1),"")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список'!A53:M53,0)),"")</f>
        <v/>
      </c>
      <c r="C68" s="27" t="str">
        <f>IF(B68="","", IFERROR(VLOOKUP(E68,'Общий список'!$A$3:$AG$996,3,FALSE),""))</f>
        <v/>
      </c>
      <c r="D68" s="27" t="str">
        <f>IF(B68="","", IFERROR(VLOOKUP(E68,'Общий список'!$A$3:$AG$996,17,FALSE),""))</f>
        <v/>
      </c>
      <c r="E68" s="28">
        <f>'Общий список'!A53</f>
        <v>234</v>
      </c>
      <c r="F68" s="29" t="str">
        <f>IF(B68="","", IFERROR(VLOOKUP(E68,'Общий список'!$A$3:$AG$996,2,FALSE),""))</f>
        <v/>
      </c>
      <c r="G68" s="27" t="str">
        <f>IF(B68="","", IFERROR(VLOOKUP(E68,'Общий список'!$A$3:$AG$996,4,FALSE),""))</f>
        <v/>
      </c>
      <c r="H68" s="27" t="str">
        <f>IF(B68="","", IFERROR(VLOOKUP(E68,'Общий список'!$A$3:$AG$996,6,FALSE),""))</f>
        <v/>
      </c>
      <c r="I68" s="27" t="str">
        <f>IF(B68="","", IFERROR(VLOOKUP(E68,'Общий список'!$A$3:$AG$996,7,FALSE),""))</f>
        <v/>
      </c>
      <c r="J68" s="27" t="str">
        <f t="array" ref="J68">IFERROR(INDEX('Общий список'!$A$3:$O$996,VLOOKUP(E68,'Общий список'!$A$3:$S$996,19,FALSE),MATCH(B68,'Общий список'!A53:N53,0)+1),"")</f>
        <v/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список'!A54:M54,0)),"")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список'!A54</f>
        <v>235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список'!A54:N54,0)+1),"")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список'!A55:M55,0)),"")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список'!A55</f>
        <v>237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список'!A55:N55,0)+1),"")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список'!A56:M56,0)),"")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список'!A56</f>
        <v>239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список'!A56:N56,0)+1),"")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список'!A57:M57,0)),"")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список'!A57</f>
        <v>241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список'!A57:N57,0)+1),"")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список'!A58:M58,0)),"")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список'!A58</f>
        <v>242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список'!A58:N58,0)+1),"")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25"/>
      <c r="B74" s="26" t="str">
        <f t="array" ref="B74">IFERROR(INDEX('Общий список'!$A$3:$S$996,VLOOKUP(E74,'Общий список'!$A$3:$S$996,19,FALSE),MATCH($B$1,'Общий список'!A59:M59,0)),"")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список'!A59</f>
        <v>243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список'!A59:N59,0)+1),"")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25"/>
      <c r="B75" s="26" t="str">
        <f t="array" ref="B75">IFERROR(INDEX('Общий список'!$A$3:$S$996,VLOOKUP(E75,'Общий список'!$A$3:$S$996,19,FALSE),MATCH($B$1,'Общий список'!A60:M60,0)),"")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список'!A60</f>
        <v>250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список'!A60:N60,0)+1),"")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список'!A61:M61,0)),"")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список'!A61</f>
        <v>271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список'!A61:N61,0)+1),"")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список'!A62:M62,0)),"")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список'!A62</f>
        <v>272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список'!A62:N62,0)+1),"")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список'!A63:M63,0)),"")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список'!A63</f>
        <v>273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список'!A63:N63,0)+1),"")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список'!A64:M64,0)),"")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список'!A64</f>
        <v>274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список'!A64:N64,0)+1),"")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customHeight="1">
      <c r="A80" s="25">
        <v>18.0</v>
      </c>
      <c r="B80" s="26" t="str">
        <f t="array" ref="B80">IFERROR(INDEX('Общий список'!$A$3:$S$996,VLOOKUP(E80,'Общий список'!$A$3:$S$996,19,FALSE),MATCH($B$1,'Общий список'!A96:M96,0)),"")</f>
        <v>800 м</v>
      </c>
      <c r="C80" s="27" t="str">
        <f>IF(B80="","", IFERROR(VLOOKUP(E80,'Общий список'!$A$3:$AG$996,3,FALSE),""))</f>
        <v>Ж</v>
      </c>
      <c r="D80" s="27" t="str">
        <f>IF(B80="","", IFERROR(VLOOKUP(E80,'Общий список'!$A$3:$AG$996,17,FALSE),""))</f>
        <v/>
      </c>
      <c r="E80" s="28">
        <f>'Общий список'!A96</f>
        <v>389</v>
      </c>
      <c r="F80" s="29" t="str">
        <f>IF(B80="","", IFERROR(VLOOKUP(E80,'Общий список'!$A$3:$AG$996,2,FALSE),""))</f>
        <v>Володько Анастасия</v>
      </c>
      <c r="G80" s="27" t="str">
        <f>IF(B80="","", IFERROR(VLOOKUP(E80,'Общий список'!$A$3:$AG$996,4,FALSE),""))</f>
        <v>08.06.2007</v>
      </c>
      <c r="H80" s="29" t="str">
        <f>IF(B80="","", IFERROR(VLOOKUP(E80,'Общий список'!$A$3:$AG$996,6,FALSE),""))</f>
        <v>МАУ ДО СШ "Вихрь"</v>
      </c>
      <c r="I80" s="29" t="str">
        <f>IF(B80="","", IFERROR(VLOOKUP(E80,'Общий список'!$A$3:$AG$996,7,FALSE),""))</f>
        <v>Пермякова Н.В</v>
      </c>
      <c r="J80" s="50" t="s">
        <v>119</v>
      </c>
      <c r="K80" s="30"/>
      <c r="L80" s="30" t="s">
        <v>120</v>
      </c>
      <c r="M80" s="31" t="str">
        <f t="shared" si="1"/>
        <v>2.25,54</v>
      </c>
      <c r="N80" s="28"/>
      <c r="O80" s="32"/>
      <c r="R80" s="33"/>
      <c r="S80" s="33"/>
      <c r="T80" s="33"/>
    </row>
    <row r="81" ht="15.0" customHeight="1">
      <c r="A81" s="25">
        <v>19.0</v>
      </c>
      <c r="B81" s="26" t="str">
        <f t="array" ref="B81">IFERROR(INDEX('Общий список'!$A$3:$S$996,VLOOKUP(E81,'Общий список'!$A$3:$S$996,19,FALSE),MATCH($B$1,'Общий список'!A175:M175,0)),"")</f>
        <v>800 м</v>
      </c>
      <c r="C81" s="27" t="str">
        <f>IF(B81="","", IFERROR(VLOOKUP(E81,'Общий список'!$A$3:$AG$996,3,FALSE),""))</f>
        <v>Ж</v>
      </c>
      <c r="D81" s="27" t="str">
        <f>IF(B81="","", IFERROR(VLOOKUP(E81,'Общий список'!$A$3:$AG$996,17,FALSE),""))</f>
        <v/>
      </c>
      <c r="E81" s="28">
        <f>'Общий список'!A175</f>
        <v>682</v>
      </c>
      <c r="F81" s="29" t="str">
        <f>IF(B81="","", IFERROR(VLOOKUP(E81,'Общий список'!$A$3:$AG$996,2,FALSE),""))</f>
        <v>Подчезерцева Варвара</v>
      </c>
      <c r="G81" s="27" t="str">
        <f>IF(B81="","", IFERROR(VLOOKUP(E81,'Общий список'!$A$3:$AG$996,4,FALSE),""))</f>
        <v>15.02.2011</v>
      </c>
      <c r="H81" s="29" t="str">
        <f>IF(B81="","", IFERROR(VLOOKUP(E81,'Общий список'!$A$3:$AG$996,6,FALSE),""))</f>
        <v>МБУДО "СШ" г. Лысьва</v>
      </c>
      <c r="I81" s="29" t="str">
        <f>IF(B81="","", IFERROR(VLOOKUP(E81,'Общий список'!$A$3:$AG$996,7,FALSE),""))</f>
        <v>Сыстеров А.Н.</v>
      </c>
      <c r="J81" s="27" t="str">
        <f t="array" ref="J81">IFERROR(INDEX('Общий список'!$A$3:$O$996,VLOOKUP(E81,'Общий список'!$A$3:$S$996,19,FALSE),MATCH(B81,'Общий список'!A175:N175,0)+1),"")</f>
        <v>2.24,3</v>
      </c>
      <c r="K81" s="30"/>
      <c r="L81" s="30" t="s">
        <v>121</v>
      </c>
      <c r="M81" s="31" t="str">
        <f t="shared" si="1"/>
        <v>2.27,45</v>
      </c>
      <c r="N81" s="28"/>
      <c r="O81" s="32"/>
      <c r="R81" s="33"/>
      <c r="S81" s="33"/>
      <c r="T81" s="33"/>
    </row>
    <row r="82">
      <c r="A82" s="25">
        <v>20.0</v>
      </c>
      <c r="B82" s="26" t="str">
        <f t="array" ref="B82">IFERROR(INDEX('Общий список'!$A$3:$S$996,VLOOKUP(E82,'Общий список'!$A$3:$S$996,19,FALSE),MATCH($B$1,'Общий список'!A48:M48,0)),"")</f>
        <v>800 м</v>
      </c>
      <c r="C82" s="27" t="str">
        <f>IF(B82="","", IFERROR(VLOOKUP(E82,'Общий список'!$A$3:$AG$996,3,FALSE),""))</f>
        <v>Ж</v>
      </c>
      <c r="D82" s="27" t="str">
        <f>IF(B82="","", IFERROR(VLOOKUP(E82,'Общий список'!$A$3:$AG$996,17,FALSE),""))</f>
        <v/>
      </c>
      <c r="E82" s="28">
        <f>'Общий список'!A48</f>
        <v>211</v>
      </c>
      <c r="F82" s="29" t="str">
        <f>IF(B82="","", IFERROR(VLOOKUP(E82,'Общий список'!$A$3:$AG$996,2,FALSE),""))</f>
        <v>Ракитова Яна</v>
      </c>
      <c r="G82" s="27" t="str">
        <f>IF(B82="","", IFERROR(VLOOKUP(E82,'Общий список'!$A$3:$AG$996,4,FALSE),""))</f>
        <v>24.04.2007</v>
      </c>
      <c r="H82" s="34" t="str">
        <f>IF(B82="","", IFERROR(VLOOKUP(E82,'Общий список'!$A$3:$AG$996,6,FALSE),""))</f>
        <v>МАУ ДО СШОР Кировского р-на</v>
      </c>
      <c r="I82" s="62" t="str">
        <f>IF(B82="","", IFERROR(VLOOKUP(E82,'Общий список'!$A$3:$AG$996,7,FALSE),""))</f>
        <v>Пономарева О.Ю., Пономарева Е.Ю.</v>
      </c>
      <c r="J82" s="27" t="str">
        <f t="array" ref="J82">IFERROR(INDEX('Общий список'!$A$3:$O$996,VLOOKUP(E82,'Общий список'!$A$3:$S$996,19,FALSE),MATCH(B82,'Общий список'!A48:N48,0)+1),"")</f>
        <v>2.29,3</v>
      </c>
      <c r="K82" s="30"/>
      <c r="L82" s="30" t="s">
        <v>122</v>
      </c>
      <c r="M82" s="31" t="str">
        <f t="shared" si="1"/>
        <v>2.29,12</v>
      </c>
      <c r="N82" s="28"/>
      <c r="O82" s="32"/>
      <c r="R82" s="33"/>
      <c r="S82" s="33"/>
      <c r="T82" s="33"/>
    </row>
    <row r="83" ht="15.0" customHeight="1">
      <c r="A83" s="25">
        <v>21.0</v>
      </c>
      <c r="B83" s="26" t="str">
        <f t="array" ref="B83">IFERROR(INDEX('Общий список'!$A$3:$S$996,VLOOKUP(E83,'Общий список'!$A$3:$S$996,19,FALSE),MATCH($B$1,'Общий список'!A176:M176,0)),"")</f>
        <v>800 м</v>
      </c>
      <c r="C83" s="27" t="str">
        <f>IF(B83="","", IFERROR(VLOOKUP(E83,'Общий список'!$A$3:$AG$996,3,FALSE),""))</f>
        <v>Ж</v>
      </c>
      <c r="D83" s="27" t="str">
        <f>IF(B83="","", IFERROR(VLOOKUP(E83,'Общий список'!$A$3:$AG$996,17,FALSE),""))</f>
        <v/>
      </c>
      <c r="E83" s="28">
        <f>'Общий список'!A176</f>
        <v>683</v>
      </c>
      <c r="F83" s="29" t="str">
        <f>IF(B83="","", IFERROR(VLOOKUP(E83,'Общий список'!$A$3:$AG$996,2,FALSE),""))</f>
        <v>Житина Анна</v>
      </c>
      <c r="G83" s="27" t="str">
        <f>IF(B83="","", IFERROR(VLOOKUP(E83,'Общий список'!$A$3:$AG$996,4,FALSE),""))</f>
        <v>16.06.2011</v>
      </c>
      <c r="H83" s="29" t="str">
        <f>IF(B83="","", IFERROR(VLOOKUP(E83,'Общий список'!$A$3:$AG$996,6,FALSE),""))</f>
        <v>МБУДО "СШ" г. Лысьва</v>
      </c>
      <c r="I83" s="29" t="str">
        <f>IF(B83="","", IFERROR(VLOOKUP(E83,'Общий список'!$A$3:$AG$996,7,FALSE),""))</f>
        <v>Сыстеров А.Н.</v>
      </c>
      <c r="J83" s="27" t="str">
        <f t="array" ref="J83">IFERROR(INDEX('Общий список'!$A$3:$O$996,VLOOKUP(E83,'Общий список'!$A$3:$S$996,19,FALSE),MATCH(B83,'Общий список'!A176:N176,0)+1),"")</f>
        <v>2.25,2</v>
      </c>
      <c r="K83" s="30"/>
      <c r="L83" s="30" t="s">
        <v>123</v>
      </c>
      <c r="M83" s="31" t="str">
        <f t="shared" si="1"/>
        <v>2.30,39</v>
      </c>
      <c r="N83" s="28"/>
      <c r="O83" s="32"/>
      <c r="R83" s="33"/>
      <c r="S83" s="33"/>
      <c r="T83" s="33"/>
    </row>
    <row r="84" ht="15.0" customHeight="1">
      <c r="A84" s="25">
        <v>22.0</v>
      </c>
      <c r="B84" s="26" t="str">
        <f t="array" ref="B84">IFERROR(INDEX('Общий список'!$A$3:$S$996,VLOOKUP(E84,'Общий список'!$A$3:$S$996,19,FALSE),MATCH($B$1,'Общий список'!A10:M10,0)),"")</f>
        <v>800 м</v>
      </c>
      <c r="C84" s="27" t="str">
        <f>IF(B84="","", IFERROR(VLOOKUP(E84,'Общий список'!$A$3:$AG$996,3,FALSE),""))</f>
        <v>Ж</v>
      </c>
      <c r="D84" s="27" t="str">
        <f>IF(B84="","", IFERROR(VLOOKUP(E84,'Общий список'!$A$3:$AG$996,17,FALSE),""))</f>
        <v/>
      </c>
      <c r="E84" s="28">
        <f>'Общий список'!A10</f>
        <v>8</v>
      </c>
      <c r="F84" s="29" t="str">
        <f>IF(B84="","", IFERROR(VLOOKUP(E84,'Общий список'!$A$3:$AG$996,2,FALSE),""))</f>
        <v>Юхимец Леся</v>
      </c>
      <c r="G84" s="27" t="str">
        <f>IF(B84="","", IFERROR(VLOOKUP(E84,'Общий список'!$A$3:$AG$996,4,FALSE),""))</f>
        <v>05.04.1972</v>
      </c>
      <c r="H84" s="29" t="str">
        <f>IF(B84="","", IFERROR(VLOOKUP(E84,'Общий список'!$A$3:$AG$996,6,FALSE),""))</f>
        <v>СШОР "ТЕМП" г. Березники</v>
      </c>
      <c r="I84" s="29" t="str">
        <f>IF(B84="","", IFERROR(VLOOKUP(E84,'Общий список'!$A$3:$AG$996,7,FALSE),""))</f>
        <v>Чжао Л.А.,Косинов А.Н. </v>
      </c>
      <c r="J84" s="27" t="str">
        <f t="array" ref="J84">IFERROR(INDEX('Общий список'!$A$3:$O$996,VLOOKUP(E84,'Общий список'!$A$3:$S$996,19,FALSE),MATCH(B84,'Общий список'!A10:N10,0)+1),"")</f>
        <v>2.28,0</v>
      </c>
      <c r="K84" s="30"/>
      <c r="L84" s="30" t="s">
        <v>124</v>
      </c>
      <c r="M84" s="31" t="str">
        <f t="shared" si="1"/>
        <v>2.30,47</v>
      </c>
      <c r="N84" s="28"/>
      <c r="O84" s="32"/>
      <c r="R84" s="33"/>
      <c r="S84" s="33"/>
      <c r="T84" s="33"/>
    </row>
    <row r="85" ht="15.0" customHeight="1">
      <c r="A85" s="25">
        <v>23.0</v>
      </c>
      <c r="B85" s="26" t="str">
        <f t="array" ref="B85">IFERROR(INDEX('Общий список'!$A$3:$S$996,VLOOKUP(E85,'Общий список'!$A$3:$S$996,19,FALSE),MATCH($B$1,'Общий список'!A94:M94,0)),"")</f>
        <v>800 м</v>
      </c>
      <c r="C85" s="27" t="str">
        <f>IF(B85="","", IFERROR(VLOOKUP(E85,'Общий список'!$A$3:$AG$996,3,FALSE),""))</f>
        <v>Ж</v>
      </c>
      <c r="D85" s="27" t="str">
        <f>IF(B85="","", IFERROR(VLOOKUP(E85,'Общий список'!$A$3:$AG$996,17,FALSE),""))</f>
        <v/>
      </c>
      <c r="E85" s="28">
        <f>'Общий список'!A94</f>
        <v>384</v>
      </c>
      <c r="F85" s="29" t="str">
        <f>IF(B85="","", IFERROR(VLOOKUP(E85,'Общий список'!$A$3:$AG$996,2,FALSE),""))</f>
        <v>Орлова Полина</v>
      </c>
      <c r="G85" s="27" t="str">
        <f>IF(B85="","", IFERROR(VLOOKUP(E85,'Общий список'!$A$3:$AG$996,4,FALSE),""))</f>
        <v>07.12.2006</v>
      </c>
      <c r="H85" s="29" t="str">
        <f>IF(B85="","", IFERROR(VLOOKUP(E85,'Общий список'!$A$3:$AG$996,6,FALSE),""))</f>
        <v>МАУ ДО СШ "Вихрь"</v>
      </c>
      <c r="I85" s="29" t="str">
        <f>IF(B85="","", IFERROR(VLOOKUP(E85,'Общий список'!$A$3:$AG$996,7,FALSE),""))</f>
        <v>Пермякова Н.В</v>
      </c>
      <c r="J85" s="27" t="str">
        <f t="array" ref="J85">IFERROR(INDEX('Общий список'!$A$3:$O$996,VLOOKUP(E85,'Общий список'!$A$3:$S$996,19,FALSE),MATCH(B85,'Общий список'!A94:N94,0)+1),"")</f>
        <v>2,28,0</v>
      </c>
      <c r="K85" s="30"/>
      <c r="L85" s="30" t="s">
        <v>125</v>
      </c>
      <c r="M85" s="31" t="str">
        <f t="shared" si="1"/>
        <v>2.30,59</v>
      </c>
      <c r="N85" s="28"/>
      <c r="O85" s="32"/>
      <c r="R85" s="33"/>
      <c r="S85" s="33"/>
      <c r="T85" s="33"/>
    </row>
    <row r="86" ht="15.0" customHeight="1">
      <c r="A86" s="25">
        <v>24.0</v>
      </c>
      <c r="B86" s="26" t="str">
        <f t="array" ref="B86">IFERROR(INDEX('Общий список'!$A$3:$S$996,VLOOKUP(E86,'Общий список'!$A$3:$S$996,19,FALSE),MATCH($B$1,'Общий список'!A189:M189,0)),"")</f>
        <v>800 м</v>
      </c>
      <c r="C86" s="27" t="str">
        <f>IF(B86="","", IFERROR(VLOOKUP(E86,'Общий список'!$A$3:$AG$996,3,FALSE),""))</f>
        <v>Ж</v>
      </c>
      <c r="D86" s="27" t="str">
        <f>IF(B86="","", IFERROR(VLOOKUP(E86,'Общий список'!$A$3:$AG$996,17,FALSE),""))</f>
        <v/>
      </c>
      <c r="E86" s="28">
        <f>'Общий список'!A189</f>
        <v>803</v>
      </c>
      <c r="F86" s="29" t="str">
        <f>IF(B86="","", IFERROR(VLOOKUP(E86,'Общий список'!$A$3:$AG$996,2,FALSE),""))</f>
        <v>Сайкинова Софья </v>
      </c>
      <c r="G86" s="27" t="str">
        <f>IF(B86="","", IFERROR(VLOOKUP(E86,'Общий список'!$A$3:$AG$996,4,FALSE),""))</f>
        <v>08.01.2009</v>
      </c>
      <c r="H86" s="29" t="str">
        <f>IF(B86="","", IFERROR(VLOOKUP(E86,'Общий список'!$A$3:$AG$996,6,FALSE),""))</f>
        <v>ДЮСШ г.Кудымкар </v>
      </c>
      <c r="I86" s="29" t="str">
        <f>IF(B86="","", IFERROR(VLOOKUP(E86,'Общий список'!$A$3:$AG$996,7,FALSE),""))</f>
        <v>Сятчихин Е.С.</v>
      </c>
      <c r="J86" s="27" t="str">
        <f t="array" ref="J86">IFERROR(INDEX('Общий список'!$A$3:$O$996,VLOOKUP(E86,'Общий список'!$A$3:$S$996,19,FALSE),MATCH(B86,'Общий список'!A189:N189,0)+1),"")</f>
        <v>2.30,15</v>
      </c>
      <c r="K86" s="30"/>
      <c r="L86" s="30" t="s">
        <v>126</v>
      </c>
      <c r="M86" s="31" t="str">
        <f t="shared" si="1"/>
        <v>2.33,45</v>
      </c>
      <c r="N86" s="28"/>
      <c r="O86" s="32"/>
      <c r="R86" s="33"/>
      <c r="S86" s="33"/>
      <c r="T86" s="33"/>
    </row>
    <row r="87" ht="15.0" customHeight="1">
      <c r="A87" s="25">
        <v>25.0</v>
      </c>
      <c r="B87" s="26" t="str">
        <f t="array" ref="B87">IFERROR(INDEX('Общий список'!$A$3:$S$996,VLOOKUP(E87,'Общий список'!$A$3:$S$996,19,FALSE),MATCH($B$1,'Общий список'!A186:M186,0)),"")</f>
        <v>800 м</v>
      </c>
      <c r="C87" s="27" t="str">
        <f>IF(B87="","", IFERROR(VLOOKUP(E87,'Общий список'!$A$3:$AG$996,3,FALSE),""))</f>
        <v>Ж</v>
      </c>
      <c r="D87" s="27" t="str">
        <f>IF(B87="","", IFERROR(VLOOKUP(E87,'Общий список'!$A$3:$AG$996,17,FALSE),""))</f>
        <v/>
      </c>
      <c r="E87" s="28">
        <f>'Общий список'!A186</f>
        <v>776</v>
      </c>
      <c r="F87" s="29" t="str">
        <f>IF(B87="","", IFERROR(VLOOKUP(E87,'Общий список'!$A$3:$AG$996,2,FALSE),""))</f>
        <v>Дружинина Полина</v>
      </c>
      <c r="G87" s="27" t="str">
        <f>IF(B87="","", IFERROR(VLOOKUP(E87,'Общий список'!$A$3:$AG$996,4,FALSE),""))</f>
        <v>10.02.09</v>
      </c>
      <c r="H87" s="34" t="str">
        <f>IF(B87="","", IFERROR(VLOOKUP(E87,'Общий список'!$A$3:$AG$996,6,FALSE),""))</f>
        <v>СШОР "СТАРТ" г. Соликамск</v>
      </c>
      <c r="I87" s="29" t="str">
        <f>IF(B87="","", IFERROR(VLOOKUP(E87,'Общий список'!$A$3:$AG$996,7,FALSE),""))</f>
        <v>Мисюрев А.С.</v>
      </c>
      <c r="J87" s="27" t="str">
        <f t="array" ref="J87">IFERROR(INDEX('Общий список'!$A$3:$O$996,VLOOKUP(E87,'Общий список'!$A$3:$S$996,19,FALSE),MATCH(B87,'Общий список'!A186:N186,0)+1),"")</f>
        <v>2.19,0</v>
      </c>
      <c r="K87" s="30"/>
      <c r="L87" s="30" t="s">
        <v>127</v>
      </c>
      <c r="M87" s="31" t="str">
        <f t="shared" si="1"/>
        <v>2.34,11</v>
      </c>
      <c r="N87" s="28"/>
      <c r="O87" s="32"/>
      <c r="R87" s="33"/>
      <c r="S87" s="33"/>
      <c r="T87" s="33"/>
    </row>
    <row r="88" ht="15.0" customHeight="1">
      <c r="A88" s="25">
        <v>26.0</v>
      </c>
      <c r="B88" s="26" t="str">
        <f t="array" ref="B88">IFERROR(INDEX('Общий список'!$A$3:$S$996,VLOOKUP(E88,'Общий список'!$A$3:$S$996,19,FALSE),MATCH($B$1,'Общий список'!A218:M218,0)),"")</f>
        <v>800 м</v>
      </c>
      <c r="C88" s="27" t="str">
        <f>IF(B88="","", IFERROR(VLOOKUP(E88,'Общий список'!$A$3:$AG$996,3,FALSE),""))</f>
        <v>Ж</v>
      </c>
      <c r="D88" s="27" t="str">
        <f>IF(B88="","", IFERROR(VLOOKUP(E88,'Общий список'!$A$3:$AG$996,17,FALSE),""))</f>
        <v/>
      </c>
      <c r="E88" s="28">
        <f>'Общий список'!A218</f>
        <v>2039</v>
      </c>
      <c r="F88" s="29" t="str">
        <f>IF(B88="","", IFERROR(VLOOKUP(E88,'Общий список'!$A$3:$AG$996,2,FALSE),""))</f>
        <v>Родина Анна</v>
      </c>
      <c r="G88" s="27" t="str">
        <f>IF(B88="","", IFERROR(VLOOKUP(E88,'Общий список'!$A$3:$AG$996,4,FALSE),""))</f>
        <v>29.09.1997</v>
      </c>
      <c r="H88" s="29" t="str">
        <f>IF(B88="","", IFERROR(VLOOKUP(E88,'Общий список'!$A$3:$AG$996,6,FALSE),""))</f>
        <v>Клуб RunTrain</v>
      </c>
      <c r="I88" s="29" t="str">
        <f>IF(B88="","", IFERROR(VLOOKUP(E88,'Общий список'!$A$3:$AG$996,7,FALSE),""))</f>
        <v>Грядковский И.С</v>
      </c>
      <c r="J88" s="27" t="str">
        <f t="array" ref="J88">IFERROR(INDEX('Общий список'!$A$3:$O$996,VLOOKUP(E88,'Общий список'!$A$3:$S$996,19,FALSE),MATCH(B88,'Общий список'!A218:N218,0)+1),"")</f>
        <v>2.25,00</v>
      </c>
      <c r="K88" s="30"/>
      <c r="L88" s="30" t="s">
        <v>128</v>
      </c>
      <c r="M88" s="31" t="str">
        <f t="shared" si="1"/>
        <v>2.35,81</v>
      </c>
      <c r="N88" s="28"/>
      <c r="O88" s="32"/>
      <c r="R88" s="33"/>
      <c r="S88" s="33"/>
      <c r="T88" s="33"/>
    </row>
    <row r="89" ht="15.0" customHeight="1">
      <c r="A89" s="25">
        <v>27.0</v>
      </c>
      <c r="B89" s="26" t="str">
        <f t="array" ref="B89">IFERROR(INDEX('Общий список'!$A$3:$S$996,VLOOKUP(E89,'Общий список'!$A$3:$S$996,19,FALSE),MATCH($B$1,'Общий список'!A35:M35,0)),"")</f>
        <v>800 м</v>
      </c>
      <c r="C89" s="27" t="str">
        <f>IF(B89="","", IFERROR(VLOOKUP(E89,'Общий список'!$A$3:$AG$996,3,FALSE),""))</f>
        <v>Ж</v>
      </c>
      <c r="D89" s="27" t="str">
        <f>IF(B89="","", IFERROR(VLOOKUP(E89,'Общий список'!$A$3:$AG$996,17,FALSE),""))</f>
        <v/>
      </c>
      <c r="E89" s="28">
        <f>'Общий список'!A35</f>
        <v>150</v>
      </c>
      <c r="F89" s="29" t="str">
        <f>IF(B89="","", IFERROR(VLOOKUP(E89,'Общий список'!$A$3:$AG$996,2,FALSE),""))</f>
        <v>Носкова Александра</v>
      </c>
      <c r="G89" s="27" t="str">
        <f>IF(B89="","", IFERROR(VLOOKUP(E89,'Общий список'!$A$3:$AG$996,4,FALSE),""))</f>
        <v>22.05.2007</v>
      </c>
      <c r="H89" s="34" t="str">
        <f>IF(B89="","", IFERROR(VLOOKUP(E89,'Общий список'!$A$3:$AG$996,6,FALSE),""))</f>
        <v>МАУ ДО СШОР Кировского р-на</v>
      </c>
      <c r="I89" s="29" t="str">
        <f>IF(B89="","", IFERROR(VLOOKUP(E89,'Общий список'!$A$3:$AG$996,7,FALSE),""))</f>
        <v>Батулина Т.Н.</v>
      </c>
      <c r="J89" s="27" t="str">
        <f t="array" ref="J89">IFERROR(INDEX('Общий список'!$A$3:$O$996,VLOOKUP(E89,'Общий список'!$A$3:$S$996,19,FALSE),MATCH(B89,'Общий список'!A35:N35,0)+1),"")</f>
        <v>2.36,6</v>
      </c>
      <c r="K89" s="30"/>
      <c r="L89" s="30" t="s">
        <v>129</v>
      </c>
      <c r="M89" s="31" t="str">
        <f t="shared" si="1"/>
        <v>2.37,11</v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список'!A66:M66,0)),"")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список'!A66</f>
        <v>276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список'!A66:N66,0)+1),"")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список'!A67:M67,0)),"")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список'!A67</f>
        <v>277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список'!A67:N67,0)+1),"")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список'!A68:M68,0)),"")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список'!A68</f>
        <v>278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список'!A68:N68,0)+1),"")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список'!A69:M69,0)),"")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список'!A69</f>
        <v>279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список'!A69:N69,0)+1),"")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25"/>
      <c r="B94" s="26" t="str">
        <f t="array" ref="B94">IFERROR(INDEX('Общий список'!$A$3:$S$996,VLOOKUP(E94,'Общий список'!$A$3:$S$996,19,FALSE),MATCH($B$1,'Общий список'!A70:M70,0)),"")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список'!A70</f>
        <v>282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список'!A70:N70,0)+1),"")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25"/>
      <c r="B95" s="26" t="str">
        <f t="array" ref="B95">IFERROR(INDEX('Общий список'!$A$3:$S$996,VLOOKUP(E95,'Общий список'!$A$3:$S$996,19,FALSE),MATCH($B$1,'Общий список'!A71:M71,0)),"")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список'!A71</f>
        <v>283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список'!A71:N71,0)+1),"")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список'!A72:M72,0)),"")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список'!A72</f>
        <v>301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список'!A72:N72,0)+1),"")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список'!A73:M73,0)),"")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список'!A73</f>
        <v>302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список'!A73:N73,0)+1),"")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список'!A74:M74,0)),"")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список'!A74</f>
        <v>303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список'!A74:N74,0)+1),"")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список'!A75:M75,0)),"")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список'!A75</f>
        <v>304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список'!A75:N75,0)+1),"")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список'!A76:M76,0)),"")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список'!A76</f>
        <v>305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список'!A76:N76,0)+1),"")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список'!A77:M77,0)),"")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список'!A77</f>
        <v>306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список'!A77:N77,0)+1),"")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список'!A78:M78,0)),"")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список'!A78</f>
        <v>307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список'!A78:N78,0)+1),"")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список'!A79:M79,0)),"")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список'!A79</f>
        <v>309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список'!A79:N79,0)+1),"")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список'!A80:M80,0)),"")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список'!A80</f>
        <v>310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список'!A80:N80,0)+1),"")</f>
        <v/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список'!A81:M81,0)),"")</f>
        <v>800 м</v>
      </c>
      <c r="C105" s="27" t="str">
        <f>IF(B105="","", IFERROR(VLOOKUP(E105,'Общий список'!$A$3:$AG$996,3,FALSE),""))</f>
        <v>М</v>
      </c>
      <c r="D105" s="27" t="str">
        <f>IF(B105="","", IFERROR(VLOOKUP(E105,'Общий список'!$A$3:$AG$996,17,FALSE),""))</f>
        <v/>
      </c>
      <c r="E105" s="28">
        <f>'Общий список'!A81</f>
        <v>341</v>
      </c>
      <c r="F105" s="29" t="str">
        <f>IF(B105="","", IFERROR(VLOOKUP(E105,'Общий список'!$A$3:$AG$996,2,FALSE),""))</f>
        <v>Чугайнов Дэниел</v>
      </c>
      <c r="G105" s="27" t="str">
        <f>IF(B105="","", IFERROR(VLOOKUP(E105,'Общий список'!$A$3:$AG$996,4,FALSE),""))</f>
        <v>31.10.2006</v>
      </c>
      <c r="H105" s="27" t="str">
        <f>IF(B105="","", IFERROR(VLOOKUP(E105,'Общий список'!$A$3:$AG$996,6,FALSE),""))</f>
        <v>МБУ ДО "Кочевская СОШ", ГКБУ "ЦСП ПК"</v>
      </c>
      <c r="I105" s="27" t="str">
        <f>IF(B105="","", IFERROR(VLOOKUP(E105,'Общий список'!$A$3:$AG$996,7,FALSE),""))</f>
        <v>Зайцев А.И. </v>
      </c>
      <c r="J105" s="27" t="str">
        <f t="array" ref="J105">IFERROR(INDEX('Общий список'!$A$3:$O$996,VLOOKUP(E105,'Общий список'!$A$3:$S$996,19,FALSE),MATCH(B105,'Общий список'!A81:N81,0)+1),"")</f>
        <v>1.57,5</v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список'!A82:M82,0)),"")</f>
        <v>800 м</v>
      </c>
      <c r="C106" s="27" t="str">
        <f>IF(B106="","", IFERROR(VLOOKUP(E106,'Общий список'!$A$3:$AG$996,3,FALSE),""))</f>
        <v>М</v>
      </c>
      <c r="D106" s="27" t="str">
        <f>IF(B106="","", IFERROR(VLOOKUP(E106,'Общий список'!$A$3:$AG$996,17,FALSE),""))</f>
        <v/>
      </c>
      <c r="E106" s="28">
        <f>'Общий список'!A82</f>
        <v>344</v>
      </c>
      <c r="F106" s="29" t="str">
        <f>IF(B106="","", IFERROR(VLOOKUP(E106,'Общий список'!$A$3:$AG$996,2,FALSE),""))</f>
        <v>Мартюшев Денис</v>
      </c>
      <c r="G106" s="27" t="str">
        <f>IF(B106="","", IFERROR(VLOOKUP(E106,'Общий список'!$A$3:$AG$996,4,FALSE),""))</f>
        <v>16.04.2009</v>
      </c>
      <c r="H106" s="27" t="str">
        <f>IF(B106="","", IFERROR(VLOOKUP(E106,'Общий список'!$A$3:$AG$996,6,FALSE),""))</f>
        <v>МБУ ДО "Кочевская СОШ"</v>
      </c>
      <c r="I106" s="27" t="str">
        <f>IF(B106="","", IFERROR(VLOOKUP(E106,'Общий список'!$A$3:$AG$996,7,FALSE),""))</f>
        <v>Минина С.Д. </v>
      </c>
      <c r="J106" s="27" t="str">
        <f t="array" ref="J106">IFERROR(INDEX('Общий список'!$A$3:$O$996,VLOOKUP(E106,'Общий список'!$A$3:$S$996,19,FALSE),MATCH(B106,'Общий список'!A82:N82,0)+1),"")</f>
        <v>2.11,0</v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25"/>
      <c r="B107" s="26" t="str">
        <f t="array" ref="B107">IFERROR(INDEX('Общий список'!$A$3:$S$996,VLOOKUP(E107,'Общий список'!$A$3:$S$996,19,FALSE),MATCH($B$1,'Общий список'!A83:M83,0)),"")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список'!A83</f>
        <v>358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список'!A83:N83,0)+1),"")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25"/>
      <c r="B108" s="26" t="str">
        <f t="array" ref="B108">IFERROR(INDEX('Общий список'!$A$3:$S$996,VLOOKUP(E108,'Общий список'!$A$3:$S$996,19,FALSE),MATCH($B$1,'Общий список'!A84:M84,0)),"")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список'!A84</f>
        <v>359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список'!A84:N84,0)+1),"")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список'!A85:M85,0)),"")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список'!A85</f>
        <v>362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список'!A85:N85,0)+1),"")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25"/>
      <c r="B110" s="26" t="str">
        <f t="array" ref="B110">IFERROR(INDEX('Общий список'!$A$3:$S$996,VLOOKUP(E110,'Общий список'!$A$3:$S$996,19,FALSE),MATCH($B$1,'Общий список'!A86:M86,0)),"")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список'!A86</f>
        <v>367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список'!A86:N86,0)+1),"")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25"/>
      <c r="B111" s="26" t="str">
        <f t="array" ref="B111">IFERROR(INDEX('Общий список'!$A$3:$S$996,VLOOKUP(E111,'Общий список'!$A$3:$S$996,19,FALSE),MATCH($B$1,'Общий список'!A87:M87,0)),"")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список'!A87</f>
        <v>369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список'!A87:N87,0)+1),"")</f>
        <v/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customHeight="1">
      <c r="A112" s="25">
        <v>28.0</v>
      </c>
      <c r="B112" s="26" t="str">
        <f t="array" ref="B112">IFERROR(INDEX('Общий список'!$A$3:$S$996,VLOOKUP(E112,'Общий список'!$A$3:$S$996,19,FALSE),MATCH($B$1,'Общий список'!A199:M199,0)),"")</f>
        <v>800 м</v>
      </c>
      <c r="C112" s="27" t="str">
        <f>IF(B112="","", IFERROR(VLOOKUP(E112,'Общий список'!$A$3:$AG$996,3,FALSE),""))</f>
        <v>Ж</v>
      </c>
      <c r="D112" s="27" t="str">
        <f>IF(B112="","", IFERROR(VLOOKUP(E112,'Общий список'!$A$3:$AG$996,17,FALSE),""))</f>
        <v/>
      </c>
      <c r="E112" s="28">
        <f>'Общий список'!A199</f>
        <v>815</v>
      </c>
      <c r="F112" s="29" t="str">
        <f>IF(B112="","", IFERROR(VLOOKUP(E112,'Общий список'!$A$3:$AG$996,2,FALSE),""))</f>
        <v>Доровикова Виктория </v>
      </c>
      <c r="G112" s="27" t="str">
        <f>IF(B112="","", IFERROR(VLOOKUP(E112,'Общий список'!$A$3:$AG$996,4,FALSE),""))</f>
        <v>10.08.2010</v>
      </c>
      <c r="H112" s="29" t="str">
        <f>IF(B112="","", IFERROR(VLOOKUP(E112,'Общий список'!$A$3:$AG$996,6,FALSE),""))</f>
        <v>ДЮСШ г.Кудымкар </v>
      </c>
      <c r="I112" s="29" t="str">
        <f>IF(B112="","", IFERROR(VLOOKUP(E112,'Общий список'!$A$3:$AG$996,7,FALSE),""))</f>
        <v>Четин Л.Е </v>
      </c>
      <c r="J112" s="27" t="str">
        <f t="array" ref="J112">IFERROR(INDEX('Общий список'!$A$3:$O$996,VLOOKUP(E112,'Общий список'!$A$3:$S$996,19,FALSE),MATCH(B112,'Общий список'!A199:N199,0)+1),"")</f>
        <v>2.33,40</v>
      </c>
      <c r="K112" s="30"/>
      <c r="L112" s="30" t="s">
        <v>130</v>
      </c>
      <c r="M112" s="31" t="str">
        <f t="shared" si="1"/>
        <v>2.42,18</v>
      </c>
      <c r="N112" s="28"/>
      <c r="O112" s="32"/>
      <c r="R112" s="33"/>
      <c r="S112" s="33"/>
      <c r="T112" s="33"/>
    </row>
    <row r="113" ht="15.0" customHeight="1">
      <c r="A113" s="25">
        <v>29.0</v>
      </c>
      <c r="B113" s="26" t="str">
        <f t="array" ref="B113">IFERROR(INDEX('Общий список'!$A$3:$S$996,VLOOKUP(E113,'Общий список'!$A$3:$S$996,19,FALSE),MATCH($B$1,'Общий список'!A177:M177,0)),"")</f>
        <v>800 м</v>
      </c>
      <c r="C113" s="27" t="str">
        <f>IF(B113="","", IFERROR(VLOOKUP(E113,'Общий список'!$A$3:$AG$996,3,FALSE),""))</f>
        <v>Ж</v>
      </c>
      <c r="D113" s="27" t="str">
        <f>IF(B113="","", IFERROR(VLOOKUP(E113,'Общий список'!$A$3:$AG$996,17,FALSE),""))</f>
        <v/>
      </c>
      <c r="E113" s="28">
        <f>'Общий список'!A177</f>
        <v>684</v>
      </c>
      <c r="F113" s="29" t="str">
        <f>IF(B113="","", IFERROR(VLOOKUP(E113,'Общий список'!$A$3:$AG$996,2,FALSE),""))</f>
        <v>Киселёва Олеся</v>
      </c>
      <c r="G113" s="27" t="str">
        <f>IF(B113="","", IFERROR(VLOOKUP(E113,'Общий список'!$A$3:$AG$996,4,FALSE),""))</f>
        <v>29.10.2008</v>
      </c>
      <c r="H113" s="29" t="str">
        <f>IF(B113="","", IFERROR(VLOOKUP(E113,'Общий список'!$A$3:$AG$996,6,FALSE),""))</f>
        <v>МБУДО "СШ" г. Лысьва</v>
      </c>
      <c r="I113" s="29" t="str">
        <f>IF(B113="","", IFERROR(VLOOKUP(E113,'Общий список'!$A$3:$AG$996,7,FALSE),""))</f>
        <v>Сыстеров А.Н.</v>
      </c>
      <c r="J113" s="27" t="str">
        <f t="array" ref="J113">IFERROR(INDEX('Общий список'!$A$3:$O$996,VLOOKUP(E113,'Общий список'!$A$3:$S$996,19,FALSE),MATCH(B113,'Общий список'!A177:N177,0)+1),"")</f>
        <v>2.32,0</v>
      </c>
      <c r="K113" s="30"/>
      <c r="L113" s="30" t="s">
        <v>131</v>
      </c>
      <c r="M113" s="31" t="str">
        <f t="shared" si="1"/>
        <v>2.47,58</v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список'!A89:M89,0)),"")</f>
        <v/>
      </c>
      <c r="C114" s="27" t="str">
        <f>IF(B114="","", IFERROR(VLOOKUP(E114,'Общий список'!$A$3:$AG$996,3,FALSE),""))</f>
        <v/>
      </c>
      <c r="D114" s="27" t="str">
        <f>IF(B114="","", IFERROR(VLOOKUP(E114,'Общий список'!$A$3:$AG$996,17,FALSE),""))</f>
        <v/>
      </c>
      <c r="E114" s="28">
        <f>'Общий список'!A89</f>
        <v>371</v>
      </c>
      <c r="F114" s="29" t="str">
        <f>IF(B114="","", IFERROR(VLOOKUP(E114,'Общий список'!$A$3:$AG$996,2,FALSE),""))</f>
        <v/>
      </c>
      <c r="G114" s="27" t="str">
        <f>IF(B114="","", IFERROR(VLOOKUP(E114,'Общий список'!$A$3:$AG$996,4,FALSE),""))</f>
        <v/>
      </c>
      <c r="H114" s="27" t="str">
        <f>IF(B114="","", IFERROR(VLOOKUP(E114,'Общий список'!$A$3:$AG$996,6,FALSE),""))</f>
        <v/>
      </c>
      <c r="I114" s="27" t="str">
        <f>IF(B114="","", IFERROR(VLOOKUP(E114,'Общий список'!$A$3:$AG$996,7,FALSE),""))</f>
        <v/>
      </c>
      <c r="J114" s="27" t="str">
        <f t="array" ref="J114">IFERROR(INDEX('Общий список'!$A$3:$O$996,VLOOKUP(E114,'Общий список'!$A$3:$S$996,19,FALSE),MATCH(B114,'Общий список'!A89:N89,0)+1),"")</f>
        <v/>
      </c>
      <c r="K114" s="30"/>
      <c r="L114" s="30"/>
      <c r="M114" s="31" t="str">
        <f t="shared" si="1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список'!A90:M90,0)),"")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список'!A90</f>
        <v>373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список'!A90:N90,0)+1),"")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список'!A91:M91,0)),"")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список'!A91</f>
        <v>374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список'!A91:N91,0)+1),"")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список'!A92:M92,0)),"")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список'!A92</f>
        <v>376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список'!A92:N92,0)+1),"")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список'!A93:M93,0)),"")</f>
        <v>800 м</v>
      </c>
      <c r="C118" s="27" t="str">
        <f>IF(B118="","", IFERROR(VLOOKUP(E118,'Общий список'!$A$3:$AG$996,3,FALSE),""))</f>
        <v>М</v>
      </c>
      <c r="D118" s="27" t="str">
        <f>IF(B118="","", IFERROR(VLOOKUP(E118,'Общий список'!$A$3:$AG$996,17,FALSE),""))</f>
        <v/>
      </c>
      <c r="E118" s="28">
        <f>'Общий список'!A93</f>
        <v>378</v>
      </c>
      <c r="F118" s="29" t="str">
        <f>IF(B118="","", IFERROR(VLOOKUP(E118,'Общий список'!$A$3:$AG$996,2,FALSE),""))</f>
        <v>Кармаенков Михаил</v>
      </c>
      <c r="G118" s="27">
        <f>IF(B118="","", IFERROR(VLOOKUP(E118,'Общий список'!$A$3:$AG$996,4,FALSE),""))</f>
        <v>34302</v>
      </c>
      <c r="H118" s="27" t="str">
        <f>IF(B118="","", IFERROR(VLOOKUP(E118,'Общий список'!$A$3:$AG$996,6,FALSE),""))</f>
        <v>Беговой клуб </v>
      </c>
      <c r="I118" s="27" t="str">
        <f>IF(B118="","", IFERROR(VLOOKUP(E118,'Общий список'!$A$3:$AG$996,7,FALSE),""))</f>
        <v>Торовик А.В., Суворов Н.В.</v>
      </c>
      <c r="J118" s="27" t="str">
        <f t="array" ref="J118">IFERROR(INDEX('Общий список'!$A$3:$O$996,VLOOKUP(E118,'Общий список'!$A$3:$S$996,19,FALSE),MATCH(B118,'Общий список'!A93:N93,0)+1),"")</f>
        <v>2.01,00</v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список'!A95:M95,0)),"")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список'!A95</f>
        <v>388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список'!A95:N95,0)+1),"")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список'!A97:M97,0)),"")</f>
        <v>800 м</v>
      </c>
      <c r="C120" s="27" t="str">
        <f>IF(B120="","", IFERROR(VLOOKUP(E120,'Общий список'!$A$3:$AG$996,3,FALSE),""))</f>
        <v>М</v>
      </c>
      <c r="D120" s="27" t="str">
        <f>IF(B120="","", IFERROR(VLOOKUP(E120,'Общий список'!$A$3:$AG$996,17,FALSE),""))</f>
        <v/>
      </c>
      <c r="E120" s="28">
        <f>'Общий список'!A97</f>
        <v>395</v>
      </c>
      <c r="F120" s="29" t="str">
        <f>IF(B120="","", IFERROR(VLOOKUP(E120,'Общий список'!$A$3:$AG$996,2,FALSE),""))</f>
        <v>Ощепков Анатолий</v>
      </c>
      <c r="G120" s="27" t="str">
        <f>IF(B120="","", IFERROR(VLOOKUP(E120,'Общий список'!$A$3:$AG$996,4,FALSE),""))</f>
        <v>19.03.2008</v>
      </c>
      <c r="H120" s="27" t="str">
        <f>IF(B120="","", IFERROR(VLOOKUP(E120,'Общий список'!$A$3:$AG$996,6,FALSE),""))</f>
        <v>МАУ ДО СШ "Вихрь"</v>
      </c>
      <c r="I120" s="27" t="str">
        <f>IF(B120="","", IFERROR(VLOOKUP(E120,'Общий список'!$A$3:$AG$996,7,FALSE),""))</f>
        <v>Пермякова Н.В</v>
      </c>
      <c r="J120" s="27" t="str">
        <f t="array" ref="J120">IFERROR(INDEX('Общий список'!$A$3:$O$996,VLOOKUP(E120,'Общий список'!$A$3:$S$996,19,FALSE),MATCH(B120,'Общий список'!A97:N97,0)+1),"")</f>
        <v>1,58,7</v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список'!A98:M98,0)),"")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список'!A98</f>
        <v>397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список'!A98:N98,0)+1),"")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список'!A99:M99,0)),"")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список'!A99</f>
        <v>399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список'!A99:N99,0)+1),"")</f>
        <v/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список'!A100:M100,0)),"")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список'!A100</f>
        <v>443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список'!A100:N100,0)+1),"")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список'!A101:M101,0)),"")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список'!A101</f>
        <v>456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список'!A101:N101,0)+1),"")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список'!A102:M102,0)),"")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список'!A102</f>
        <v>460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список'!A102:N102,0)+1),"")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список'!A103:M103,0)),"")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список'!A103</f>
        <v>465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список'!A103:N103,0)+1),"")</f>
        <v/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hidden="1" customHeight="1">
      <c r="A127" s="25"/>
      <c r="B127" s="26" t="str">
        <f t="array" ref="B127">IFERROR(INDEX('Общий список'!$A$3:$S$996,VLOOKUP(E127,'Общий список'!$A$3:$S$996,19,FALSE),MATCH($B$1,'Общий список'!A104:M104,0)),"")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список'!A104</f>
        <v>470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список'!A104:N104,0)+1),"")</f>
        <v/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список'!A105:M105,0)),"")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список'!A105</f>
        <v>471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список'!A105:N105,0)+1),"")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список'!A106:M106,0)),"")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список'!A106</f>
        <v>472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список'!A106:N106,0)+1),"")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список'!A107:M107,0)),"")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список'!A107</f>
        <v>474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список'!A107:N107,0)+1),"")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список'!A108:M108,0)),"")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список'!A108</f>
        <v>475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список'!A108:N108,0)+1),"")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список'!A109:M109,0)),"")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список'!A109</f>
        <v>477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список'!A109:N109,0)+1),"")</f>
        <v/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список'!A110:M110,0)),"")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список'!A110</f>
        <v>478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список'!A110:N110,0)+1),"")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список'!A111:M111,0)),"")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список'!A111</f>
        <v>479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список'!A111:N111,0)+1),"")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список'!A112:M112,0)),"")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список'!A112</f>
        <v>480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список'!A112:N112,0)+1),"")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список'!A113:M113,0)),"")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список'!A113</f>
        <v>483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список'!A113:N113,0)+1),"")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25"/>
      <c r="B137" s="26" t="str">
        <f t="array" ref="B137">IFERROR(INDEX('Общий список'!$A$3:$S$996,VLOOKUP(E137,'Общий список'!$A$3:$S$996,19,FALSE),MATCH($B$1,'Общий список'!A114:M114,0)),"")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список'!A114</f>
        <v>484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список'!A114:N114,0)+1),"")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список'!A115:M115,0)),"")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список'!A115</f>
        <v>488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список'!A115:N115,0)+1),"")</f>
        <v/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список'!A116:M116,0)),"")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список'!A116</f>
        <v>490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список'!A116:N116,0)+1),"")</f>
        <v/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список'!A117:M117,0)),"")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список'!A117</f>
        <v>491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список'!A117:N117,0)+1),"")</f>
        <v/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список'!A118:M118,0)),"")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список'!A118</f>
        <v>492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список'!A118:N118,0)+1),"")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список'!A119:M119,0)),"")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список'!A119</f>
        <v>493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список'!A119:N119,0)+1),"")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список'!A120:M120,0)),"")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список'!A120</f>
        <v>499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список'!A120:N120,0)+1),"")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customHeight="1">
      <c r="A144" s="25">
        <v>30.0</v>
      </c>
      <c r="B144" s="26" t="str">
        <f t="array" ref="B144">IFERROR(INDEX('Общий список'!$A$3:$S$996,VLOOKUP(E144,'Общий список'!$A$3:$S$996,19,FALSE),MATCH($B$1,'Общий список'!A191:M191,0)),"")</f>
        <v>800 м</v>
      </c>
      <c r="C144" s="27" t="str">
        <f>IF(B144="","", IFERROR(VLOOKUP(E144,'Общий список'!$A$3:$AG$996,3,FALSE),""))</f>
        <v>Ж</v>
      </c>
      <c r="D144" s="27" t="str">
        <f>IF(B144="","", IFERROR(VLOOKUP(E144,'Общий список'!$A$3:$AG$996,17,FALSE),""))</f>
        <v/>
      </c>
      <c r="E144" s="28">
        <f>'Общий список'!A191</f>
        <v>805</v>
      </c>
      <c r="F144" s="29" t="str">
        <f>IF(B144="","", IFERROR(VLOOKUP(E144,'Общий список'!$A$3:$AG$996,2,FALSE),""))</f>
        <v>Крохалева Анна </v>
      </c>
      <c r="G144" s="27" t="str">
        <f>IF(B144="","", IFERROR(VLOOKUP(E144,'Общий список'!$A$3:$AG$996,4,FALSE),""))</f>
        <v>01.12.2011</v>
      </c>
      <c r="H144" s="29" t="str">
        <f>IF(B144="","", IFERROR(VLOOKUP(E144,'Общий список'!$A$3:$AG$996,6,FALSE),""))</f>
        <v> ДЮСШ г . Кудымкар </v>
      </c>
      <c r="I144" s="29" t="str">
        <f>IF(B144="","", IFERROR(VLOOKUP(E144,'Общий список'!$A$3:$AG$996,7,FALSE),""))</f>
        <v>Сятчихин Е.С</v>
      </c>
      <c r="J144" s="27" t="str">
        <f t="array" ref="J144">IFERROR(INDEX('Общий список'!$A$3:$O$996,VLOOKUP(E144,'Общий список'!$A$3:$S$996,19,FALSE),MATCH(B144,'Общий список'!A191:N191,0)+1),"")</f>
        <v>2.40,00</v>
      </c>
      <c r="K144" s="30"/>
      <c r="L144" s="30" t="s">
        <v>132</v>
      </c>
      <c r="M144" s="31" t="str">
        <f t="shared" si="1"/>
        <v>2.47,81</v>
      </c>
      <c r="N144" s="28"/>
      <c r="O144" s="32"/>
      <c r="R144" s="33"/>
      <c r="S144" s="33"/>
      <c r="T144" s="33"/>
    </row>
    <row r="145" ht="15.0" customHeight="1">
      <c r="A145" s="25">
        <v>31.0</v>
      </c>
      <c r="B145" s="26" t="str">
        <f t="array" ref="B145">IFERROR(INDEX('Общий список'!$A$3:$S$996,VLOOKUP(E145,'Общий список'!$A$3:$S$996,19,FALSE),MATCH($B$1,'Общий список'!A222:M222,0)),"")</f>
        <v>800 м</v>
      </c>
      <c r="C145" s="27" t="str">
        <f>IF(B145="","", IFERROR(VLOOKUP(E145,'Общий список'!$A$3:$AG$996,3,FALSE),""))</f>
        <v>Ж</v>
      </c>
      <c r="D145" s="27" t="str">
        <f>IF(B145="","", IFERROR(VLOOKUP(E145,'Общий список'!$A$3:$AG$996,17,FALSE),""))</f>
        <v/>
      </c>
      <c r="E145" s="28">
        <f>'Общий список'!A222</f>
        <v>3993</v>
      </c>
      <c r="F145" s="29" t="str">
        <f>IF(B145="","", IFERROR(VLOOKUP(E145,'Общий список'!$A$3:$AG$996,2,FALSE),""))</f>
        <v>Пепелышева Ольга </v>
      </c>
      <c r="G145" s="27" t="str">
        <f>IF(B145="","", IFERROR(VLOOKUP(E145,'Общий список'!$A$3:$AG$996,4,FALSE),""))</f>
        <v>10.02.1990</v>
      </c>
      <c r="H145" s="29" t="str">
        <f>IF(B145="","", IFERROR(VLOOKUP(E145,'Общий список'!$A$3:$AG$996,6,FALSE),""))</f>
        <v>Беговой клуб RunTrain </v>
      </c>
      <c r="I145" s="29" t="str">
        <f>IF(B145="","", IFERROR(VLOOKUP(E145,'Общий список'!$A$3:$AG$996,7,FALSE),""))</f>
        <v>Грядковский И.С.</v>
      </c>
      <c r="J145" s="27" t="str">
        <f t="array" ref="J145">IFERROR(INDEX('Общий список'!$A$3:$O$996,VLOOKUP(E145,'Общий список'!$A$3:$S$996,19,FALSE),MATCH(B145,'Общий список'!A222:N222,0)+1),"")</f>
        <v>2.40,00</v>
      </c>
      <c r="K145" s="30"/>
      <c r="L145" s="30" t="s">
        <v>133</v>
      </c>
      <c r="M145" s="31" t="str">
        <f t="shared" si="1"/>
        <v>2.50,92</v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список'!A124:M124,0)),"")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список'!A124</f>
        <v>503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список'!A124:N124,0)+1),"")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список'!A125:M125,0)),"")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список'!A125</f>
        <v>505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список'!A125:N125,0)+1),"")</f>
        <v/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список'!A126:M126,0)),"")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список'!A126</f>
        <v>509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список'!A126:N126,0)+1),"")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список'!A127:M127,0)),"")</f>
        <v>800 м</v>
      </c>
      <c r="C149" s="27" t="str">
        <f>IF(B149="","", IFERROR(VLOOKUP(E149,'Общий список'!$A$3:$AG$996,3,FALSE),""))</f>
        <v>М</v>
      </c>
      <c r="D149" s="27" t="str">
        <f>IF(B149="","", IFERROR(VLOOKUP(E149,'Общий список'!$A$3:$AG$996,17,FALSE),""))</f>
        <v/>
      </c>
      <c r="E149" s="28">
        <f>'Общий список'!A127</f>
        <v>511</v>
      </c>
      <c r="F149" s="29" t="str">
        <f>IF(B149="","", IFERROR(VLOOKUP(E149,'Общий список'!$A$3:$AG$996,2,FALSE),""))</f>
        <v>Упоров Лев</v>
      </c>
      <c r="G149" s="27" t="str">
        <f>IF(B149="","", IFERROR(VLOOKUP(E149,'Общий список'!$A$3:$AG$996,4,FALSE),""))</f>
        <v>15.12.2006</v>
      </c>
      <c r="H149" s="27" t="str">
        <f>IF(B149="","", IFERROR(VLOOKUP(E149,'Общий список'!$A$3:$AG$996,6,FALSE),""))</f>
        <v>г. Пермь "СШОР №1"</v>
      </c>
      <c r="I149" s="27" t="str">
        <f>IF(B149="","", IFERROR(VLOOKUP(E149,'Общий список'!$A$3:$AG$996,7,FALSE),""))</f>
        <v>Суворова Т.Н, Суворов Н.В.</v>
      </c>
      <c r="J149" s="27" t="str">
        <f t="array" ref="J149">IFERROR(INDEX('Общий список'!$A$3:$O$996,VLOOKUP(E149,'Общий список'!$A$3:$S$996,19,FALSE),MATCH(B149,'Общий список'!A127:N127,0)+1),"")</f>
        <v>1.58,1</v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список'!A128:M128,0)),"")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список'!A128</f>
        <v>512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список'!A128:N128,0)+1),"")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customHeight="1">
      <c r="A151" s="25">
        <v>32.0</v>
      </c>
      <c r="B151" s="26" t="str">
        <f t="array" ref="B151">IFERROR(INDEX('Общий список'!$A$3:$S$996,VLOOKUP(E151,'Общий список'!$A$3:$S$996,19,FALSE),MATCH($B$1,'Общий список'!A196:M196,0)),"")</f>
        <v>800 м</v>
      </c>
      <c r="C151" s="27" t="str">
        <f>IF(B151="","", IFERROR(VLOOKUP(E151,'Общий список'!$A$3:$AG$996,3,FALSE),""))</f>
        <v>Ж</v>
      </c>
      <c r="D151" s="27" t="str">
        <f>IF(B151="","", IFERROR(VLOOKUP(E151,'Общий список'!$A$3:$AG$996,17,FALSE),""))</f>
        <v/>
      </c>
      <c r="E151" s="28">
        <f>'Общий список'!A196</f>
        <v>811</v>
      </c>
      <c r="F151" s="29" t="str">
        <f>IF(B151="","", IFERROR(VLOOKUP(E151,'Общий список'!$A$3:$AG$996,2,FALSE),""))</f>
        <v>Климова Юлия </v>
      </c>
      <c r="G151" s="27" t="str">
        <f>IF(B151="","", IFERROR(VLOOKUP(E151,'Общий список'!$A$3:$AG$996,4,FALSE),""))</f>
        <v>25.11.2008</v>
      </c>
      <c r="H151" s="29" t="str">
        <f>IF(B151="","", IFERROR(VLOOKUP(E151,'Общий список'!$A$3:$AG$996,6,FALSE),""))</f>
        <v>ДЮСШ г.Кудымкар </v>
      </c>
      <c r="I151" s="29" t="str">
        <f>IF(B151="","", IFERROR(VLOOKUP(E151,'Общий список'!$A$3:$AG$996,7,FALSE),""))</f>
        <v>Четин.Л.Е</v>
      </c>
      <c r="J151" s="27" t="str">
        <f t="array" ref="J151">IFERROR(INDEX('Общий список'!$A$3:$O$996,VLOOKUP(E151,'Общий список'!$A$3:$S$996,19,FALSE),MATCH(B151,'Общий список'!A196:N196,0)+1),"")</f>
        <v>2.30,4</v>
      </c>
      <c r="K151" s="30"/>
      <c r="L151" s="30" t="s">
        <v>134</v>
      </c>
      <c r="M151" s="31" t="str">
        <f t="shared" si="1"/>
        <v>2.51,22</v>
      </c>
      <c r="N151" s="28"/>
      <c r="O151" s="32"/>
      <c r="R151" s="33"/>
      <c r="S151" s="33"/>
      <c r="T151" s="33"/>
    </row>
    <row r="152" ht="15.0" customHeight="1">
      <c r="A152" s="25"/>
      <c r="B152" s="26"/>
      <c r="C152" s="27"/>
      <c r="D152" s="27"/>
      <c r="E152" s="36" t="s">
        <v>20</v>
      </c>
      <c r="F152" s="37"/>
      <c r="G152" s="37"/>
      <c r="H152" s="37"/>
      <c r="I152" s="37"/>
      <c r="J152" s="38"/>
      <c r="K152" s="30"/>
      <c r="L152" s="30"/>
      <c r="M152" s="31"/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список'!A130:M130,0)),"")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список'!A130</f>
        <v>514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список'!A130:N130,0)+1),"")</f>
        <v/>
      </c>
      <c r="K153" s="30"/>
      <c r="L153" s="30"/>
      <c r="M153" s="31" t="str">
        <f t="shared" ref="M153:M155" si="2">IF(L153=0,K153,L153)</f>
        <v/>
      </c>
      <c r="N153" s="28"/>
      <c r="O153" s="32"/>
      <c r="R153" s="33"/>
      <c r="S153" s="33"/>
      <c r="T153" s="33"/>
    </row>
    <row r="154" ht="15.0" hidden="1" customHeight="1">
      <c r="A154" s="25"/>
      <c r="B154" s="26" t="str">
        <f t="array" ref="B154">IFERROR(INDEX('Общий список'!$A$3:$S$996,VLOOKUP(E154,'Общий список'!$A$3:$S$996,19,FALSE),MATCH($B$1,'Общий список'!A131:M131,0)),"")</f>
        <v>800 м</v>
      </c>
      <c r="C154" s="27" t="str">
        <f>IF(B154="","", IFERROR(VLOOKUP(E154,'Общий список'!$A$3:$AG$996,3,FALSE),""))</f>
        <v>М</v>
      </c>
      <c r="D154" s="27" t="str">
        <f>IF(B154="","", IFERROR(VLOOKUP(E154,'Общий список'!$A$3:$AG$996,17,FALSE),""))</f>
        <v/>
      </c>
      <c r="E154" s="28">
        <f>'Общий список'!A131</f>
        <v>515</v>
      </c>
      <c r="F154" s="29" t="str">
        <f>IF(B154="","", IFERROR(VLOOKUP(E154,'Общий список'!$A$3:$AG$996,2,FALSE),""))</f>
        <v>Мусихин Дмитрий</v>
      </c>
      <c r="G154" s="27" t="str">
        <f>IF(B154="","", IFERROR(VLOOKUP(E154,'Общий список'!$A$3:$AG$996,4,FALSE),""))</f>
        <v>29.08.2004</v>
      </c>
      <c r="H154" s="27" t="str">
        <f>IF(B154="","", IFERROR(VLOOKUP(E154,'Общий список'!$A$3:$AG$996,6,FALSE),""))</f>
        <v>г. Пермь "СШОР №1"</v>
      </c>
      <c r="I154" s="27" t="str">
        <f>IF(B154="","", IFERROR(VLOOKUP(E154,'Общий список'!$A$3:$AG$996,7,FALSE),""))</f>
        <v>Суворова Т.Н., Суворов Н.В.</v>
      </c>
      <c r="J154" s="27" t="str">
        <f t="array" ref="J154">IFERROR(INDEX('Общий список'!$A$3:$O$996,VLOOKUP(E154,'Общий список'!$A$3:$S$996,19,FALSE),MATCH(B154,'Общий список'!A131:N131,0)+1),"")</f>
        <v>1.57,4</v>
      </c>
      <c r="K154" s="30"/>
      <c r="L154" s="30"/>
      <c r="M154" s="31" t="str">
        <f t="shared" si="2"/>
        <v/>
      </c>
      <c r="N154" s="28"/>
      <c r="O154" s="32"/>
      <c r="R154" s="33"/>
      <c r="S154" s="33"/>
      <c r="T154" s="33"/>
    </row>
    <row r="155" ht="15.0" hidden="1" customHeight="1">
      <c r="A155" s="25"/>
      <c r="B155" s="26" t="str">
        <f t="array" ref="B155">IFERROR(INDEX('Общий список'!$A$3:$S$996,VLOOKUP(E155,'Общий список'!$A$3:$S$996,19,FALSE),MATCH($B$1,'Общий список'!A133:M133,0)),"")</f>
        <v/>
      </c>
      <c r="C155" s="27" t="str">
        <f>IF(B155="","", IFERROR(VLOOKUP(E155,'Общий список'!$A$3:$AG$996,3,FALSE),""))</f>
        <v/>
      </c>
      <c r="D155" s="27" t="str">
        <f>IF(B155="","", IFERROR(VLOOKUP(E155,'Общий список'!$A$3:$AG$996,17,FALSE),""))</f>
        <v/>
      </c>
      <c r="E155" s="28">
        <f>'Общий список'!A133</f>
        <v>519</v>
      </c>
      <c r="F155" s="29" t="str">
        <f>IF(B155="","", IFERROR(VLOOKUP(E155,'Общий список'!$A$3:$AG$996,2,FALSE),""))</f>
        <v/>
      </c>
      <c r="G155" s="27" t="str">
        <f>IF(B155="","", IFERROR(VLOOKUP(E155,'Общий список'!$A$3:$AG$996,4,FALSE),""))</f>
        <v/>
      </c>
      <c r="H155" s="27" t="str">
        <f>IF(B155="","", IFERROR(VLOOKUP(E155,'Общий список'!$A$3:$AG$996,6,FALSE),""))</f>
        <v/>
      </c>
      <c r="I155" s="27" t="str">
        <f>IF(B155="","", IFERROR(VLOOKUP(E155,'Общий список'!$A$3:$AG$996,7,FALSE),""))</f>
        <v/>
      </c>
      <c r="J155" s="27" t="str">
        <f t="array" ref="J155">IFERROR(INDEX('Общий список'!$A$3:$O$996,VLOOKUP(E155,'Общий список'!$A$3:$S$996,19,FALSE),MATCH(B155,'Общий список'!A133:N133,0)+1),"")</f>
        <v/>
      </c>
      <c r="K155" s="30"/>
      <c r="L155" s="30"/>
      <c r="M155" s="31" t="str">
        <f t="shared" si="2"/>
        <v/>
      </c>
      <c r="N155" s="28"/>
      <c r="O155" s="32"/>
      <c r="R155" s="33"/>
      <c r="S155" s="33"/>
      <c r="T155" s="33"/>
    </row>
    <row r="156" ht="15.0" customHeight="1">
      <c r="A156" s="25"/>
      <c r="B156" s="26"/>
      <c r="C156" s="27"/>
      <c r="D156" s="27"/>
      <c r="E156" s="36" t="s">
        <v>34</v>
      </c>
      <c r="F156" s="37"/>
      <c r="G156" s="37"/>
      <c r="H156" s="37"/>
      <c r="I156" s="37"/>
      <c r="J156" s="38"/>
      <c r="K156" s="30"/>
      <c r="L156" s="30"/>
      <c r="M156" s="31"/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список'!A135:M135,0)),"")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список'!A135</f>
        <v>522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список'!A135:N135,0)+1),"")</f>
        <v/>
      </c>
      <c r="K157" s="30"/>
      <c r="L157" s="30"/>
      <c r="M157" s="31" t="str">
        <f>IF(L157=0,K157,L157)</f>
        <v/>
      </c>
      <c r="N157" s="28"/>
      <c r="O157" s="32"/>
      <c r="R157" s="33"/>
      <c r="S157" s="33"/>
      <c r="T157" s="33"/>
    </row>
    <row r="158" ht="15.0" customHeight="1">
      <c r="A158" s="25"/>
      <c r="B158" s="26"/>
      <c r="C158" s="27"/>
      <c r="D158" s="27"/>
      <c r="E158" s="36" t="s">
        <v>35</v>
      </c>
      <c r="F158" s="37"/>
      <c r="G158" s="37"/>
      <c r="H158" s="37"/>
      <c r="I158" s="37"/>
      <c r="J158" s="38"/>
      <c r="K158" s="30"/>
      <c r="L158" s="30"/>
      <c r="M158" s="31"/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список'!A139:M139,0)),"")</f>
        <v>800 м</v>
      </c>
      <c r="C159" s="27" t="str">
        <f>IF(B159="","", IFERROR(VLOOKUP(E159,'Общий список'!$A$3:$AG$996,3,FALSE),""))</f>
        <v>М</v>
      </c>
      <c r="D159" s="27" t="str">
        <f>IF(B159="","", IFERROR(VLOOKUP(E159,'Общий список'!$A$3:$AG$996,17,FALSE),""))</f>
        <v/>
      </c>
      <c r="E159" s="28">
        <f>'Общий список'!A139</f>
        <v>528</v>
      </c>
      <c r="F159" s="29" t="str">
        <f>IF(B159="","", IFERROR(VLOOKUP(E159,'Общий список'!$A$3:$AG$996,2,FALSE),""))</f>
        <v>Барон Назар</v>
      </c>
      <c r="G159" s="27" t="str">
        <f>IF(B159="","", IFERROR(VLOOKUP(E159,'Общий список'!$A$3:$AG$996,4,FALSE),""))</f>
        <v>30.04.2010</v>
      </c>
      <c r="H159" s="27" t="str">
        <f>IF(B159="","", IFERROR(VLOOKUP(E159,'Общий список'!$A$3:$AG$996,6,FALSE),""))</f>
        <v>г. Пермь "СШОР №1"</v>
      </c>
      <c r="I159" s="27" t="str">
        <f>IF(B159="","", IFERROR(VLOOKUP(E159,'Общий список'!$A$3:$AG$996,7,FALSE),""))</f>
        <v>Суворова Т.Н, Барон А.В.</v>
      </c>
      <c r="J159" s="27" t="str">
        <f t="array" ref="J159">IFERROR(INDEX('Общий список'!$A$3:$O$996,VLOOKUP(E159,'Общий список'!$A$3:$S$996,19,FALSE),MATCH(B159,'Общий список'!A139:N139,0)+1),"")</f>
        <v>2.09,6</v>
      </c>
      <c r="K159" s="30"/>
      <c r="L159" s="30"/>
      <c r="M159" s="31" t="str">
        <f t="shared" ref="M159:M189" si="3">IF(L159=0,K159,L159)</f>
        <v/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список'!A142:M142,0)),"")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список'!A142</f>
        <v>550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список'!A142:N142,0)+1),"")</f>
        <v/>
      </c>
      <c r="K160" s="30"/>
      <c r="L160" s="30"/>
      <c r="M160" s="31" t="str">
        <f t="shared" si="3"/>
        <v/>
      </c>
      <c r="N160" s="28"/>
      <c r="O160" s="32"/>
      <c r="R160" s="33"/>
      <c r="S160" s="33"/>
      <c r="T160" s="33"/>
    </row>
    <row r="161" ht="15.0" hidden="1" customHeight="1">
      <c r="A161" s="25"/>
      <c r="B161" s="26" t="str">
        <f t="array" ref="B161">IFERROR(INDEX('Общий список'!$A$3:$S$996,VLOOKUP(E161,'Общий список'!$A$3:$S$996,19,FALSE),MATCH($B$1,'Общий список'!A143:M143,0)),"")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список'!A143</f>
        <v>582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список'!A143:N143,0)+1),"")</f>
        <v/>
      </c>
      <c r="K161" s="30"/>
      <c r="L161" s="30"/>
      <c r="M161" s="31" t="str">
        <f t="shared" si="3"/>
        <v/>
      </c>
      <c r="N161" s="28"/>
      <c r="O161" s="32"/>
      <c r="R161" s="33"/>
      <c r="S161" s="33"/>
      <c r="T161" s="33"/>
    </row>
    <row r="162" ht="15.0" hidden="1" customHeight="1">
      <c r="A162" s="25"/>
      <c r="B162" s="26" t="str">
        <f t="array" ref="B162">IFERROR(INDEX('Общий список'!$A$3:$S$996,VLOOKUP(E162,'Общий список'!$A$3:$S$996,19,FALSE),MATCH($B$1,'Общий список'!A145:M145,0)),"")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список'!A145</f>
        <v>584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список'!A145:N145,0)+1),"")</f>
        <v/>
      </c>
      <c r="K162" s="30"/>
      <c r="L162" s="30"/>
      <c r="M162" s="31" t="str">
        <f t="shared" si="3"/>
        <v/>
      </c>
      <c r="N162" s="28"/>
      <c r="O162" s="32"/>
      <c r="R162" s="33"/>
      <c r="S162" s="33"/>
      <c r="T162" s="33"/>
    </row>
    <row r="163" ht="15.0" hidden="1" customHeight="1">
      <c r="A163" s="25"/>
      <c r="B163" s="26" t="str">
        <f t="array" ref="B163">IFERROR(INDEX('Общий список'!$A$3:$S$996,VLOOKUP(E163,'Общий список'!$A$3:$S$996,19,FALSE),MATCH($B$1,'Общий список'!A146:M146,0)),"")</f>
        <v>800 м</v>
      </c>
      <c r="C163" s="27" t="str">
        <f>IF(B163="","", IFERROR(VLOOKUP(E163,'Общий список'!$A$3:$AG$996,3,FALSE),""))</f>
        <v>М</v>
      </c>
      <c r="D163" s="27" t="str">
        <f>IF(B163="","", IFERROR(VLOOKUP(E163,'Общий список'!$A$3:$AG$996,17,FALSE),""))</f>
        <v/>
      </c>
      <c r="E163" s="28">
        <f>'Общий список'!A146</f>
        <v>585</v>
      </c>
      <c r="F163" s="29" t="str">
        <f>IF(B163="","", IFERROR(VLOOKUP(E163,'Общий список'!$A$3:$AG$996,2,FALSE),""))</f>
        <v>Чеботков Данил</v>
      </c>
      <c r="G163" s="27" t="str">
        <f>IF(B163="","", IFERROR(VLOOKUP(E163,'Общий список'!$A$3:$AG$996,4,FALSE),""))</f>
        <v>09.08.08</v>
      </c>
      <c r="H163" s="27" t="str">
        <f>IF(B163="","", IFERROR(VLOOKUP(E163,'Общий список'!$A$3:$AG$996,6,FALSE),""))</f>
        <v>КОРПК</v>
      </c>
      <c r="I163" s="27" t="str">
        <f>IF(B163="","", IFERROR(VLOOKUP(E163,'Общий список'!$A$3:$AG$996,7,FALSE),""))</f>
        <v>Попов А.С., Минина С.Д.</v>
      </c>
      <c r="J163" s="27" t="str">
        <f t="array" ref="J163">IFERROR(INDEX('Общий список'!$A$3:$O$996,VLOOKUP(E163,'Общий список'!$A$3:$S$996,19,FALSE),MATCH(B163,'Общий список'!A146:N146,0)+1),"")</f>
        <v>2.02,50</v>
      </c>
      <c r="K163" s="30"/>
      <c r="L163" s="30"/>
      <c r="M163" s="31" t="str">
        <f t="shared" si="3"/>
        <v/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список'!A147:M147,0)),"")</f>
        <v>800 м</v>
      </c>
      <c r="C164" s="27" t="str">
        <f>IF(B164="","", IFERROR(VLOOKUP(E164,'Общий список'!$A$3:$AG$996,3,FALSE),""))</f>
        <v>М</v>
      </c>
      <c r="D164" s="27" t="str">
        <f>IF(B164="","", IFERROR(VLOOKUP(E164,'Общий список'!$A$3:$AG$996,17,FALSE),""))</f>
        <v/>
      </c>
      <c r="E164" s="28">
        <f>'Общий список'!A147</f>
        <v>586</v>
      </c>
      <c r="F164" s="29" t="str">
        <f>IF(B164="","", IFERROR(VLOOKUP(E164,'Общий список'!$A$3:$AG$996,2,FALSE),""))</f>
        <v>Полуянов Михаил</v>
      </c>
      <c r="G164" s="27" t="str">
        <f>IF(B164="","", IFERROR(VLOOKUP(E164,'Общий список'!$A$3:$AG$996,4,FALSE),""))</f>
        <v>09.10.2006</v>
      </c>
      <c r="H164" s="27" t="str">
        <f>IF(B164="","", IFERROR(VLOOKUP(E164,'Общий список'!$A$3:$AG$996,6,FALSE),""))</f>
        <v>КОРПК</v>
      </c>
      <c r="I164" s="27" t="str">
        <f>IF(B164="","", IFERROR(VLOOKUP(E164,'Общий список'!$A$3:$AG$996,7,FALSE),""))</f>
        <v>Полуянов Евгений, Попов А.С.</v>
      </c>
      <c r="J164" s="27" t="str">
        <f t="array" ref="J164">IFERROR(INDEX('Общий список'!$A$3:$O$996,VLOOKUP(E164,'Общий список'!$A$3:$S$996,19,FALSE),MATCH(B164,'Общий список'!A147:N147,0)+1),"")</f>
        <v>2.12,0</v>
      </c>
      <c r="K164" s="30"/>
      <c r="L164" s="30"/>
      <c r="M164" s="31" t="str">
        <f t="shared" si="3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список'!A148:M148,0)),"")</f>
        <v>800 м</v>
      </c>
      <c r="C165" s="27" t="str">
        <f>IF(B165="","", IFERROR(VLOOKUP(E165,'Общий список'!$A$3:$AG$996,3,FALSE),""))</f>
        <v>М</v>
      </c>
      <c r="D165" s="27" t="str">
        <f>IF(B165="","", IFERROR(VLOOKUP(E165,'Общий список'!$A$3:$AG$996,17,FALSE),""))</f>
        <v/>
      </c>
      <c r="E165" s="28">
        <f>'Общий список'!A148</f>
        <v>587</v>
      </c>
      <c r="F165" s="29" t="str">
        <f>IF(B165="","", IFERROR(VLOOKUP(E165,'Общий список'!$A$3:$AG$996,2,FALSE),""))</f>
        <v>Галушко Федор</v>
      </c>
      <c r="G165" s="27" t="str">
        <f>IF(B165="","", IFERROR(VLOOKUP(E165,'Общий список'!$A$3:$AG$996,4,FALSE),""))</f>
        <v>25.12.2002</v>
      </c>
      <c r="H165" s="27" t="str">
        <f>IF(B165="","", IFERROR(VLOOKUP(E165,'Общий список'!$A$3:$AG$996,6,FALSE),""))</f>
        <v>КОРПК</v>
      </c>
      <c r="I165" s="27" t="str">
        <f>IF(B165="","", IFERROR(VLOOKUP(E165,'Общий список'!$A$3:$AG$996,7,FALSE),""))</f>
        <v>Попов А.С., Чайников Р.С.</v>
      </c>
      <c r="J165" s="27" t="str">
        <f t="array" ref="J165">IFERROR(INDEX('Общий список'!$A$3:$O$996,VLOOKUP(E165,'Общий список'!$A$3:$S$996,19,FALSE),MATCH(B165,'Общий список'!A148:N148,0)+1),"")</f>
        <v>1.58,30</v>
      </c>
      <c r="K165" s="30"/>
      <c r="L165" s="30"/>
      <c r="M165" s="31" t="str">
        <f t="shared" si="3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список'!A149:M149,0)),"")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список'!A149</f>
        <v>588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список'!A149:N149,0)+1),"")</f>
        <v/>
      </c>
      <c r="K166" s="30"/>
      <c r="L166" s="30"/>
      <c r="M166" s="31" t="str">
        <f t="shared" si="3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список'!A150:M150,0)),"")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список'!A150</f>
        <v>589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список'!A150:N150,0)+1),"")</f>
        <v/>
      </c>
      <c r="K167" s="30"/>
      <c r="L167" s="30"/>
      <c r="M167" s="31" t="str">
        <f t="shared" si="3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список'!A151:M151,0)),"")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список'!A151</f>
        <v>590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список'!A151:N151,0)+1),"")</f>
        <v/>
      </c>
      <c r="K168" s="30"/>
      <c r="L168" s="30"/>
      <c r="M168" s="31" t="str">
        <f t="shared" si="3"/>
        <v/>
      </c>
      <c r="N168" s="28"/>
      <c r="O168" s="32"/>
      <c r="R168" s="33"/>
      <c r="S168" s="33"/>
      <c r="T168" s="33"/>
    </row>
    <row r="169" ht="15.0" hidden="1" customHeight="1">
      <c r="A169" s="25"/>
      <c r="B169" s="26" t="str">
        <f t="array" ref="B169">IFERROR(INDEX('Общий список'!$A$3:$S$996,VLOOKUP(E169,'Общий список'!$A$3:$S$996,19,FALSE),MATCH($B$1,'Общий список'!A152:M152,0)),"")</f>
        <v>800 м</v>
      </c>
      <c r="C169" s="27" t="str">
        <f>IF(B169="","", IFERROR(VLOOKUP(E169,'Общий список'!$A$3:$AG$996,3,FALSE),""))</f>
        <v>М</v>
      </c>
      <c r="D169" s="27" t="str">
        <f>IF(B169="","", IFERROR(VLOOKUP(E169,'Общий список'!$A$3:$AG$996,17,FALSE),""))</f>
        <v/>
      </c>
      <c r="E169" s="28">
        <f>'Общий список'!A152</f>
        <v>594</v>
      </c>
      <c r="F169" s="29" t="str">
        <f>IF(B169="","", IFERROR(VLOOKUP(E169,'Общий список'!$A$3:$AG$996,2,FALSE),""))</f>
        <v>Филинов Ян</v>
      </c>
      <c r="G169" s="27" t="str">
        <f>IF(B169="","", IFERROR(VLOOKUP(E169,'Общий список'!$A$3:$AG$996,4,FALSE),""))</f>
        <v>19.02.2008</v>
      </c>
      <c r="H169" s="27" t="str">
        <f>IF(B169="","", IFERROR(VLOOKUP(E169,'Общий список'!$A$3:$AG$996,6,FALSE),""))</f>
        <v>г. Пермь "СШОР №1"</v>
      </c>
      <c r="I169" s="27" t="str">
        <f>IF(B169="","", IFERROR(VLOOKUP(E169,'Общий список'!$A$3:$AG$996,7,FALSE),""))</f>
        <v>Ковалев М.Н.</v>
      </c>
      <c r="J169" s="27" t="str">
        <f t="array" ref="J169">IFERROR(INDEX('Общий список'!$A$3:$O$996,VLOOKUP(E169,'Общий список'!$A$3:$S$996,19,FALSE),MATCH(B169,'Общий список'!A152:N152,0)+1),"")</f>
        <v>2.11,1</v>
      </c>
      <c r="K169" s="30"/>
      <c r="L169" s="30"/>
      <c r="M169" s="31" t="str">
        <f t="shared" si="3"/>
        <v/>
      </c>
      <c r="N169" s="28"/>
      <c r="O169" s="32"/>
      <c r="R169" s="33"/>
      <c r="S169" s="33"/>
      <c r="T169" s="33"/>
    </row>
    <row r="170" ht="15.0" hidden="1" customHeight="1">
      <c r="A170" s="25"/>
      <c r="B170" s="26" t="str">
        <f t="array" ref="B170">IFERROR(INDEX('Общий список'!$A$3:$S$996,VLOOKUP(E170,'Общий список'!$A$3:$S$996,19,FALSE),MATCH($B$1,'Общий список'!A153:M153,0)),"")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список'!A153</f>
        <v>595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список'!A153:N153,0)+1),"")</f>
        <v/>
      </c>
      <c r="K170" s="30"/>
      <c r="L170" s="30"/>
      <c r="M170" s="31" t="str">
        <f t="shared" si="3"/>
        <v/>
      </c>
      <c r="N170" s="28"/>
      <c r="O170" s="32"/>
      <c r="R170" s="33"/>
      <c r="S170" s="33"/>
      <c r="T170" s="33"/>
    </row>
    <row r="171" ht="15.0" hidden="1" customHeight="1">
      <c r="A171" s="25"/>
      <c r="B171" s="26" t="str">
        <f t="array" ref="B171">IFERROR(INDEX('Общий список'!$A$3:$S$996,VLOOKUP(E171,'Общий список'!$A$3:$S$996,19,FALSE),MATCH($B$1,'Общий список'!A154:M154,0)),"")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список'!A154</f>
        <v>597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список'!A154:N154,0)+1),"")</f>
        <v/>
      </c>
      <c r="K171" s="30"/>
      <c r="L171" s="30"/>
      <c r="M171" s="31" t="str">
        <f t="shared" si="3"/>
        <v/>
      </c>
      <c r="N171" s="28"/>
      <c r="O171" s="32"/>
      <c r="R171" s="33"/>
      <c r="S171" s="33"/>
      <c r="T171" s="33"/>
    </row>
    <row r="172" ht="15.0" hidden="1" customHeight="1">
      <c r="A172" s="25"/>
      <c r="B172" s="26" t="str">
        <f t="array" ref="B172">IFERROR(INDEX('Общий список'!$A$3:$S$996,VLOOKUP(E172,'Общий список'!$A$3:$S$996,19,FALSE),MATCH($B$1,'Общий список'!A155:M155,0)),"")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список'!A155</f>
        <v>598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список'!A155:N155,0)+1),"")</f>
        <v/>
      </c>
      <c r="K172" s="30"/>
      <c r="L172" s="30"/>
      <c r="M172" s="31" t="str">
        <f t="shared" si="3"/>
        <v/>
      </c>
      <c r="N172" s="28"/>
      <c r="O172" s="32"/>
      <c r="R172" s="33"/>
      <c r="S172" s="33"/>
      <c r="T172" s="33"/>
    </row>
    <row r="173" ht="15.0" hidden="1" customHeight="1">
      <c r="A173" s="25"/>
      <c r="B173" s="26" t="str">
        <f t="array" ref="B173">IFERROR(INDEX('Общий список'!$A$3:$S$996,VLOOKUP(E173,'Общий список'!$A$3:$S$996,19,FALSE),MATCH($B$1,'Общий список'!A156:M156,0)),"")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список'!A156</f>
        <v>599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список'!A156:N156,0)+1),"")</f>
        <v/>
      </c>
      <c r="K173" s="30"/>
      <c r="L173" s="30"/>
      <c r="M173" s="31" t="str">
        <f t="shared" si="3"/>
        <v/>
      </c>
      <c r="N173" s="28"/>
      <c r="O173" s="32"/>
      <c r="R173" s="33"/>
      <c r="S173" s="33"/>
      <c r="T173" s="33"/>
    </row>
    <row r="174" ht="15.0" hidden="1" customHeight="1">
      <c r="A174" s="25"/>
      <c r="B174" s="26" t="str">
        <f t="array" ref="B174">IFERROR(INDEX('Общий список'!$A$3:$S$996,VLOOKUP(E174,'Общий список'!$A$3:$S$996,19,FALSE),MATCH($B$1,'Общий список'!A157:M157,0)),"")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список'!A157</f>
        <v>600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список'!A157:N157,0)+1),"")</f>
        <v/>
      </c>
      <c r="K174" s="30"/>
      <c r="L174" s="30"/>
      <c r="M174" s="31" t="str">
        <f t="shared" si="3"/>
        <v/>
      </c>
      <c r="N174" s="28"/>
      <c r="O174" s="32"/>
      <c r="R174" s="33"/>
      <c r="S174" s="33"/>
      <c r="T174" s="33"/>
    </row>
    <row r="175" ht="15.0" hidden="1" customHeight="1">
      <c r="A175" s="25"/>
      <c r="B175" s="26" t="str">
        <f t="array" ref="B175">IFERROR(INDEX('Общий список'!$A$3:$S$996,VLOOKUP(E175,'Общий список'!$A$3:$S$996,19,FALSE),MATCH($B$1,'Общий список'!A158:M158,0)),"")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список'!A158</f>
        <v>611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список'!A158:N158,0)+1),"")</f>
        <v/>
      </c>
      <c r="K175" s="30"/>
      <c r="L175" s="30"/>
      <c r="M175" s="31" t="str">
        <f t="shared" si="3"/>
        <v/>
      </c>
      <c r="N175" s="28"/>
      <c r="O175" s="32"/>
      <c r="R175" s="33"/>
      <c r="S175" s="33"/>
      <c r="T175" s="33"/>
    </row>
    <row r="176" ht="15.0" hidden="1" customHeight="1">
      <c r="A176" s="25"/>
      <c r="B176" s="26" t="str">
        <f t="array" ref="B176">IFERROR(INDEX('Общий список'!$A$3:$S$996,VLOOKUP(E176,'Общий список'!$A$3:$S$996,19,FALSE),MATCH($B$1,'Общий список'!A159:M159,0)),"")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список'!A159</f>
        <v>612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список'!A159:N159,0)+1),"")</f>
        <v/>
      </c>
      <c r="K176" s="30"/>
      <c r="L176" s="30"/>
      <c r="M176" s="31" t="str">
        <f t="shared" si="3"/>
        <v/>
      </c>
      <c r="N176" s="28"/>
      <c r="O176" s="32"/>
      <c r="R176" s="33"/>
      <c r="S176" s="33"/>
      <c r="T176" s="33"/>
    </row>
    <row r="177" ht="15.0" hidden="1" customHeight="1">
      <c r="A177" s="25"/>
      <c r="B177" s="26" t="str">
        <f t="array" ref="B177">IFERROR(INDEX('Общий список'!$A$3:$S$996,VLOOKUP(E177,'Общий список'!$A$3:$S$996,19,FALSE),MATCH($B$1,'Общий список'!A160:M160,0)),"")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список'!A160</f>
        <v>613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список'!A160:N160,0)+1),"")</f>
        <v/>
      </c>
      <c r="K177" s="30"/>
      <c r="L177" s="30"/>
      <c r="M177" s="31" t="str">
        <f t="shared" si="3"/>
        <v/>
      </c>
      <c r="N177" s="28"/>
      <c r="O177" s="32"/>
      <c r="R177" s="33"/>
      <c r="S177" s="33"/>
      <c r="T177" s="33"/>
    </row>
    <row r="178" ht="15.0" hidden="1" customHeight="1">
      <c r="A178" s="25"/>
      <c r="B178" s="26" t="str">
        <f t="array" ref="B178">IFERROR(INDEX('Общий список'!$A$3:$S$996,VLOOKUP(E178,'Общий список'!$A$3:$S$996,19,FALSE),MATCH($B$1,'Общий список'!A161:M161,0)),"")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список'!A161</f>
        <v>614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список'!A161:N161,0)+1),"")</f>
        <v/>
      </c>
      <c r="K178" s="30"/>
      <c r="L178" s="30"/>
      <c r="M178" s="31" t="str">
        <f t="shared" si="3"/>
        <v/>
      </c>
      <c r="N178" s="28"/>
      <c r="O178" s="32"/>
      <c r="R178" s="33"/>
      <c r="S178" s="33"/>
      <c r="T178" s="33"/>
    </row>
    <row r="179" ht="15.0" hidden="1" customHeight="1">
      <c r="A179" s="25"/>
      <c r="B179" s="26" t="str">
        <f t="array" ref="B179">IFERROR(INDEX('Общий список'!$A$3:$S$996,VLOOKUP(E179,'Общий список'!$A$3:$S$996,19,FALSE),MATCH($B$1,'Общий список'!A162:M162,0)),"")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список'!A162</f>
        <v>615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список'!A162:N162,0)+1),"")</f>
        <v/>
      </c>
      <c r="K179" s="30"/>
      <c r="L179" s="30"/>
      <c r="M179" s="31" t="str">
        <f t="shared" si="3"/>
        <v/>
      </c>
      <c r="N179" s="28"/>
      <c r="O179" s="32"/>
      <c r="R179" s="33"/>
      <c r="S179" s="33"/>
      <c r="T179" s="33"/>
    </row>
    <row r="180" ht="15.0" hidden="1" customHeight="1">
      <c r="A180" s="25"/>
      <c r="B180" s="26" t="str">
        <f t="array" ref="B180">IFERROR(INDEX('Общий список'!$A$3:$S$996,VLOOKUP(E180,'Общий список'!$A$3:$S$996,19,FALSE),MATCH($B$1,'Общий список'!A163:M163,0)),"")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список'!A163</f>
        <v>644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список'!A163:N163,0)+1),"")</f>
        <v/>
      </c>
      <c r="K180" s="30"/>
      <c r="L180" s="30"/>
      <c r="M180" s="31" t="str">
        <f t="shared" si="3"/>
        <v/>
      </c>
      <c r="N180" s="28"/>
      <c r="O180" s="32"/>
      <c r="R180" s="33"/>
      <c r="S180" s="33"/>
      <c r="T180" s="33"/>
    </row>
    <row r="181" ht="15.0" hidden="1" customHeight="1">
      <c r="A181" s="25"/>
      <c r="B181" s="26" t="str">
        <f t="array" ref="B181">IFERROR(INDEX('Общий список'!$A$3:$S$996,VLOOKUP(E181,'Общий список'!$A$3:$S$996,19,FALSE),MATCH($B$1,'Общий список'!A164:M164,0)),"")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список'!A164</f>
        <v>656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список'!A164:N164,0)+1),"")</f>
        <v/>
      </c>
      <c r="K181" s="30"/>
      <c r="L181" s="30"/>
      <c r="M181" s="31" t="str">
        <f t="shared" si="3"/>
        <v/>
      </c>
      <c r="N181" s="28"/>
      <c r="O181" s="32"/>
      <c r="R181" s="33"/>
      <c r="S181" s="33"/>
      <c r="T181" s="33"/>
    </row>
    <row r="182" ht="15.0" hidden="1" customHeight="1">
      <c r="A182" s="25"/>
      <c r="B182" s="26" t="str">
        <f t="array" ref="B182">IFERROR(INDEX('Общий список'!$A$3:$S$996,VLOOKUP(E182,'Общий список'!$A$3:$S$996,19,FALSE),MATCH($B$1,'Общий список'!A165:M165,0)),"")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список'!A165</f>
        <v>657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список'!A165:N165,0)+1),"")</f>
        <v/>
      </c>
      <c r="K182" s="30"/>
      <c r="L182" s="30"/>
      <c r="M182" s="31" t="str">
        <f t="shared" si="3"/>
        <v/>
      </c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список'!A166:M166,0)),"")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список'!A166</f>
        <v>658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список'!A166:N166,0)+1),"")</f>
        <v/>
      </c>
      <c r="K183" s="30"/>
      <c r="L183" s="30"/>
      <c r="M183" s="31" t="str">
        <f t="shared" si="3"/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список'!A167:M167,0)),"")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список'!A167</f>
        <v>659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список'!A167:N167,0)+1),"")</f>
        <v/>
      </c>
      <c r="K184" s="30"/>
      <c r="L184" s="30"/>
      <c r="M184" s="31" t="str">
        <f t="shared" si="3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список'!A168:M168,0)),"")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список'!A168</f>
        <v>660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список'!A168:N168,0)+1),"")</f>
        <v/>
      </c>
      <c r="K185" s="30"/>
      <c r="L185" s="30"/>
      <c r="M185" s="31" t="str">
        <f t="shared" si="3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список'!A169:M169,0)),"")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список'!A169</f>
        <v>661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список'!A169:N169,0)+1),"")</f>
        <v/>
      </c>
      <c r="K186" s="30"/>
      <c r="L186" s="30"/>
      <c r="M186" s="31" t="str">
        <f t="shared" si="3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список'!A170:M170,0)),"")</f>
        <v>800 м</v>
      </c>
      <c r="C187" s="27" t="str">
        <f>IF(B187="","", IFERROR(VLOOKUP(E187,'Общий список'!$A$3:$AG$996,3,FALSE),""))</f>
        <v>М</v>
      </c>
      <c r="D187" s="27" t="str">
        <f>IF(B187="","", IFERROR(VLOOKUP(E187,'Общий список'!$A$3:$AG$996,17,FALSE),""))</f>
        <v/>
      </c>
      <c r="E187" s="28">
        <f>'Общий список'!A170</f>
        <v>662</v>
      </c>
      <c r="F187" s="29" t="str">
        <f>IF(B187="","", IFERROR(VLOOKUP(E187,'Общий список'!$A$3:$AG$996,2,FALSE),""))</f>
        <v>Поляков Савелий </v>
      </c>
      <c r="G187" s="27" t="str">
        <f>IF(B187="","", IFERROR(VLOOKUP(E187,'Общий список'!$A$3:$AG$996,4,FALSE),""))</f>
        <v>17.11.2008</v>
      </c>
      <c r="H187" s="27" t="str">
        <f>IF(B187="","", IFERROR(VLOOKUP(E187,'Общий список'!$A$3:$AG$996,6,FALSE),""))</f>
        <v>МАУ ДО СШОР "Олимпиец"</v>
      </c>
      <c r="I187" s="27" t="str">
        <f>IF(B187="","", IFERROR(VLOOKUP(E187,'Общий список'!$A$3:$AG$996,7,FALSE),""))</f>
        <v>Разжигаева О.Н.</v>
      </c>
      <c r="J187" s="27" t="str">
        <f t="array" ref="J187">IFERROR(INDEX('Общий список'!$A$3:$O$996,VLOOKUP(E187,'Общий список'!$A$3:$S$996,19,FALSE),MATCH(B187,'Общий список'!A170:N170,0)+1),"")</f>
        <v>2.05</v>
      </c>
      <c r="K187" s="30"/>
      <c r="L187" s="30"/>
      <c r="M187" s="31" t="str">
        <f t="shared" si="3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список'!A171:M171,0)),"")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список'!A171</f>
        <v>663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список'!A171:N171,0)+1),"")</f>
        <v/>
      </c>
      <c r="K188" s="30"/>
      <c r="L188" s="30"/>
      <c r="M188" s="31" t="str">
        <f t="shared" si="3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список'!A172:M172,0)),"")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список'!A172</f>
        <v>670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список'!A172:N172,0)+1),"")</f>
        <v/>
      </c>
      <c r="K189" s="30"/>
      <c r="L189" s="30"/>
      <c r="M189" s="31" t="str">
        <f t="shared" si="3"/>
        <v/>
      </c>
      <c r="N189" s="28"/>
      <c r="O189" s="32"/>
      <c r="R189" s="33"/>
      <c r="S189" s="33"/>
      <c r="T189" s="33"/>
    </row>
    <row r="190" ht="15.0" customHeight="1">
      <c r="A190" s="25"/>
      <c r="B190" s="26"/>
      <c r="C190" s="27"/>
      <c r="D190" s="27"/>
      <c r="E190" s="36" t="s">
        <v>36</v>
      </c>
      <c r="F190" s="37"/>
      <c r="G190" s="37"/>
      <c r="H190" s="37"/>
      <c r="I190" s="37"/>
      <c r="J190" s="38"/>
      <c r="K190" s="30"/>
      <c r="L190" s="30"/>
      <c r="M190" s="31"/>
      <c r="N190" s="28"/>
      <c r="O190" s="32"/>
      <c r="R190" s="33"/>
      <c r="S190" s="33"/>
      <c r="T190" s="33"/>
    </row>
    <row r="191" ht="15.0" hidden="1" customHeight="1">
      <c r="A191" s="25"/>
      <c r="B191" s="26" t="str">
        <f t="array" ref="B191">IFERROR(INDEX('Общий список'!$A$3:$S$996,VLOOKUP(E191,'Общий список'!$A$3:$S$996,19,FALSE),MATCH($B$1,'Общий список'!A174:M174,0)),"")</f>
        <v>800 м</v>
      </c>
      <c r="C191" s="27" t="str">
        <f>IF(B191="","", IFERROR(VLOOKUP(E191,'Общий список'!$A$3:$AG$996,3,FALSE),""))</f>
        <v>М</v>
      </c>
      <c r="D191" s="27" t="str">
        <f>IF(B191="","", IFERROR(VLOOKUP(E191,'Общий список'!$A$3:$AG$996,17,FALSE),""))</f>
        <v/>
      </c>
      <c r="E191" s="28">
        <f>'Общий список'!A174</f>
        <v>681</v>
      </c>
      <c r="F191" s="29" t="str">
        <f>IF(B191="","", IFERROR(VLOOKUP(E191,'Общий список'!$A$3:$AG$996,2,FALSE),""))</f>
        <v>Коваленко Илья</v>
      </c>
      <c r="G191" s="27" t="str">
        <f>IF(B191="","", IFERROR(VLOOKUP(E191,'Общий список'!$A$3:$AG$996,4,FALSE),""))</f>
        <v>27.10.2008</v>
      </c>
      <c r="H191" s="27" t="str">
        <f>IF(B191="","", IFERROR(VLOOKUP(E191,'Общий список'!$A$3:$AG$996,6,FALSE),""))</f>
        <v>МБУДО "СШ" г. Лысьва</v>
      </c>
      <c r="I191" s="27" t="str">
        <f>IF(B191="","", IFERROR(VLOOKUP(E191,'Общий список'!$A$3:$AG$996,7,FALSE),""))</f>
        <v>Сыстеров А.Н.</v>
      </c>
      <c r="J191" s="27" t="str">
        <f t="array" ref="J191">IFERROR(INDEX('Общий список'!$A$3:$O$996,VLOOKUP(E191,'Общий список'!$A$3:$S$996,19,FALSE),MATCH(B191,'Общий список'!A174:N174,0)+1),"")</f>
        <v>2.00,1</v>
      </c>
      <c r="K191" s="30"/>
      <c r="L191" s="30"/>
      <c r="M191" s="31" t="str">
        <f t="shared" ref="M191:M199" si="4">IF(L191=0,K191,L191)</f>
        <v/>
      </c>
      <c r="N191" s="28"/>
      <c r="O191" s="32"/>
      <c r="R191" s="33"/>
      <c r="S191" s="33"/>
      <c r="T191" s="33"/>
    </row>
    <row r="192" ht="15.0" hidden="1" customHeight="1">
      <c r="A192" s="25"/>
      <c r="B192" s="26" t="str">
        <f t="array" ref="B192">IFERROR(INDEX('Общий список'!$A$3:$S$996,VLOOKUP(E192,'Общий список'!$A$3:$S$996,19,FALSE),MATCH($B$1,'Общий список'!A178:M178,0)),"")</f>
        <v/>
      </c>
      <c r="C192" s="27" t="str">
        <f>IF(B192="","", IFERROR(VLOOKUP(E192,'Общий список'!$A$3:$AG$996,3,FALSE),""))</f>
        <v/>
      </c>
      <c r="D192" s="27" t="str">
        <f>IF(B192="","", IFERROR(VLOOKUP(E192,'Общий список'!$A$3:$AG$996,17,FALSE),""))</f>
        <v/>
      </c>
      <c r="E192" s="28">
        <f>'Общий список'!A178</f>
        <v>689</v>
      </c>
      <c r="F192" s="29" t="str">
        <f>IF(B192="","", IFERROR(VLOOKUP(E192,'Общий список'!$A$3:$AG$996,2,FALSE),""))</f>
        <v/>
      </c>
      <c r="G192" s="27" t="str">
        <f>IF(B192="","", IFERROR(VLOOKUP(E192,'Общий список'!$A$3:$AG$996,4,FALSE),""))</f>
        <v/>
      </c>
      <c r="H192" s="27" t="str">
        <f>IF(B192="","", IFERROR(VLOOKUP(E192,'Общий список'!$A$3:$AG$996,6,FALSE),""))</f>
        <v/>
      </c>
      <c r="I192" s="27" t="str">
        <f>IF(B192="","", IFERROR(VLOOKUP(E192,'Общий список'!$A$3:$AG$996,7,FALSE),""))</f>
        <v/>
      </c>
      <c r="J192" s="27" t="str">
        <f t="array" ref="J192">IFERROR(INDEX('Общий список'!$A$3:$O$996,VLOOKUP(E192,'Общий список'!$A$3:$S$996,19,FALSE),MATCH(B192,'Общий список'!A178:N178,0)+1),"")</f>
        <v/>
      </c>
      <c r="K192" s="30"/>
      <c r="L192" s="30"/>
      <c r="M192" s="31" t="str">
        <f t="shared" si="4"/>
        <v/>
      </c>
      <c r="N192" s="28"/>
      <c r="O192" s="32"/>
      <c r="R192" s="33"/>
      <c r="S192" s="33"/>
      <c r="T192" s="33"/>
    </row>
    <row r="193" ht="15.0" hidden="1" customHeight="1">
      <c r="A193" s="25"/>
      <c r="B193" s="26" t="str">
        <f t="array" ref="B193">IFERROR(INDEX('Общий список'!$A$3:$S$996,VLOOKUP(E193,'Общий список'!$A$3:$S$996,19,FALSE),MATCH($B$1,'Общий список'!A179:M179,0)),"")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список'!A179</f>
        <v>690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список'!A179:N179,0)+1),"")</f>
        <v/>
      </c>
      <c r="K193" s="30"/>
      <c r="L193" s="30"/>
      <c r="M193" s="31" t="str">
        <f t="shared" si="4"/>
        <v/>
      </c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список'!A180:M180,0)),"")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список'!A180</f>
        <v>691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список'!A180:N180,0)+1),"")</f>
        <v/>
      </c>
      <c r="K194" s="30"/>
      <c r="L194" s="30"/>
      <c r="M194" s="31" t="str">
        <f t="shared" si="4"/>
        <v/>
      </c>
      <c r="N194" s="28"/>
      <c r="O194" s="32"/>
      <c r="R194" s="33"/>
      <c r="S194" s="33"/>
      <c r="T194" s="33"/>
    </row>
    <row r="195" ht="15.0" hidden="1" customHeight="1">
      <c r="A195" s="25"/>
      <c r="B195" s="26" t="str">
        <f t="array" ref="B195">IFERROR(INDEX('Общий список'!$A$3:$S$996,VLOOKUP(E195,'Общий список'!$A$3:$S$996,19,FALSE),MATCH($B$1,'Общий список'!A181:M181,0)),"")</f>
        <v/>
      </c>
      <c r="C195" s="27" t="str">
        <f>IF(B195="","", IFERROR(VLOOKUP(E195,'Общий список'!$A$3:$AG$996,3,FALSE),""))</f>
        <v/>
      </c>
      <c r="D195" s="27" t="str">
        <f>IF(B195="","", IFERROR(VLOOKUP(E195,'Общий список'!$A$3:$AG$996,17,FALSE),""))</f>
        <v/>
      </c>
      <c r="E195" s="28">
        <f>'Общий список'!A181</f>
        <v>692</v>
      </c>
      <c r="F195" s="29" t="str">
        <f>IF(B195="","", IFERROR(VLOOKUP(E195,'Общий список'!$A$3:$AG$996,2,FALSE),""))</f>
        <v/>
      </c>
      <c r="G195" s="27" t="str">
        <f>IF(B195="","", IFERROR(VLOOKUP(E195,'Общий список'!$A$3:$AG$996,4,FALSE),""))</f>
        <v/>
      </c>
      <c r="H195" s="27" t="str">
        <f>IF(B195="","", IFERROR(VLOOKUP(E195,'Общий список'!$A$3:$AG$996,6,FALSE),""))</f>
        <v/>
      </c>
      <c r="I195" s="27" t="str">
        <f>IF(B195="","", IFERROR(VLOOKUP(E195,'Общий список'!$A$3:$AG$996,7,FALSE),""))</f>
        <v/>
      </c>
      <c r="J195" s="27" t="str">
        <f t="array" ref="J195">IFERROR(INDEX('Общий список'!$A$3:$O$996,VLOOKUP(E195,'Общий список'!$A$3:$S$996,19,FALSE),MATCH(B195,'Общий список'!A181:N181,0)+1),"")</f>
        <v/>
      </c>
      <c r="K195" s="30"/>
      <c r="L195" s="30"/>
      <c r="M195" s="31" t="str">
        <f t="shared" si="4"/>
        <v/>
      </c>
      <c r="N195" s="28"/>
      <c r="O195" s="32"/>
      <c r="R195" s="33"/>
      <c r="S195" s="33"/>
      <c r="T195" s="33"/>
    </row>
    <row r="196" ht="15.0" hidden="1" customHeight="1">
      <c r="A196" s="25"/>
      <c r="B196" s="26" t="str">
        <f t="array" ref="B196">IFERROR(INDEX('Общий список'!$A$3:$S$996,VLOOKUP(E196,'Общий список'!$A$3:$S$996,19,FALSE),MATCH($B$1,'Общий список'!A182:M182,0)),"")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список'!A182</f>
        <v>693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список'!A182:N182,0)+1),"")</f>
        <v/>
      </c>
      <c r="K196" s="30"/>
      <c r="L196" s="30"/>
      <c r="M196" s="31" t="str">
        <f t="shared" si="4"/>
        <v/>
      </c>
      <c r="N196" s="28"/>
      <c r="O196" s="32"/>
      <c r="R196" s="33"/>
      <c r="S196" s="33"/>
      <c r="T196" s="33"/>
    </row>
    <row r="197" ht="15.0" hidden="1" customHeight="1">
      <c r="A197" s="25"/>
      <c r="B197" s="26" t="str">
        <f t="array" ref="B197">IFERROR(INDEX('Общий список'!$A$3:$S$996,VLOOKUP(E197,'Общий список'!$A$3:$S$996,19,FALSE),MATCH($B$1,'Общий список'!A183:M183,0)),"")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список'!A183</f>
        <v>722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список'!A183:N183,0)+1),"")</f>
        <v/>
      </c>
      <c r="K197" s="30"/>
      <c r="L197" s="30"/>
      <c r="M197" s="31" t="str">
        <f t="shared" si="4"/>
        <v/>
      </c>
      <c r="N197" s="28"/>
      <c r="O197" s="32"/>
      <c r="R197" s="33"/>
      <c r="S197" s="33"/>
      <c r="T197" s="33"/>
    </row>
    <row r="198" ht="15.0" hidden="1" customHeight="1">
      <c r="A198" s="25"/>
      <c r="B198" s="26" t="str">
        <f t="array" ref="B198">IFERROR(INDEX('Общий список'!$A$3:$S$996,VLOOKUP(E198,'Общий список'!$A$3:$S$996,19,FALSE),MATCH($B$1,'Общий список'!A184:M184,0)),"")</f>
        <v>800 м</v>
      </c>
      <c r="C198" s="27" t="str">
        <f>IF(B198="","", IFERROR(VLOOKUP(E198,'Общий список'!$A$3:$AG$996,3,FALSE),""))</f>
        <v>М</v>
      </c>
      <c r="D198" s="27" t="str">
        <f>IF(B198="","", IFERROR(VLOOKUP(E198,'Общий список'!$A$3:$AG$996,17,FALSE),""))</f>
        <v/>
      </c>
      <c r="E198" s="28">
        <f>'Общий список'!A184</f>
        <v>774</v>
      </c>
      <c r="F198" s="29" t="str">
        <f>IF(B198="","", IFERROR(VLOOKUP(E198,'Общий список'!$A$3:$AG$996,2,FALSE),""))</f>
        <v>Велижанинов Илья</v>
      </c>
      <c r="G198" s="27" t="str">
        <f>IF(B198="","", IFERROR(VLOOKUP(E198,'Общий список'!$A$3:$AG$996,4,FALSE),""))</f>
        <v>11.12.08</v>
      </c>
      <c r="H198" s="27" t="str">
        <f>IF(B198="","", IFERROR(VLOOKUP(E198,'Общий список'!$A$3:$AG$996,6,FALSE),""))</f>
        <v>СШОР "СТАРТ" г. Соликамск</v>
      </c>
      <c r="I198" s="27" t="str">
        <f>IF(B198="","", IFERROR(VLOOKUP(E198,'Общий список'!$A$3:$AG$996,7,FALSE),""))</f>
        <v>Мисюрев А.С.</v>
      </c>
      <c r="J198" s="27" t="str">
        <f t="array" ref="J198">IFERROR(INDEX('Общий список'!$A$3:$O$996,VLOOKUP(E198,'Общий список'!$A$3:$S$996,19,FALSE),MATCH(B198,'Общий список'!A184:N184,0)+1),"")</f>
        <v>2.00,0</v>
      </c>
      <c r="K198" s="30"/>
      <c r="L198" s="30"/>
      <c r="M198" s="31" t="str">
        <f t="shared" si="4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список'!A185:M185,0)),"")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список'!A185</f>
        <v>775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список'!A185:N185,0)+1),"")</f>
        <v/>
      </c>
      <c r="K199" s="30"/>
      <c r="L199" s="30"/>
      <c r="M199" s="31" t="str">
        <f t="shared" si="4"/>
        <v/>
      </c>
      <c r="N199" s="28"/>
      <c r="O199" s="32"/>
      <c r="R199" s="33"/>
      <c r="S199" s="33"/>
      <c r="T199" s="33"/>
    </row>
    <row r="200" ht="15.0" customHeight="1">
      <c r="A200" s="25"/>
      <c r="B200" s="26"/>
      <c r="C200" s="27"/>
      <c r="D200" s="27"/>
      <c r="E200" s="36" t="s">
        <v>37</v>
      </c>
      <c r="F200" s="37"/>
      <c r="G200" s="37"/>
      <c r="H200" s="37"/>
      <c r="I200" s="37"/>
      <c r="J200" s="38"/>
      <c r="K200" s="30"/>
      <c r="L200" s="30"/>
      <c r="M200" s="31"/>
      <c r="N200" s="28"/>
      <c r="O200" s="32"/>
      <c r="R200" s="33"/>
      <c r="S200" s="33"/>
      <c r="T200" s="33"/>
    </row>
    <row r="201" ht="15.0" hidden="1" customHeight="1">
      <c r="A201" s="39"/>
      <c r="B201" s="26" t="str">
        <f t="array" ref="B201">IFERROR(INDEX('Общий список'!$A$3:$S$996,VLOOKUP(E201,'Общий список'!$A$3:$S$996,19,FALSE),MATCH($B$1,'Общий список'!A187:M187,0)),"")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список'!A187</f>
        <v>801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список'!A187:N187,0)+1),"")</f>
        <v/>
      </c>
      <c r="K201" s="30"/>
      <c r="L201" s="30"/>
      <c r="M201" s="31" t="str">
        <f t="shared" ref="M201:M514" si="5">IF(L201=0,K201,L201)</f>
        <v/>
      </c>
      <c r="N201" s="28"/>
      <c r="O201" s="32"/>
      <c r="R201" s="33"/>
      <c r="S201" s="33"/>
      <c r="T201" s="33"/>
    </row>
    <row r="202" ht="15.0" hidden="1" customHeight="1">
      <c r="A202" s="39"/>
      <c r="B202" s="26" t="str">
        <f t="array" ref="B202">IFERROR(INDEX('Общий список'!$A$3:$S$996,VLOOKUP(E202,'Общий список'!$A$3:$S$996,19,FALSE),MATCH($B$1,'Общий список'!A188:M188,0)),"")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список'!A188</f>
        <v>802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список'!A188:N188,0)+1),"")</f>
        <v/>
      </c>
      <c r="K202" s="30"/>
      <c r="L202" s="30"/>
      <c r="M202" s="31" t="str">
        <f t="shared" si="5"/>
        <v/>
      </c>
      <c r="N202" s="28"/>
      <c r="O202" s="32"/>
      <c r="R202" s="33"/>
      <c r="S202" s="33"/>
      <c r="T202" s="33"/>
    </row>
    <row r="203" ht="15.0" hidden="1" customHeight="1">
      <c r="A203" s="39"/>
      <c r="B203" s="26" t="str">
        <f t="array" ref="B203">IFERROR(INDEX('Общий список'!$A$3:$S$996,VLOOKUP(E203,'Общий список'!$A$3:$S$996,19,FALSE),MATCH($B$1,'Общий список'!A190:M190,0)),"")</f>
        <v>800 м</v>
      </c>
      <c r="C203" s="27" t="str">
        <f>IF(B203="","", IFERROR(VLOOKUP(E203,'Общий список'!$A$3:$AG$996,3,FALSE),""))</f>
        <v>М</v>
      </c>
      <c r="D203" s="27" t="str">
        <f>IF(B203="","", IFERROR(VLOOKUP(E203,'Общий список'!$A$3:$AG$996,17,FALSE),""))</f>
        <v/>
      </c>
      <c r="E203" s="28">
        <f>'Общий список'!A190</f>
        <v>804</v>
      </c>
      <c r="F203" s="29" t="str">
        <f>IF(B203="","", IFERROR(VLOOKUP(E203,'Общий список'!$A$3:$AG$996,2,FALSE),""))</f>
        <v>Останин Георгий </v>
      </c>
      <c r="G203" s="27" t="str">
        <f>IF(B203="","", IFERROR(VLOOKUP(E203,'Общий список'!$A$3:$AG$996,4,FALSE),""))</f>
        <v>27.10.11</v>
      </c>
      <c r="H203" s="27" t="str">
        <f>IF(B203="","", IFERROR(VLOOKUP(E203,'Общий список'!$A$3:$AG$996,6,FALSE),""))</f>
        <v>ДЮСШ г. Кудымкар</v>
      </c>
      <c r="I203" s="27" t="str">
        <f>IF(B203="","", IFERROR(VLOOKUP(E203,'Общий список'!$A$3:$AG$996,7,FALSE),""))</f>
        <v>Сятчихин Е.С.</v>
      </c>
      <c r="J203" s="27" t="str">
        <f t="array" ref="J203">IFERROR(INDEX('Общий список'!$A$3:$O$996,VLOOKUP(E203,'Общий список'!$A$3:$S$996,19,FALSE),MATCH(B203,'Общий список'!A190:N190,0)+1),"")</f>
        <v>2.02,00</v>
      </c>
      <c r="K203" s="30"/>
      <c r="L203" s="30"/>
      <c r="M203" s="31" t="str">
        <f t="shared" si="5"/>
        <v/>
      </c>
      <c r="N203" s="28"/>
      <c r="O203" s="32"/>
      <c r="R203" s="33"/>
      <c r="S203" s="33"/>
      <c r="T203" s="33"/>
    </row>
    <row r="204" ht="15.0" hidden="1" customHeight="1">
      <c r="A204" s="39"/>
      <c r="B204" s="26" t="str">
        <f t="array" ref="B204">IFERROR(INDEX('Общий список'!$A$3:$S$996,VLOOKUP(E204,'Общий список'!$A$3:$S$996,19,FALSE),MATCH($B$1,'Общий список'!A192:M192,0)),"")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список'!A192</f>
        <v>806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список'!A192:N192,0)+1),"")</f>
        <v/>
      </c>
      <c r="K204" s="30"/>
      <c r="L204" s="30"/>
      <c r="M204" s="31" t="str">
        <f t="shared" si="5"/>
        <v/>
      </c>
      <c r="N204" s="28"/>
      <c r="O204" s="32"/>
      <c r="R204" s="33"/>
      <c r="S204" s="33"/>
      <c r="T204" s="33"/>
    </row>
    <row r="205" ht="15.0" hidden="1" customHeight="1">
      <c r="A205" s="39"/>
      <c r="B205" s="26" t="str">
        <f t="array" ref="B205">IFERROR(INDEX('Общий список'!$A$3:$S$996,VLOOKUP(E205,'Общий список'!$A$3:$S$996,19,FALSE),MATCH($B$1,'Общий список'!A193:M193,0)),"")</f>
        <v>800 м</v>
      </c>
      <c r="C205" s="27" t="str">
        <f>IF(B205="","", IFERROR(VLOOKUP(E205,'Общий список'!$A$3:$AG$996,3,FALSE),""))</f>
        <v>М</v>
      </c>
      <c r="D205" s="27" t="str">
        <f>IF(B205="","", IFERROR(VLOOKUP(E205,'Общий список'!$A$3:$AG$996,17,FALSE),""))</f>
        <v/>
      </c>
      <c r="E205" s="28">
        <f>'Общий список'!A193</f>
        <v>807</v>
      </c>
      <c r="F205" s="29" t="str">
        <f>IF(B205="","", IFERROR(VLOOKUP(E205,'Общий список'!$A$3:$AG$996,2,FALSE),""))</f>
        <v>Климов Артем</v>
      </c>
      <c r="G205" s="27" t="str">
        <f>IF(B205="","", IFERROR(VLOOKUP(E205,'Общий список'!$A$3:$AG$996,4,FALSE),""))</f>
        <v>24.02.2008</v>
      </c>
      <c r="H205" s="27" t="str">
        <f>IF(B205="","", IFERROR(VLOOKUP(E205,'Общий список'!$A$3:$AG$996,6,FALSE),""))</f>
        <v>ДЮСШ г.Кудымкар</v>
      </c>
      <c r="I205" s="27" t="str">
        <f>IF(B205="","", IFERROR(VLOOKUP(E205,'Общий список'!$A$3:$AG$996,7,FALSE),""))</f>
        <v>Сятчихин Е.С.</v>
      </c>
      <c r="J205" s="27" t="str">
        <f t="array" ref="J205">IFERROR(INDEX('Общий список'!$A$3:$O$996,VLOOKUP(E205,'Общий список'!$A$3:$S$996,19,FALSE),MATCH(B205,'Общий список'!A193:N193,0)+1),"")</f>
        <v>2.10,00</v>
      </c>
      <c r="K205" s="30"/>
      <c r="L205" s="30"/>
      <c r="M205" s="31" t="str">
        <f t="shared" si="5"/>
        <v/>
      </c>
      <c r="N205" s="28"/>
      <c r="O205" s="32"/>
      <c r="R205" s="33"/>
      <c r="S205" s="33"/>
      <c r="T205" s="33"/>
    </row>
    <row r="206" ht="15.0" hidden="1" customHeight="1">
      <c r="A206" s="39"/>
      <c r="B206" s="26" t="str">
        <f t="array" ref="B206">IFERROR(INDEX('Общий список'!$A$3:$S$996,VLOOKUP(E206,'Общий список'!$A$3:$S$996,19,FALSE),MATCH($B$1,'Общий список'!A194:M194,0)),"")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список'!A194</f>
        <v>809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список'!A194:N194,0)+1),"")</f>
        <v/>
      </c>
      <c r="K206" s="30"/>
      <c r="L206" s="30"/>
      <c r="M206" s="31" t="str">
        <f t="shared" si="5"/>
        <v/>
      </c>
      <c r="N206" s="28"/>
      <c r="O206" s="32"/>
      <c r="R206" s="33"/>
      <c r="S206" s="33"/>
      <c r="T206" s="33"/>
    </row>
    <row r="207" ht="15.0" hidden="1" customHeight="1">
      <c r="A207" s="39"/>
      <c r="B207" s="26" t="str">
        <f t="array" ref="B207">IFERROR(INDEX('Общий список'!$A$3:$S$996,VLOOKUP(E207,'Общий список'!$A$3:$S$996,19,FALSE),MATCH($B$1,'Общий список'!A195:M195,0)),"")</f>
        <v>800 м</v>
      </c>
      <c r="C207" s="27" t="str">
        <f>IF(B207="","", IFERROR(VLOOKUP(E207,'Общий список'!$A$3:$AG$996,3,FALSE),""))</f>
        <v>М</v>
      </c>
      <c r="D207" s="27" t="str">
        <f>IF(B207="","", IFERROR(VLOOKUP(E207,'Общий список'!$A$3:$AG$996,17,FALSE),""))</f>
        <v/>
      </c>
      <c r="E207" s="28">
        <f>'Общий список'!A195</f>
        <v>810</v>
      </c>
      <c r="F207" s="29" t="str">
        <f>IF(B207="","", IFERROR(VLOOKUP(E207,'Общий список'!$A$3:$AG$996,2,FALSE),""))</f>
        <v>Зубков Роман </v>
      </c>
      <c r="G207" s="27" t="str">
        <f>IF(B207="","", IFERROR(VLOOKUP(E207,'Общий список'!$A$3:$AG$996,4,FALSE),""))</f>
        <v>14.10.2008</v>
      </c>
      <c r="H207" s="27" t="str">
        <f>IF(B207="","", IFERROR(VLOOKUP(E207,'Общий список'!$A$3:$AG$996,6,FALSE),""))</f>
        <v>ДЮСШ г.Кудымкар </v>
      </c>
      <c r="I207" s="27" t="str">
        <f>IF(B207="","", IFERROR(VLOOKUP(E207,'Общий список'!$A$3:$AG$996,7,FALSE),""))</f>
        <v>Четин.Л.Е</v>
      </c>
      <c r="J207" s="27" t="str">
        <f t="array" ref="J207">IFERROR(INDEX('Общий список'!$A$3:$O$996,VLOOKUP(E207,'Общий список'!$A$3:$S$996,19,FALSE),MATCH(B207,'Общий список'!A195:N195,0)+1),"")</f>
        <v>2.04,30</v>
      </c>
      <c r="K207" s="30"/>
      <c r="L207" s="30"/>
      <c r="M207" s="31" t="str">
        <f t="shared" si="5"/>
        <v/>
      </c>
      <c r="N207" s="28"/>
      <c r="O207" s="32"/>
      <c r="R207" s="33"/>
      <c r="S207" s="33"/>
      <c r="T207" s="33"/>
    </row>
    <row r="208" ht="15.0" hidden="1" customHeight="1">
      <c r="A208" s="39"/>
      <c r="B208" s="26" t="str">
        <f t="array" ref="B208">IFERROR(INDEX('Общий список'!$A$3:$S$996,VLOOKUP(E208,'Общий список'!$A$3:$S$996,19,FALSE),MATCH($B$1,'Общий список'!A197:M197,0)),"")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список'!A197</f>
        <v>812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список'!A197:N197,0)+1),"")</f>
        <v/>
      </c>
      <c r="K208" s="30"/>
      <c r="L208" s="30"/>
      <c r="M208" s="31" t="str">
        <f t="shared" si="5"/>
        <v/>
      </c>
      <c r="N208" s="28"/>
      <c r="O208" s="32"/>
      <c r="R208" s="33"/>
      <c r="S208" s="33"/>
      <c r="T208" s="33"/>
    </row>
    <row r="209" ht="15.0" hidden="1" customHeight="1">
      <c r="A209" s="39"/>
      <c r="B209" s="26" t="str">
        <f t="array" ref="B209">IFERROR(INDEX('Общий список'!$A$3:$S$996,VLOOKUP(E209,'Общий список'!$A$3:$S$996,19,FALSE),MATCH($B$1,'Общий список'!A198:M198,0)),"")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список'!A198</f>
        <v>813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список'!A198:N198,0)+1),"")</f>
        <v/>
      </c>
      <c r="K209" s="30"/>
      <c r="L209" s="30"/>
      <c r="M209" s="31" t="str">
        <f t="shared" si="5"/>
        <v/>
      </c>
      <c r="N209" s="28"/>
      <c r="O209" s="32"/>
      <c r="R209" s="33"/>
      <c r="S209" s="33"/>
      <c r="T209" s="33"/>
    </row>
    <row r="210" ht="15.0" hidden="1" customHeight="1">
      <c r="A210" s="39"/>
      <c r="B210" s="26" t="str">
        <f t="array" ref="B210">IFERROR(INDEX('Общий список'!$A$3:$S$996,VLOOKUP(E210,'Общий список'!$A$3:$S$996,19,FALSE),MATCH($B$1,'Общий список'!A200:M200,0)),"")</f>
        <v/>
      </c>
      <c r="C210" s="27" t="str">
        <f>IF(B210="","", IFERROR(VLOOKUP(E210,'Общий список'!$A$3:$AG$996,3,FALSE),""))</f>
        <v/>
      </c>
      <c r="D210" s="27" t="str">
        <f>IF(B210="","", IFERROR(VLOOKUP(E210,'Общий список'!$A$3:$AG$996,17,FALSE),""))</f>
        <v/>
      </c>
      <c r="E210" s="28">
        <f>'Общий список'!A200</f>
        <v>858</v>
      </c>
      <c r="F210" s="29" t="str">
        <f>IF(B210="","", IFERROR(VLOOKUP(E210,'Общий список'!$A$3:$AG$996,2,FALSE),""))</f>
        <v/>
      </c>
      <c r="G210" s="27" t="str">
        <f>IF(B210="","", IFERROR(VLOOKUP(E210,'Общий список'!$A$3:$AG$996,4,FALSE),""))</f>
        <v/>
      </c>
      <c r="H210" s="27" t="str">
        <f>IF(B210="","", IFERROR(VLOOKUP(E210,'Общий список'!$A$3:$AG$996,6,FALSE),""))</f>
        <v/>
      </c>
      <c r="I210" s="27" t="str">
        <f>IF(B210="","", IFERROR(VLOOKUP(E210,'Общий список'!$A$3:$AG$996,7,FALSE),""))</f>
        <v/>
      </c>
      <c r="J210" s="27" t="str">
        <f t="array" ref="J210">IFERROR(INDEX('Общий список'!$A$3:$O$996,VLOOKUP(E210,'Общий список'!$A$3:$S$996,19,FALSE),MATCH(B210,'Общий список'!A200:N200,0)+1),"")</f>
        <v/>
      </c>
      <c r="K210" s="30"/>
      <c r="L210" s="30"/>
      <c r="M210" s="31" t="str">
        <f t="shared" si="5"/>
        <v/>
      </c>
      <c r="N210" s="28"/>
      <c r="O210" s="32"/>
      <c r="R210" s="33"/>
      <c r="S210" s="33"/>
      <c r="T210" s="33"/>
    </row>
    <row r="211" ht="15.0" hidden="1" customHeight="1">
      <c r="A211" s="39"/>
      <c r="B211" s="26" t="str">
        <f t="array" ref="B211">IFERROR(INDEX('Общий список'!$A$3:$S$996,VLOOKUP(E211,'Общий список'!$A$3:$S$996,19,FALSE),MATCH($B$1,'Общий список'!A201:M201,0)),"")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список'!A201</f>
        <v>885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список'!A201:N201,0)+1),"")</f>
        <v/>
      </c>
      <c r="K211" s="30"/>
      <c r="L211" s="30"/>
      <c r="M211" s="31" t="str">
        <f t="shared" si="5"/>
        <v/>
      </c>
      <c r="N211" s="28"/>
      <c r="O211" s="32"/>
      <c r="R211" s="33"/>
      <c r="S211" s="33"/>
      <c r="T211" s="33"/>
    </row>
    <row r="212" ht="15.0" hidden="1" customHeight="1">
      <c r="A212" s="39"/>
      <c r="B212" s="26" t="str">
        <f t="array" ref="B212">IFERROR(INDEX('Общий список'!$A$3:$S$996,VLOOKUP(E212,'Общий список'!$A$3:$S$996,19,FALSE),MATCH($B$1,'Общий список'!A202:M202,0)),"")</f>
        <v>800 м</v>
      </c>
      <c r="C212" s="27" t="str">
        <f>IF(B212="","", IFERROR(VLOOKUP(E212,'Общий список'!$A$3:$AG$996,3,FALSE),""))</f>
        <v>М</v>
      </c>
      <c r="D212" s="27" t="str">
        <f>IF(B212="","", IFERROR(VLOOKUP(E212,'Общий список'!$A$3:$AG$996,17,FALSE),""))</f>
        <v/>
      </c>
      <c r="E212" s="28">
        <f>'Общий список'!A202</f>
        <v>886</v>
      </c>
      <c r="F212" s="29" t="str">
        <f>IF(B212="","", IFERROR(VLOOKUP(E212,'Общий список'!$A$3:$AG$996,2,FALSE),""))</f>
        <v>Пьянков Лев</v>
      </c>
      <c r="G212" s="27">
        <f>IF(B212="","", IFERROR(VLOOKUP(E212,'Общий список'!$A$3:$AG$996,4,FALSE),""))</f>
        <v>2009</v>
      </c>
      <c r="H212" s="27" t="str">
        <f>IF(B212="","", IFERROR(VLOOKUP(E212,'Общий список'!$A$3:$AG$996,6,FALSE),""))</f>
        <v>ЦСП по адаптивным видам спорта</v>
      </c>
      <c r="I212" s="27" t="str">
        <f>IF(B212="","", IFERROR(VLOOKUP(E212,'Общий список'!$A$3:$AG$996,7,FALSE),""))</f>
        <v>Валевич Д.Ф</v>
      </c>
      <c r="J212" s="27">
        <f t="array" ref="J212">IFERROR(INDEX('Общий список'!$A$3:$O$996,VLOOKUP(E212,'Общий список'!$A$3:$S$996,19,FALSE),MATCH(B212,'Общий список'!A202:N202,0)+1),"")</f>
        <v>2.15</v>
      </c>
      <c r="K212" s="30"/>
      <c r="L212" s="30"/>
      <c r="M212" s="31" t="str">
        <f t="shared" si="5"/>
        <v/>
      </c>
      <c r="N212" s="28"/>
      <c r="O212" s="32"/>
      <c r="R212" s="33"/>
      <c r="S212" s="33"/>
      <c r="T212" s="33"/>
    </row>
    <row r="213" ht="15.0" hidden="1" customHeight="1">
      <c r="A213" s="39"/>
      <c r="B213" s="26" t="str">
        <f t="array" ref="B213">IFERROR(INDEX('Общий список'!$A$3:$S$996,VLOOKUP(E213,'Общий список'!$A$3:$S$996,19,FALSE),MATCH($B$1,'Общий список'!A203:M203,0)),"")</f>
        <v/>
      </c>
      <c r="C213" s="27" t="str">
        <f>IF(B213="","", IFERROR(VLOOKUP(E213,'Общий список'!$A$3:$AG$996,3,FALSE),""))</f>
        <v/>
      </c>
      <c r="D213" s="27" t="str">
        <f>IF(B213="","", IFERROR(VLOOKUP(E213,'Общий список'!$A$3:$AG$996,17,FALSE),""))</f>
        <v/>
      </c>
      <c r="E213" s="28">
        <f>'Общий список'!A203</f>
        <v>887</v>
      </c>
      <c r="F213" s="29" t="str">
        <f>IF(B213="","", IFERROR(VLOOKUP(E213,'Общий список'!$A$3:$AG$996,2,FALSE),""))</f>
        <v/>
      </c>
      <c r="G213" s="27" t="str">
        <f>IF(B213="","", IFERROR(VLOOKUP(E213,'Общий список'!$A$3:$AG$996,4,FALSE),""))</f>
        <v/>
      </c>
      <c r="H213" s="27" t="str">
        <f>IF(B213="","", IFERROR(VLOOKUP(E213,'Общий список'!$A$3:$AG$996,6,FALSE),""))</f>
        <v/>
      </c>
      <c r="I213" s="27" t="str">
        <f>IF(B213="","", IFERROR(VLOOKUP(E213,'Общий список'!$A$3:$AG$996,7,FALSE),""))</f>
        <v/>
      </c>
      <c r="J213" s="27" t="str">
        <f t="array" ref="J213">IFERROR(INDEX('Общий список'!$A$3:$O$996,VLOOKUP(E213,'Общий список'!$A$3:$S$996,19,FALSE),MATCH(B213,'Общий список'!A203:N203,0)+1),"")</f>
        <v/>
      </c>
      <c r="K213" s="30"/>
      <c r="L213" s="30"/>
      <c r="M213" s="31" t="str">
        <f t="shared" si="5"/>
        <v/>
      </c>
      <c r="N213" s="28"/>
      <c r="O213" s="32"/>
      <c r="R213" s="33"/>
      <c r="S213" s="33"/>
      <c r="T213" s="33"/>
    </row>
    <row r="214" ht="15.0" hidden="1" customHeight="1">
      <c r="A214" s="39"/>
      <c r="B214" s="26" t="str">
        <f t="array" ref="B214">IFERROR(INDEX('Общий список'!$A$3:$S$996,VLOOKUP(E214,'Общий список'!$A$3:$S$996,19,FALSE),MATCH($B$1,'Общий список'!A204:M204,0)),"")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список'!A204</f>
        <v>888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список'!A204:N204,0)+1),"")</f>
        <v/>
      </c>
      <c r="K214" s="30"/>
      <c r="L214" s="30"/>
      <c r="M214" s="31" t="str">
        <f t="shared" si="5"/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список'!A205:M205,0)),"")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список'!A205</f>
        <v>899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список'!A205:N205,0)+1),"")</f>
        <v/>
      </c>
      <c r="K215" s="30"/>
      <c r="L215" s="30"/>
      <c r="M215" s="31" t="str">
        <f t="shared" si="5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список'!A206:M206,0)),"")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список'!A206</f>
        <v>907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список'!A206:N206,0)+1),"")</f>
        <v/>
      </c>
      <c r="K216" s="30"/>
      <c r="L216" s="30"/>
      <c r="M216" s="31" t="str">
        <f t="shared" si="5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список'!A207:M207,0)),"")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список'!A207</f>
        <v>908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список'!A207:N207,0)+1),"")</f>
        <v/>
      </c>
      <c r="K217" s="30"/>
      <c r="L217" s="30"/>
      <c r="M217" s="31" t="str">
        <f t="shared" si="5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список'!A208:M208,0)),"")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список'!A208</f>
        <v>910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список'!A208:N208,0)+1),"")</f>
        <v/>
      </c>
      <c r="K218" s="30"/>
      <c r="L218" s="30"/>
      <c r="M218" s="31" t="str">
        <f t="shared" si="5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список'!A209:M209,0)),"")</f>
        <v>800 м</v>
      </c>
      <c r="C219" s="27" t="str">
        <f>IF(B219="","", IFERROR(VLOOKUP(E219,'Общий список'!$A$3:$AG$996,3,FALSE),""))</f>
        <v>М</v>
      </c>
      <c r="D219" s="27" t="str">
        <f>IF(B219="","", IFERROR(VLOOKUP(E219,'Общий список'!$A$3:$AG$996,17,FALSE),""))</f>
        <v/>
      </c>
      <c r="E219" s="28">
        <f>'Общий список'!A209</f>
        <v>952</v>
      </c>
      <c r="F219" s="29" t="str">
        <f>IF(B219="","", IFERROR(VLOOKUP(E219,'Общий список'!$A$3:$AG$996,2,FALSE),""))</f>
        <v>Мальцев Павел</v>
      </c>
      <c r="G219" s="27" t="str">
        <f>IF(B219="","", IFERROR(VLOOKUP(E219,'Общий список'!$A$3:$AG$996,4,FALSE),""))</f>
        <v>28.12.2006</v>
      </c>
      <c r="H219" s="27" t="str">
        <f>IF(B219="","", IFERROR(VLOOKUP(E219,'Общий список'!$A$3:$AG$996,6,FALSE),""))</f>
        <v>ДСДЮ Прикамье </v>
      </c>
      <c r="I219" s="27" t="str">
        <f>IF(B219="","", IFERROR(VLOOKUP(E219,'Общий список'!$A$3:$AG$996,7,FALSE),""))</f>
        <v>Щербаков А.М.</v>
      </c>
      <c r="J219" s="27" t="str">
        <f t="array" ref="J219">IFERROR(INDEX('Общий список'!$A$3:$O$996,VLOOKUP(E219,'Общий список'!$A$3:$S$996,19,FALSE),MATCH(B219,'Общий список'!A209:N209,0)+1),"")</f>
        <v>2.03,5</v>
      </c>
      <c r="K219" s="30"/>
      <c r="L219" s="30"/>
      <c r="M219" s="31" t="str">
        <f t="shared" si="5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список'!A210:M210,0)),"")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список'!A210</f>
        <v>961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список'!A210:N210,0)+1),"")</f>
        <v/>
      </c>
      <c r="K220" s="30"/>
      <c r="L220" s="30"/>
      <c r="M220" s="31" t="str">
        <f t="shared" si="5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список'!A211:M211,0)),"")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список'!A211</f>
        <v>966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список'!A211:N211,0)+1),"")</f>
        <v/>
      </c>
      <c r="K221" s="30"/>
      <c r="L221" s="30"/>
      <c r="M221" s="31" t="str">
        <f t="shared" si="5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список'!A212:M212,0)),"")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список'!A212</f>
        <v>1013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список'!A212:N212,0)+1),"")</f>
        <v/>
      </c>
      <c r="K222" s="30"/>
      <c r="L222" s="30"/>
      <c r="M222" s="31" t="str">
        <f t="shared" si="5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список'!A213:M213,0)),"")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список'!A213</f>
        <v>1040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список'!A213:N213,0)+1),"")</f>
        <v/>
      </c>
      <c r="K223" s="30"/>
      <c r="L223" s="30"/>
      <c r="M223" s="31" t="str">
        <f t="shared" si="5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список'!A214:M214,0)),"")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список'!A214</f>
        <v>1107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список'!A214:N214,0)+1),"")</f>
        <v/>
      </c>
      <c r="K224" s="30"/>
      <c r="L224" s="30"/>
      <c r="M224" s="31" t="str">
        <f t="shared" si="5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список'!A215:M215,0)),"")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список'!A215</f>
        <v>1657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список'!A215:N215,0)+1),"")</f>
        <v/>
      </c>
      <c r="K225" s="30"/>
      <c r="L225" s="30"/>
      <c r="M225" s="31" t="str">
        <f t="shared" si="5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список'!A216:M216,0)),"")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список'!A216</f>
        <v>1838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список'!A216:N216,0)+1),"")</f>
        <v/>
      </c>
      <c r="K226" s="30"/>
      <c r="L226" s="30"/>
      <c r="M226" s="31" t="str">
        <f t="shared" si="5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список'!A217:M217,0)),"")</f>
        <v>800 м</v>
      </c>
      <c r="C227" s="27" t="str">
        <f>IF(B227="","", IFERROR(VLOOKUP(E227,'Общий список'!$A$3:$AG$996,3,FALSE),""))</f>
        <v>М</v>
      </c>
      <c r="D227" s="27" t="str">
        <f>IF(B227="","", IFERROR(VLOOKUP(E227,'Общий список'!$A$3:$AG$996,17,FALSE),""))</f>
        <v/>
      </c>
      <c r="E227" s="28">
        <f>'Общий список'!A217</f>
        <v>1961</v>
      </c>
      <c r="F227" s="29" t="str">
        <f>IF(B227="","", IFERROR(VLOOKUP(E227,'Общий список'!$A$3:$AG$996,2,FALSE),""))</f>
        <v>Чупеев Илья</v>
      </c>
      <c r="G227" s="27" t="str">
        <f>IF(B227="","", IFERROR(VLOOKUP(E227,'Общий список'!$A$3:$AG$996,4,FALSE),""))</f>
        <v>16.06.1998</v>
      </c>
      <c r="H227" s="27" t="str">
        <f>IF(B227="","", IFERROR(VLOOKUP(E227,'Общий список'!$A$3:$AG$996,6,FALSE),""))</f>
        <v>RunTrain</v>
      </c>
      <c r="I227" s="27" t="str">
        <f>IF(B227="","", IFERROR(VLOOKUP(E227,'Общий список'!$A$3:$AG$996,7,FALSE),""))</f>
        <v>Грядковский И.С</v>
      </c>
      <c r="J227" s="27" t="str">
        <f t="array" ref="J227">IFERROR(INDEX('Общий список'!$A$3:$O$996,VLOOKUP(E227,'Общий список'!$A$3:$S$996,19,FALSE),MATCH(B227,'Общий список'!A217:N217,0)+1),"")</f>
        <v>1.58,00</v>
      </c>
      <c r="K227" s="30"/>
      <c r="L227" s="30"/>
      <c r="M227" s="31" t="str">
        <f t="shared" si="5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список'!A219:M219,0)),"")</f>
        <v>800 м</v>
      </c>
      <c r="C228" s="27" t="str">
        <f>IF(B228="","", IFERROR(VLOOKUP(E228,'Общий список'!$A$3:$AG$996,3,FALSE),""))</f>
        <v>М</v>
      </c>
      <c r="D228" s="27" t="str">
        <f>IF(B228="","", IFERROR(VLOOKUP(E228,'Общий список'!$A$3:$AG$996,17,FALSE),""))</f>
        <v/>
      </c>
      <c r="E228" s="28">
        <f>'Общий список'!A219</f>
        <v>2282</v>
      </c>
      <c r="F228" s="29" t="str">
        <f>IF(B228="","", IFERROR(VLOOKUP(E228,'Общий список'!$A$3:$AG$996,2,FALSE),""))</f>
        <v>Лепа Дмитрий </v>
      </c>
      <c r="G228" s="27" t="str">
        <f>IF(B228="","", IFERROR(VLOOKUP(E228,'Общий список'!$A$3:$AG$996,4,FALSE),""))</f>
        <v>22.08.1984</v>
      </c>
      <c r="H228" s="27" t="str">
        <f>IF(B228="","", IFERROR(VLOOKUP(E228,'Общий список'!$A$3:$AG$996,6,FALSE),""))</f>
        <v>RunTrain</v>
      </c>
      <c r="I228" s="27" t="str">
        <f>IF(B228="","", IFERROR(VLOOKUP(E228,'Общий список'!$A$3:$AG$996,7,FALSE),""))</f>
        <v>Грядковский И.С. </v>
      </c>
      <c r="J228" s="27" t="str">
        <f t="array" ref="J228">IFERROR(INDEX('Общий список'!$A$3:$O$996,VLOOKUP(E228,'Общий список'!$A$3:$S$996,19,FALSE),MATCH(B228,'Общий список'!A219:N219,0)+1),"")</f>
        <v>1.58,00</v>
      </c>
      <c r="K228" s="30"/>
      <c r="L228" s="30"/>
      <c r="M228" s="31" t="str">
        <f t="shared" si="5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список'!A220:M220,0)),"")</f>
        <v>800 м</v>
      </c>
      <c r="C229" s="27" t="str">
        <f>IF(B229="","", IFERROR(VLOOKUP(E229,'Общий список'!$A$3:$AG$996,3,FALSE),""))</f>
        <v>М</v>
      </c>
      <c r="D229" s="27" t="str">
        <f>IF(B229="","", IFERROR(VLOOKUP(E229,'Общий список'!$A$3:$AG$996,17,FALSE),""))</f>
        <v/>
      </c>
      <c r="E229" s="28">
        <f>'Общий список'!A220</f>
        <v>2328</v>
      </c>
      <c r="F229" s="29" t="str">
        <f>IF(B229="","", IFERROR(VLOOKUP(E229,'Общий список'!$A$3:$AG$996,2,FALSE),""))</f>
        <v>Галкин Антон</v>
      </c>
      <c r="G229" s="27" t="str">
        <f>IF(B229="","", IFERROR(VLOOKUP(E229,'Общий список'!$A$3:$AG$996,4,FALSE),""))</f>
        <v>13.10.1990</v>
      </c>
      <c r="H229" s="27" t="str">
        <f>IF(B229="","", IFERROR(VLOOKUP(E229,'Общий список'!$A$3:$AG$996,6,FALSE),""))</f>
        <v>RunTrain</v>
      </c>
      <c r="I229" s="27" t="str">
        <f>IF(B229="","", IFERROR(VLOOKUP(E229,'Общий список'!$A$3:$AG$996,7,FALSE),""))</f>
        <v>Грядковский И.С.</v>
      </c>
      <c r="J229" s="27" t="str">
        <f t="array" ref="J229">IFERROR(INDEX('Общий список'!$A$3:$O$996,VLOOKUP(E229,'Общий список'!$A$3:$S$996,19,FALSE),MATCH(B229,'Общий список'!A220:N220,0)+1),"")</f>
        <v>2.10,00</v>
      </c>
      <c r="K229" s="30"/>
      <c r="L229" s="30"/>
      <c r="M229" s="31" t="str">
        <f t="shared" si="5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список'!A221:M221,0)),"")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список'!A221</f>
        <v>3069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список'!A221:N221,0)+1),"")</f>
        <v/>
      </c>
      <c r="K230" s="30"/>
      <c r="L230" s="30"/>
      <c r="M230" s="31" t="str">
        <f t="shared" si="5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список'!A223:M223,0)),"")</f>
        <v>800 м</v>
      </c>
      <c r="C231" s="27" t="str">
        <f>IF(B231="","", IFERROR(VLOOKUP(E231,'Общий список'!$A$3:$AG$996,3,FALSE),""))</f>
        <v>М</v>
      </c>
      <c r="D231" s="27" t="str">
        <f>IF(B231="","", IFERROR(VLOOKUP(E231,'Общий список'!$A$3:$AG$996,17,FALSE),""))</f>
        <v/>
      </c>
      <c r="E231" s="28">
        <f>'Общий список'!A223</f>
        <v>5158</v>
      </c>
      <c r="F231" s="29" t="str">
        <f>IF(B231="","", IFERROR(VLOOKUP(E231,'Общий список'!$A$3:$AG$996,2,FALSE),""))</f>
        <v>Булгаков Андрей</v>
      </c>
      <c r="G231" s="27" t="str">
        <f>IF(B231="","", IFERROR(VLOOKUP(E231,'Общий список'!$A$3:$AG$996,4,FALSE),""))</f>
        <v>20.08.1995</v>
      </c>
      <c r="H231" s="27" t="str">
        <f>IF(B231="","", IFERROR(VLOOKUP(E231,'Общий список'!$A$3:$AG$996,6,FALSE),""))</f>
        <v>RunTrain</v>
      </c>
      <c r="I231" s="27" t="str">
        <f>IF(B231="","", IFERROR(VLOOKUP(E231,'Общий список'!$A$3:$AG$996,7,FALSE),""))</f>
        <v>Грядковский И.С.</v>
      </c>
      <c r="J231" s="27" t="str">
        <f t="array" ref="J231">IFERROR(INDEX('Общий список'!$A$3:$O$996,VLOOKUP(E231,'Общий список'!$A$3:$S$996,19,FALSE),MATCH(B231,'Общий список'!A223:N223,0)+1),"")</f>
        <v>2.10,00</v>
      </c>
      <c r="K231" s="30"/>
      <c r="L231" s="30"/>
      <c r="M231" s="31" t="str">
        <f t="shared" si="5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список'!A224:M224,0)),"")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>
        <f>'Общий список'!A224</f>
        <v>5530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список'!A224:N224,0)+1),"")</f>
        <v/>
      </c>
      <c r="K232" s="30"/>
      <c r="L232" s="30"/>
      <c r="M232" s="31" t="str">
        <f t="shared" si="5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список'!A225:M225,0)),"")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>
        <f>'Общий список'!A225</f>
        <v>6349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список'!A225:N225,0)+1),"")</f>
        <v/>
      </c>
      <c r="K233" s="30"/>
      <c r="L233" s="30"/>
      <c r="M233" s="31" t="str">
        <f t="shared" si="5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список'!A226:M226,0)),"")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>
        <f>'Общий список'!A226</f>
        <v>7506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список'!A226:N226,0)+1),"")</f>
        <v/>
      </c>
      <c r="K234" s="30"/>
      <c r="L234" s="30"/>
      <c r="M234" s="31" t="str">
        <f t="shared" si="5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список'!A227:M227,0)),"")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>
        <f>'Общий список'!A227</f>
        <v>7777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список'!A227:N227,0)+1),"")</f>
        <v/>
      </c>
      <c r="K235" s="30"/>
      <c r="L235" s="30"/>
      <c r="M235" s="31" t="str">
        <f t="shared" si="5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список'!A229:M229,0)),"")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список'!A229</f>
        <v>887а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список'!A229:N229,0)+1),"")</f>
        <v/>
      </c>
      <c r="K236" s="30"/>
      <c r="L236" s="30"/>
      <c r="M236" s="31" t="str">
        <f t="shared" si="5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список'!A230:M230,0)),"")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список'!A230</f>
        <v>306а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список'!A230:N230,0)+1),"")</f>
        <v/>
      </c>
      <c r="K237" s="30"/>
      <c r="L237" s="30"/>
      <c r="M237" s="31" t="str">
        <f t="shared" si="5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список'!A231:M231,0)),"")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список'!A231</f>
        <v>306в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список'!A231:N231,0)+1),"")</f>
        <v/>
      </c>
      <c r="K238" s="30"/>
      <c r="L238" s="30"/>
      <c r="M238" s="31" t="str">
        <f t="shared" si="5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список'!A232:M232,0)),"")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список'!A232</f>
        <v>304а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список'!A232:N232,0)+1),"")</f>
        <v/>
      </c>
      <c r="K239" s="30"/>
      <c r="L239" s="30"/>
      <c r="M239" s="31" t="str">
        <f t="shared" si="5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список'!A233:M233,0)),"")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список'!A233</f>
        <v>307а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список'!A233:N233,0)+1),"")</f>
        <v/>
      </c>
      <c r="K240" s="30"/>
      <c r="L240" s="30"/>
      <c r="M240" s="31" t="str">
        <f t="shared" si="5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список'!A234:M234,0)),"")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список'!A234</f>
        <v>309а</v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список'!A234:N234,0)+1),"")</f>
        <v/>
      </c>
      <c r="K241" s="30"/>
      <c r="L241" s="30"/>
      <c r="M241" s="31" t="str">
        <f t="shared" si="5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список'!A235:M235,0)),"")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список'!A235</f>
        <v>197а</v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список'!A235:N235,0)+1),"")</f>
        <v/>
      </c>
      <c r="K242" s="30"/>
      <c r="L242" s="30"/>
      <c r="M242" s="31" t="str">
        <f t="shared" si="5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список'!A236:M236,0)),"")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список'!A236</f>
        <v>150а</v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список'!A236:N236,0)+1),"")</f>
        <v/>
      </c>
      <c r="K243" s="30"/>
      <c r="L243" s="30"/>
      <c r="M243" s="31" t="str">
        <f t="shared" si="5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список'!A237:M237,0)),"")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>
        <f>'Общий список'!A237</f>
        <v>1982</v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список'!A237:N237,0)+1),"")</f>
        <v/>
      </c>
      <c r="K244" s="30"/>
      <c r="L244" s="30"/>
      <c r="M244" s="31" t="str">
        <f t="shared" si="5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список'!A238:M238,0)),"")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список'!A238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список'!A238:N238,0)+1),"")</f>
        <v/>
      </c>
      <c r="K245" s="30"/>
      <c r="L245" s="30"/>
      <c r="M245" s="31" t="str">
        <f t="shared" si="5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список'!A239:M239,0)),"")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список'!A239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список'!A239:N239,0)+1),"")</f>
        <v/>
      </c>
      <c r="K246" s="30"/>
      <c r="L246" s="30"/>
      <c r="M246" s="31" t="str">
        <f t="shared" si="5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список'!A240:M240,0)),"")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список'!A240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список'!A240:N240,0)+1),"")</f>
        <v/>
      </c>
      <c r="K247" s="30"/>
      <c r="L247" s="30"/>
      <c r="M247" s="31" t="str">
        <f t="shared" si="5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список'!A241:M241,0)),"")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список'!A241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список'!A241:N241,0)+1),"")</f>
        <v/>
      </c>
      <c r="K248" s="30"/>
      <c r="L248" s="30"/>
      <c r="M248" s="31" t="str">
        <f t="shared" si="5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список'!A242:M242,0)),"")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список'!A242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список'!A242:N242,0)+1),"")</f>
        <v/>
      </c>
      <c r="K249" s="30"/>
      <c r="L249" s="30"/>
      <c r="M249" s="31" t="str">
        <f t="shared" si="5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список'!A243:M243,0)),"")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список'!A243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список'!A243:N243,0)+1),"")</f>
        <v/>
      </c>
      <c r="K250" s="30"/>
      <c r="L250" s="30"/>
      <c r="M250" s="31" t="str">
        <f t="shared" si="5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список'!A244:M244,0)),"")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список'!A244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список'!A244:N244,0)+1),"")</f>
        <v/>
      </c>
      <c r="K251" s="30"/>
      <c r="L251" s="30"/>
      <c r="M251" s="31" t="str">
        <f t="shared" si="5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список'!A245:M245,0)),"")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список'!A245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список'!A245:N245,0)+1),"")</f>
        <v/>
      </c>
      <c r="K252" s="30"/>
      <c r="L252" s="30"/>
      <c r="M252" s="31" t="str">
        <f t="shared" si="5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список'!A246:M246,0)),"")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список'!A246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список'!A246:N246,0)+1),"")</f>
        <v/>
      </c>
      <c r="K253" s="30"/>
      <c r="L253" s="30"/>
      <c r="M253" s="31" t="str">
        <f t="shared" si="5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список'!A247:M247,0)),"")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список'!A247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список'!A247:N247,0)+1),"")</f>
        <v/>
      </c>
      <c r="K254" s="30"/>
      <c r="L254" s="30"/>
      <c r="M254" s="31" t="str">
        <f t="shared" si="5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список'!A248:M248,0)),"")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список'!A248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список'!A248:N248,0)+1),"")</f>
        <v/>
      </c>
      <c r="K255" s="30"/>
      <c r="L255" s="30"/>
      <c r="M255" s="31" t="str">
        <f t="shared" si="5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список'!A249:M249,0)),"")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список'!A249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список'!A249:N249,0)+1),"")</f>
        <v/>
      </c>
      <c r="K256" s="30"/>
      <c r="L256" s="30"/>
      <c r="M256" s="31" t="str">
        <f t="shared" si="5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список'!A250:M250,0)),"")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список'!A250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список'!A250:N250,0)+1),"")</f>
        <v/>
      </c>
      <c r="K257" s="30"/>
      <c r="L257" s="30"/>
      <c r="M257" s="31" t="str">
        <f t="shared" si="5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список'!A251:M251,0)),"")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список'!A251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список'!A251:N251,0)+1),"")</f>
        <v/>
      </c>
      <c r="K258" s="30"/>
      <c r="L258" s="30"/>
      <c r="M258" s="31" t="str">
        <f t="shared" si="5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список'!A252:M252,0)),"")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список'!A252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список'!A252:N252,0)+1),"")</f>
        <v/>
      </c>
      <c r="K259" s="30"/>
      <c r="L259" s="30"/>
      <c r="M259" s="31" t="str">
        <f t="shared" si="5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список'!A253:M253,0)),"")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список'!A253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список'!A253:N253,0)+1),"")</f>
        <v/>
      </c>
      <c r="K260" s="30"/>
      <c r="L260" s="30"/>
      <c r="M260" s="31" t="str">
        <f t="shared" si="5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список'!A254:M254,0)),"")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список'!A254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список'!A254:N254,0)+1),"")</f>
        <v/>
      </c>
      <c r="K261" s="30"/>
      <c r="L261" s="30"/>
      <c r="M261" s="31" t="str">
        <f t="shared" si="5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список'!A255:M255,0)),"")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список'!A255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список'!A255:N255,0)+1),"")</f>
        <v/>
      </c>
      <c r="K262" s="30"/>
      <c r="L262" s="30"/>
      <c r="M262" s="31" t="str">
        <f t="shared" si="5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список'!A256:M256,0)),"")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список'!A256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список'!A256:N256,0)+1),"")</f>
        <v/>
      </c>
      <c r="K263" s="30"/>
      <c r="L263" s="30"/>
      <c r="M263" s="31" t="str">
        <f t="shared" si="5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список'!A257:M257,0)),"")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список'!A257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список'!A257:N257,0)+1),"")</f>
        <v/>
      </c>
      <c r="K264" s="30"/>
      <c r="L264" s="30"/>
      <c r="M264" s="31" t="str">
        <f t="shared" si="5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список'!A258:M258,0)),"")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список'!A258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список'!A258:N258,0)+1),"")</f>
        <v/>
      </c>
      <c r="K265" s="30"/>
      <c r="L265" s="30"/>
      <c r="M265" s="31" t="str">
        <f t="shared" si="5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список'!A259:M259,0)),"")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список'!A259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список'!A259:N259,0)+1),"")</f>
        <v/>
      </c>
      <c r="K266" s="30"/>
      <c r="L266" s="30"/>
      <c r="M266" s="31" t="str">
        <f t="shared" si="5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список'!A260:M260,0)),"")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список'!A260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список'!A260:N260,0)+1),"")</f>
        <v/>
      </c>
      <c r="K267" s="30"/>
      <c r="L267" s="30"/>
      <c r="M267" s="31" t="str">
        <f t="shared" si="5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список'!A261:M261,0)),"")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список'!A261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список'!A261:N261,0)+1),"")</f>
        <v/>
      </c>
      <c r="K268" s="30"/>
      <c r="L268" s="30"/>
      <c r="M268" s="31" t="str">
        <f t="shared" si="5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список'!A262:M262,0)),"")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список'!A262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список'!A262:N262,0)+1),"")</f>
        <v/>
      </c>
      <c r="K269" s="30"/>
      <c r="L269" s="30"/>
      <c r="M269" s="31" t="str">
        <f t="shared" si="5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список'!A263:M263,0)),"")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список'!A263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список'!A263:N263,0)+1),"")</f>
        <v/>
      </c>
      <c r="K270" s="30"/>
      <c r="L270" s="30"/>
      <c r="M270" s="31" t="str">
        <f t="shared" si="5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список'!A264:M264,0)),"")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список'!A264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список'!A264:N264,0)+1),"")</f>
        <v/>
      </c>
      <c r="K271" s="30"/>
      <c r="L271" s="30"/>
      <c r="M271" s="31" t="str">
        <f t="shared" si="5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список'!A265:M265,0)),"")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список'!A265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список'!A265:N265,0)+1),"")</f>
        <v/>
      </c>
      <c r="K272" s="30"/>
      <c r="L272" s="30"/>
      <c r="M272" s="31" t="str">
        <f t="shared" si="5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список'!A266:M266,0)),"")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список'!A266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список'!A266:N266,0)+1),"")</f>
        <v/>
      </c>
      <c r="K273" s="30"/>
      <c r="L273" s="30"/>
      <c r="M273" s="31" t="str">
        <f t="shared" si="5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список'!A267:M267,0)),"")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список'!A267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список'!A267:N267,0)+1),"")</f>
        <v/>
      </c>
      <c r="K274" s="30"/>
      <c r="L274" s="30"/>
      <c r="M274" s="31" t="str">
        <f t="shared" si="5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список'!A268:M268,0)),"")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список'!A268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список'!A268:N268,0)+1),"")</f>
        <v/>
      </c>
      <c r="K275" s="30"/>
      <c r="L275" s="30"/>
      <c r="M275" s="31" t="str">
        <f t="shared" si="5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список'!A269:M269,0)),"")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список'!A269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список'!A269:N269,0)+1),"")</f>
        <v/>
      </c>
      <c r="K276" s="30"/>
      <c r="L276" s="30"/>
      <c r="M276" s="31" t="str">
        <f t="shared" si="5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список'!A270:M270,0)),"")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список'!A270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список'!A270:N270,0)+1),"")</f>
        <v/>
      </c>
      <c r="K277" s="30"/>
      <c r="L277" s="30"/>
      <c r="M277" s="31" t="str">
        <f t="shared" si="5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список'!A271:M271,0)),"")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список'!A271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список'!A271:N271,0)+1),"")</f>
        <v/>
      </c>
      <c r="K278" s="30"/>
      <c r="L278" s="30"/>
      <c r="M278" s="31" t="str">
        <f t="shared" si="5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список'!A272:M272,0)),"")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список'!A272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список'!A272:N272,0)+1),"")</f>
        <v/>
      </c>
      <c r="K279" s="30"/>
      <c r="L279" s="30"/>
      <c r="M279" s="31" t="str">
        <f t="shared" si="5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список'!A273:M273,0)),"")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список'!A273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список'!A273:N273,0)+1),"")</f>
        <v/>
      </c>
      <c r="K280" s="30"/>
      <c r="L280" s="30"/>
      <c r="M280" s="31" t="str">
        <f t="shared" si="5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список'!A274:M274,0)),"")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список'!A274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список'!A274:N274,0)+1),"")</f>
        <v/>
      </c>
      <c r="K281" s="30"/>
      <c r="L281" s="30"/>
      <c r="M281" s="31" t="str">
        <f t="shared" si="5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список'!A275:M275,0)),"")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список'!A275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список'!A275:N275,0)+1),"")</f>
        <v/>
      </c>
      <c r="K282" s="30"/>
      <c r="L282" s="30"/>
      <c r="M282" s="31" t="str">
        <f t="shared" si="5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список'!A276:M276,0)),"")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список'!A276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список'!A276:N276,0)+1),"")</f>
        <v/>
      </c>
      <c r="K283" s="30"/>
      <c r="L283" s="30"/>
      <c r="M283" s="31" t="str">
        <f t="shared" si="5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список'!A277:M277,0)),"")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список'!A277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список'!A277:N277,0)+1),"")</f>
        <v/>
      </c>
      <c r="K284" s="30"/>
      <c r="L284" s="30"/>
      <c r="M284" s="31" t="str">
        <f t="shared" si="5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список'!A278:M278,0)),"")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список'!A278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список'!A278:N278,0)+1),"")</f>
        <v/>
      </c>
      <c r="K285" s="30"/>
      <c r="L285" s="30"/>
      <c r="M285" s="31" t="str">
        <f t="shared" si="5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список'!A279:M279,0)),"")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список'!A279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список'!A279:N279,0)+1),"")</f>
        <v/>
      </c>
      <c r="K286" s="30"/>
      <c r="L286" s="30"/>
      <c r="M286" s="31" t="str">
        <f t="shared" si="5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список'!A280:M280,0)),"")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список'!A280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список'!A280:N280,0)+1),"")</f>
        <v/>
      </c>
      <c r="K287" s="30"/>
      <c r="L287" s="30"/>
      <c r="M287" s="31" t="str">
        <f t="shared" si="5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список'!A281:M281,0)),"")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список'!A281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список'!A281:N281,0)+1),"")</f>
        <v/>
      </c>
      <c r="K288" s="30"/>
      <c r="L288" s="30"/>
      <c r="M288" s="31" t="str">
        <f t="shared" si="5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список'!A282:M282,0)),"")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список'!A282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список'!A282:N282,0)+1),"")</f>
        <v/>
      </c>
      <c r="K289" s="30"/>
      <c r="L289" s="30"/>
      <c r="M289" s="31" t="str">
        <f t="shared" si="5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список'!A283:M283,0)),"")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список'!A283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список'!A283:N283,0)+1),"")</f>
        <v/>
      </c>
      <c r="K290" s="30"/>
      <c r="L290" s="30"/>
      <c r="M290" s="31" t="str">
        <f t="shared" si="5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список'!A284:M284,0)),"")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список'!A284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список'!A284:N284,0)+1),"")</f>
        <v/>
      </c>
      <c r="K291" s="30"/>
      <c r="L291" s="30"/>
      <c r="M291" s="31" t="str">
        <f t="shared" si="5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список'!A285:M285,0)),"")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список'!A285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список'!A285:N285,0)+1),"")</f>
        <v/>
      </c>
      <c r="K292" s="30"/>
      <c r="L292" s="30"/>
      <c r="M292" s="31" t="str">
        <f t="shared" si="5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список'!A286:M286,0)),"")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список'!A286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список'!A286:N286,0)+1),"")</f>
        <v/>
      </c>
      <c r="K293" s="30"/>
      <c r="L293" s="30"/>
      <c r="M293" s="31" t="str">
        <f t="shared" si="5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список'!A287:M287,0)),"")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список'!A287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список'!A287:N287,0)+1),"")</f>
        <v/>
      </c>
      <c r="K294" s="30"/>
      <c r="L294" s="30"/>
      <c r="M294" s="31" t="str">
        <f t="shared" si="5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список'!A288:M288,0)),"")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список'!A288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список'!A288:N288,0)+1),"")</f>
        <v/>
      </c>
      <c r="K295" s="30"/>
      <c r="L295" s="30"/>
      <c r="M295" s="31" t="str">
        <f t="shared" si="5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список'!A289:M289,0)),"")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список'!A289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список'!A289:N289,0)+1),"")</f>
        <v/>
      </c>
      <c r="K296" s="30"/>
      <c r="L296" s="30"/>
      <c r="M296" s="31" t="str">
        <f t="shared" si="5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список'!A290:M290,0)),"")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список'!A290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список'!A290:N290,0)+1),"")</f>
        <v/>
      </c>
      <c r="K297" s="30"/>
      <c r="L297" s="30"/>
      <c r="M297" s="31" t="str">
        <f t="shared" si="5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список'!A291:M291,0)),"")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список'!A291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список'!A291:N291,0)+1),"")</f>
        <v/>
      </c>
      <c r="K298" s="30"/>
      <c r="L298" s="30"/>
      <c r="M298" s="31" t="str">
        <f t="shared" si="5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список'!A292:M292,0)),"")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список'!A292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список'!A292:N292,0)+1),"")</f>
        <v/>
      </c>
      <c r="K299" s="30"/>
      <c r="L299" s="30"/>
      <c r="M299" s="31" t="str">
        <f t="shared" si="5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список'!A293:M293,0)),"")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список'!A293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список'!A293:N293,0)+1),"")</f>
        <v/>
      </c>
      <c r="K300" s="30"/>
      <c r="L300" s="30"/>
      <c r="M300" s="31" t="str">
        <f t="shared" si="5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список'!A294:M294,0)),"")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список'!A294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список'!A294:N294,0)+1),"")</f>
        <v/>
      </c>
      <c r="K301" s="30"/>
      <c r="L301" s="30"/>
      <c r="M301" s="31" t="str">
        <f t="shared" si="5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список'!A295:M295,0)),"")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список'!A295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список'!A295:N295,0)+1),"")</f>
        <v/>
      </c>
      <c r="K302" s="30"/>
      <c r="L302" s="30"/>
      <c r="M302" s="31" t="str">
        <f t="shared" si="5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список'!A296:M296,0)),"")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список'!A296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список'!A296:N296,0)+1),"")</f>
        <v/>
      </c>
      <c r="K303" s="30"/>
      <c r="L303" s="30"/>
      <c r="M303" s="31" t="str">
        <f t="shared" si="5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список'!A297:M297,0)),"")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список'!A297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список'!A297:N297,0)+1),"")</f>
        <v/>
      </c>
      <c r="K304" s="30"/>
      <c r="L304" s="30"/>
      <c r="M304" s="31" t="str">
        <f t="shared" si="5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список'!A298:M298,0)),"")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список'!A298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список'!A298:N298,0)+1),"")</f>
        <v/>
      </c>
      <c r="K305" s="30"/>
      <c r="L305" s="30"/>
      <c r="M305" s="31" t="str">
        <f t="shared" si="5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список'!A299:M299,0)),"")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список'!A299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список'!A299:N299,0)+1),"")</f>
        <v/>
      </c>
      <c r="K306" s="30"/>
      <c r="L306" s="30"/>
      <c r="M306" s="31" t="str">
        <f t="shared" si="5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список'!A300:M300,0)),"")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список'!A300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список'!A300:N300,0)+1),"")</f>
        <v/>
      </c>
      <c r="K307" s="30"/>
      <c r="L307" s="30"/>
      <c r="M307" s="31" t="str">
        <f t="shared" si="5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список'!A301:M301,0)),"")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список'!A301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список'!A301:N301,0)+1),"")</f>
        <v/>
      </c>
      <c r="K308" s="30"/>
      <c r="L308" s="30"/>
      <c r="M308" s="31" t="str">
        <f t="shared" si="5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список'!A302:M302,0)),"")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список'!A302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список'!A302:N302,0)+1),"")</f>
        <v/>
      </c>
      <c r="K309" s="30"/>
      <c r="L309" s="30"/>
      <c r="M309" s="31" t="str">
        <f t="shared" si="5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список'!A303:M303,0)),"")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список'!A303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список'!A303:N303,0)+1),"")</f>
        <v/>
      </c>
      <c r="K310" s="30"/>
      <c r="L310" s="30"/>
      <c r="M310" s="31" t="str">
        <f t="shared" si="5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список'!A304:M304,0)),"")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список'!A304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список'!A304:N304,0)+1),"")</f>
        <v/>
      </c>
      <c r="K311" s="30"/>
      <c r="L311" s="30"/>
      <c r="M311" s="31" t="str">
        <f t="shared" si="5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список'!A305:M305,0)),"")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список'!A305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список'!A305:N305,0)+1),"")</f>
        <v/>
      </c>
      <c r="K312" s="30"/>
      <c r="L312" s="30"/>
      <c r="M312" s="31" t="str">
        <f t="shared" si="5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список'!A306:M306,0)),"")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список'!A306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список'!A306:N306,0)+1),"")</f>
        <v/>
      </c>
      <c r="K313" s="30"/>
      <c r="L313" s="30"/>
      <c r="M313" s="31" t="str">
        <f t="shared" si="5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список'!A307:M307,0)),"")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список'!A307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список'!A307:N307,0)+1),"")</f>
        <v/>
      </c>
      <c r="K314" s="30"/>
      <c r="L314" s="30"/>
      <c r="M314" s="31" t="str">
        <f t="shared" si="5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список'!A308:M308,0)),"")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список'!A308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список'!A308:N308,0)+1),"")</f>
        <v/>
      </c>
      <c r="K315" s="30"/>
      <c r="L315" s="30"/>
      <c r="M315" s="31" t="str">
        <f t="shared" si="5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список'!A309:M309,0)),"")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список'!A309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список'!A309:N309,0)+1),"")</f>
        <v/>
      </c>
      <c r="K316" s="30"/>
      <c r="L316" s="30"/>
      <c r="M316" s="31" t="str">
        <f t="shared" si="5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список'!A310:M310,0)),"")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список'!A310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список'!A310:N310,0)+1),"")</f>
        <v/>
      </c>
      <c r="K317" s="30"/>
      <c r="L317" s="30"/>
      <c r="M317" s="31" t="str">
        <f t="shared" si="5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список'!A311:M311,0)),"")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список'!A311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список'!A311:N311,0)+1),"")</f>
        <v/>
      </c>
      <c r="K318" s="30"/>
      <c r="L318" s="30"/>
      <c r="M318" s="31" t="str">
        <f t="shared" si="5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список'!A312:M312,0)),"")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список'!A312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список'!A312:N312,0)+1),"")</f>
        <v/>
      </c>
      <c r="K319" s="30"/>
      <c r="L319" s="30"/>
      <c r="M319" s="31" t="str">
        <f t="shared" si="5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список'!A313:M313,0)),"")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список'!A313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список'!A313:N313,0)+1),"")</f>
        <v/>
      </c>
      <c r="K320" s="30"/>
      <c r="L320" s="30"/>
      <c r="M320" s="31" t="str">
        <f t="shared" si="5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список'!A314:M314,0)),"")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список'!A314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список'!A314:N314,0)+1),"")</f>
        <v/>
      </c>
      <c r="K321" s="30"/>
      <c r="L321" s="30"/>
      <c r="M321" s="31" t="str">
        <f t="shared" si="5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список'!A315:M315,0)),"")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список'!A315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список'!A315:N315,0)+1),"")</f>
        <v/>
      </c>
      <c r="K322" s="30"/>
      <c r="L322" s="30"/>
      <c r="M322" s="31" t="str">
        <f t="shared" si="5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список'!A316:M316,0)),"")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список'!A316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список'!A316:N316,0)+1),"")</f>
        <v/>
      </c>
      <c r="K323" s="30"/>
      <c r="L323" s="30"/>
      <c r="M323" s="31" t="str">
        <f t="shared" si="5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список'!A317:M317,0)),"")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список'!A317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список'!A317:N317,0)+1),"")</f>
        <v/>
      </c>
      <c r="K324" s="30"/>
      <c r="L324" s="30"/>
      <c r="M324" s="31" t="str">
        <f t="shared" si="5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список'!A318:M318,0)),"")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список'!A318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список'!A318:N318,0)+1),"")</f>
        <v/>
      </c>
      <c r="K325" s="30"/>
      <c r="L325" s="30"/>
      <c r="M325" s="31" t="str">
        <f t="shared" si="5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список'!A319:M319,0)),"")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список'!A319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список'!A319:N319,0)+1),"")</f>
        <v/>
      </c>
      <c r="K326" s="30"/>
      <c r="L326" s="30"/>
      <c r="M326" s="31" t="str">
        <f t="shared" si="5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список'!A320:M320,0)),"")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список'!A320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список'!A320:N320,0)+1),"")</f>
        <v/>
      </c>
      <c r="K327" s="30"/>
      <c r="L327" s="30"/>
      <c r="M327" s="31" t="str">
        <f t="shared" si="5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список'!A321:M321,0)),"")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список'!A321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список'!A321:N321,0)+1),"")</f>
        <v/>
      </c>
      <c r="K328" s="30"/>
      <c r="L328" s="30"/>
      <c r="M328" s="31" t="str">
        <f t="shared" si="5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список'!A322:M322,0)),"")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список'!A322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список'!A322:N322,0)+1),"")</f>
        <v/>
      </c>
      <c r="K329" s="30"/>
      <c r="L329" s="30"/>
      <c r="M329" s="31" t="str">
        <f t="shared" si="5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список'!A323:M323,0)),"")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список'!A323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список'!A323:N323,0)+1),"")</f>
        <v/>
      </c>
      <c r="K330" s="30"/>
      <c r="L330" s="30"/>
      <c r="M330" s="31" t="str">
        <f t="shared" si="5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список'!A324:M324,0)),"")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список'!A324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список'!A324:N324,0)+1),"")</f>
        <v/>
      </c>
      <c r="K331" s="30"/>
      <c r="L331" s="30"/>
      <c r="M331" s="31" t="str">
        <f t="shared" si="5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список'!A325:M325,0)),"")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список'!A325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список'!A325:N325,0)+1),"")</f>
        <v/>
      </c>
      <c r="K332" s="30"/>
      <c r="L332" s="30"/>
      <c r="M332" s="31" t="str">
        <f t="shared" si="5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список'!A326:M326,0)),"")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список'!A326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список'!A326:N326,0)+1),"")</f>
        <v/>
      </c>
      <c r="K333" s="30"/>
      <c r="L333" s="30"/>
      <c r="M333" s="31" t="str">
        <f t="shared" si="5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список'!A327:M327,0)),"")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список'!A327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список'!A327:N327,0)+1),"")</f>
        <v/>
      </c>
      <c r="K334" s="30"/>
      <c r="L334" s="30"/>
      <c r="M334" s="31" t="str">
        <f t="shared" si="5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список'!A328:M328,0)),"")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список'!A328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список'!A328:N328,0)+1),"")</f>
        <v/>
      </c>
      <c r="K335" s="30"/>
      <c r="L335" s="30"/>
      <c r="M335" s="31" t="str">
        <f t="shared" si="5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список'!A329:M329,0)),"")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список'!A329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список'!A329:N329,0)+1),"")</f>
        <v/>
      </c>
      <c r="K336" s="30"/>
      <c r="L336" s="30"/>
      <c r="M336" s="31" t="str">
        <f t="shared" si="5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список'!A330:M330,0)),"")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список'!A330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список'!A330:N330,0)+1),"")</f>
        <v/>
      </c>
      <c r="K337" s="30"/>
      <c r="L337" s="30"/>
      <c r="M337" s="31" t="str">
        <f t="shared" si="5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список'!A331:M331,0)),"")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список'!A331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список'!A331:N331,0)+1),"")</f>
        <v/>
      </c>
      <c r="K338" s="30"/>
      <c r="L338" s="30"/>
      <c r="M338" s="31" t="str">
        <f t="shared" si="5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список'!A332:M332,0)),"")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список'!A332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список'!A332:N332,0)+1),"")</f>
        <v/>
      </c>
      <c r="K339" s="30"/>
      <c r="L339" s="30"/>
      <c r="M339" s="31" t="str">
        <f t="shared" si="5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список'!A333:M333,0)),"")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список'!A333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список'!A333:N333,0)+1),"")</f>
        <v/>
      </c>
      <c r="K340" s="30"/>
      <c r="L340" s="30"/>
      <c r="M340" s="31" t="str">
        <f t="shared" si="5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список'!A334:M334,0)),"")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список'!A334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список'!A334:N334,0)+1),"")</f>
        <v/>
      </c>
      <c r="K341" s="30"/>
      <c r="L341" s="30"/>
      <c r="M341" s="31" t="str">
        <f t="shared" si="5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список'!A335:M335,0)),"")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список'!A335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список'!A335:N335,0)+1),"")</f>
        <v/>
      </c>
      <c r="K342" s="30"/>
      <c r="L342" s="30"/>
      <c r="M342" s="31" t="str">
        <f t="shared" si="5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список'!A336:M336,0)),"")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список'!A336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список'!A336:N336,0)+1),"")</f>
        <v/>
      </c>
      <c r="K343" s="30"/>
      <c r="L343" s="30"/>
      <c r="M343" s="31" t="str">
        <f t="shared" si="5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список'!A337:M337,0)),"")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список'!A337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список'!A337:N337,0)+1),"")</f>
        <v/>
      </c>
      <c r="K344" s="30"/>
      <c r="L344" s="30"/>
      <c r="M344" s="31" t="str">
        <f t="shared" si="5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список'!A338:M338,0)),"")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список'!A338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список'!A338:N338,0)+1),"")</f>
        <v/>
      </c>
      <c r="K345" s="30"/>
      <c r="L345" s="30"/>
      <c r="M345" s="31" t="str">
        <f t="shared" si="5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список'!A339:M339,0)),"")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список'!A339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список'!A339:N339,0)+1),"")</f>
        <v/>
      </c>
      <c r="K346" s="30"/>
      <c r="L346" s="30"/>
      <c r="M346" s="31" t="str">
        <f t="shared" si="5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список'!A340:M340,0)),"")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список'!A340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список'!A340:N340,0)+1),"")</f>
        <v/>
      </c>
      <c r="K347" s="30"/>
      <c r="L347" s="30"/>
      <c r="M347" s="31" t="str">
        <f t="shared" si="5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список'!A341:M341,0)),"")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список'!A341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список'!A341:N341,0)+1),"")</f>
        <v/>
      </c>
      <c r="K348" s="30"/>
      <c r="L348" s="30"/>
      <c r="M348" s="31" t="str">
        <f t="shared" si="5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список'!A342:M342,0)),"")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список'!A342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список'!A342:N342,0)+1),"")</f>
        <v/>
      </c>
      <c r="K349" s="30"/>
      <c r="L349" s="30"/>
      <c r="M349" s="31" t="str">
        <f t="shared" si="5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список'!A343:M343,0)),"")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список'!A343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список'!A343:N343,0)+1),"")</f>
        <v/>
      </c>
      <c r="K350" s="30"/>
      <c r="L350" s="30"/>
      <c r="M350" s="31" t="str">
        <f t="shared" si="5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список'!A344:M344,0)),"")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список'!A344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список'!A344:N344,0)+1),"")</f>
        <v/>
      </c>
      <c r="K351" s="30"/>
      <c r="L351" s="30"/>
      <c r="M351" s="31" t="str">
        <f t="shared" si="5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список'!A345:M345,0)),"")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список'!A345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список'!A345:N345,0)+1),"")</f>
        <v/>
      </c>
      <c r="K352" s="30"/>
      <c r="L352" s="30"/>
      <c r="M352" s="31" t="str">
        <f t="shared" si="5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список'!A346:M346,0)),"")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список'!A346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список'!A346:N346,0)+1),"")</f>
        <v/>
      </c>
      <c r="K353" s="30"/>
      <c r="L353" s="30"/>
      <c r="M353" s="31" t="str">
        <f t="shared" si="5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список'!A347:M347,0)),"")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список'!A347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список'!A347:N347,0)+1),"")</f>
        <v/>
      </c>
      <c r="K354" s="30"/>
      <c r="L354" s="30"/>
      <c r="M354" s="31" t="str">
        <f t="shared" si="5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список'!A348:M348,0)),"")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список'!A348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список'!A348:N348,0)+1),"")</f>
        <v/>
      </c>
      <c r="K355" s="30"/>
      <c r="L355" s="30"/>
      <c r="M355" s="31" t="str">
        <f t="shared" si="5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список'!A349:M349,0)),"")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список'!A349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список'!A349:N349,0)+1),"")</f>
        <v/>
      </c>
      <c r="K356" s="30"/>
      <c r="L356" s="30"/>
      <c r="M356" s="31" t="str">
        <f t="shared" si="5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список'!A350:M350,0)),"")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список'!A350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список'!A350:N350,0)+1),"")</f>
        <v/>
      </c>
      <c r="K357" s="30"/>
      <c r="L357" s="30"/>
      <c r="M357" s="31" t="str">
        <f t="shared" si="5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список'!A351:M351,0)),"")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список'!A351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список'!A351:N351,0)+1),"")</f>
        <v/>
      </c>
      <c r="K358" s="30"/>
      <c r="L358" s="30"/>
      <c r="M358" s="31" t="str">
        <f t="shared" si="5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список'!A352:M352,0)),"")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список'!A352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список'!A352:N352,0)+1),"")</f>
        <v/>
      </c>
      <c r="K359" s="30"/>
      <c r="L359" s="30"/>
      <c r="M359" s="31" t="str">
        <f t="shared" si="5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список'!A353:M353,0)),"")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список'!A353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список'!A353:N353,0)+1),"")</f>
        <v/>
      </c>
      <c r="K360" s="30"/>
      <c r="L360" s="30"/>
      <c r="M360" s="31" t="str">
        <f t="shared" si="5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список'!A354:M354,0)),"")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список'!A354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список'!A354:N354,0)+1),"")</f>
        <v/>
      </c>
      <c r="K361" s="30"/>
      <c r="L361" s="30"/>
      <c r="M361" s="31" t="str">
        <f t="shared" si="5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список'!A355:M355,0)),"")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список'!A355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список'!A355:N355,0)+1),"")</f>
        <v/>
      </c>
      <c r="K362" s="30"/>
      <c r="L362" s="30"/>
      <c r="M362" s="31" t="str">
        <f t="shared" si="5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список'!A356:M356,0)),"")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список'!A356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список'!A356:N356,0)+1),"")</f>
        <v/>
      </c>
      <c r="K363" s="30"/>
      <c r="L363" s="30"/>
      <c r="M363" s="31" t="str">
        <f t="shared" si="5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список'!A357:M357,0)),"")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список'!A357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список'!A357:N357,0)+1),"")</f>
        <v/>
      </c>
      <c r="K364" s="30"/>
      <c r="L364" s="30"/>
      <c r="M364" s="31" t="str">
        <f t="shared" si="5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список'!A358:M358,0)),"")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список'!A358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список'!A358:N358,0)+1),"")</f>
        <v/>
      </c>
      <c r="K365" s="30"/>
      <c r="L365" s="30"/>
      <c r="M365" s="31" t="str">
        <f t="shared" si="5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список'!A359:M359,0)),"")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список'!A359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список'!A359:N359,0)+1),"")</f>
        <v/>
      </c>
      <c r="K366" s="30"/>
      <c r="L366" s="30"/>
      <c r="M366" s="31" t="str">
        <f t="shared" si="5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список'!A360:M360,0)),"")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список'!A360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список'!A360:N360,0)+1),"")</f>
        <v/>
      </c>
      <c r="K367" s="30"/>
      <c r="L367" s="30"/>
      <c r="M367" s="31" t="str">
        <f t="shared" si="5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список'!A361:M361,0)),"")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список'!A361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список'!A361:N361,0)+1),"")</f>
        <v/>
      </c>
      <c r="K368" s="30"/>
      <c r="L368" s="30"/>
      <c r="M368" s="31" t="str">
        <f t="shared" si="5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список'!A362:M362,0)),"")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список'!A362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список'!A362:N362,0)+1),"")</f>
        <v/>
      </c>
      <c r="K369" s="30"/>
      <c r="L369" s="30"/>
      <c r="M369" s="31" t="str">
        <f t="shared" si="5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список'!A363:M363,0)),"")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список'!A363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список'!A363:N363,0)+1),"")</f>
        <v/>
      </c>
      <c r="K370" s="30"/>
      <c r="L370" s="30"/>
      <c r="M370" s="31" t="str">
        <f t="shared" si="5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список'!A364:M364,0)),"")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список'!A364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список'!A364:N364,0)+1),"")</f>
        <v/>
      </c>
      <c r="K371" s="30"/>
      <c r="L371" s="30"/>
      <c r="M371" s="31" t="str">
        <f t="shared" si="5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список'!A365:M365,0)),"")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список'!A365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список'!A365:N365,0)+1),"")</f>
        <v/>
      </c>
      <c r="K372" s="30"/>
      <c r="L372" s="30"/>
      <c r="M372" s="31" t="str">
        <f t="shared" si="5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список'!A366:M366,0)),"")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список'!A366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список'!A366:N366,0)+1),"")</f>
        <v/>
      </c>
      <c r="K373" s="30"/>
      <c r="L373" s="30"/>
      <c r="M373" s="31" t="str">
        <f t="shared" si="5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список'!A367:M367,0)),"")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список'!A367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список'!A367:N367,0)+1),"")</f>
        <v/>
      </c>
      <c r="K374" s="30"/>
      <c r="L374" s="30"/>
      <c r="M374" s="31" t="str">
        <f t="shared" si="5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список'!A368:M368,0)),"")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список'!A368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список'!A368:N368,0)+1),"")</f>
        <v/>
      </c>
      <c r="K375" s="30"/>
      <c r="L375" s="30"/>
      <c r="M375" s="31" t="str">
        <f t="shared" si="5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список'!A369:M369,0)),"")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список'!A369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список'!A369:N369,0)+1),"")</f>
        <v/>
      </c>
      <c r="K376" s="30"/>
      <c r="L376" s="30"/>
      <c r="M376" s="31" t="str">
        <f t="shared" si="5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список'!A370:M370,0)),"")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список'!A370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список'!A370:N370,0)+1),"")</f>
        <v/>
      </c>
      <c r="K377" s="30"/>
      <c r="L377" s="30"/>
      <c r="M377" s="31" t="str">
        <f t="shared" si="5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список'!A371:M371,0)),"")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список'!A371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список'!A371:N371,0)+1),"")</f>
        <v/>
      </c>
      <c r="K378" s="30"/>
      <c r="L378" s="30"/>
      <c r="M378" s="31" t="str">
        <f t="shared" si="5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список'!A372:M372,0)),"")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список'!A372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список'!A372:N372,0)+1),"")</f>
        <v/>
      </c>
      <c r="K379" s="30"/>
      <c r="L379" s="30"/>
      <c r="M379" s="31" t="str">
        <f t="shared" si="5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список'!A373:M373,0)),"")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список'!A373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список'!A373:N373,0)+1),"")</f>
        <v/>
      </c>
      <c r="K380" s="30"/>
      <c r="L380" s="30"/>
      <c r="M380" s="31" t="str">
        <f t="shared" si="5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список'!A374:M374,0)),"")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список'!A374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список'!A374:N374,0)+1),"")</f>
        <v/>
      </c>
      <c r="K381" s="30"/>
      <c r="L381" s="30"/>
      <c r="M381" s="31" t="str">
        <f t="shared" si="5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список'!A375:M375,0)),"")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список'!A375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список'!A375:N375,0)+1),"")</f>
        <v/>
      </c>
      <c r="K382" s="30"/>
      <c r="L382" s="30"/>
      <c r="M382" s="31" t="str">
        <f t="shared" si="5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список'!A376:M376,0)),"")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список'!A376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список'!A376:N376,0)+1),"")</f>
        <v/>
      </c>
      <c r="K383" s="30"/>
      <c r="L383" s="30"/>
      <c r="M383" s="31" t="str">
        <f t="shared" si="5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список'!A377:M377,0)),"")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список'!A377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список'!A377:N377,0)+1),"")</f>
        <v/>
      </c>
      <c r="K384" s="30"/>
      <c r="L384" s="30"/>
      <c r="M384" s="31" t="str">
        <f t="shared" si="5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список'!A378:M378,0)),"")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список'!A378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список'!A378:N378,0)+1),"")</f>
        <v/>
      </c>
      <c r="K385" s="30"/>
      <c r="L385" s="30"/>
      <c r="M385" s="31" t="str">
        <f t="shared" si="5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список'!A379:M379,0)),"")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список'!A379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список'!A379:N379,0)+1),"")</f>
        <v/>
      </c>
      <c r="K386" s="30"/>
      <c r="L386" s="30"/>
      <c r="M386" s="31" t="str">
        <f t="shared" si="5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список'!A380:M380,0)),"")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список'!A380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список'!A380:N380,0)+1),"")</f>
        <v/>
      </c>
      <c r="K387" s="30"/>
      <c r="L387" s="30"/>
      <c r="M387" s="31" t="str">
        <f t="shared" si="5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список'!A381:M381,0)),"")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список'!A381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список'!A381:N381,0)+1),"")</f>
        <v/>
      </c>
      <c r="K388" s="30"/>
      <c r="L388" s="30"/>
      <c r="M388" s="31" t="str">
        <f t="shared" si="5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список'!A382:M382,0)),"")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список'!A382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список'!A382:N382,0)+1),"")</f>
        <v/>
      </c>
      <c r="K389" s="30"/>
      <c r="L389" s="30"/>
      <c r="M389" s="31" t="str">
        <f t="shared" si="5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список'!A383:M383,0)),"")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список'!A383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список'!A383:N383,0)+1),"")</f>
        <v/>
      </c>
      <c r="K390" s="30"/>
      <c r="L390" s="30"/>
      <c r="M390" s="31" t="str">
        <f t="shared" si="5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список'!A384:M384,0)),"")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список'!A384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список'!A384:N384,0)+1),"")</f>
        <v/>
      </c>
      <c r="K391" s="30"/>
      <c r="L391" s="30"/>
      <c r="M391" s="31" t="str">
        <f t="shared" si="5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список'!A385:M385,0)),"")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список'!A385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список'!A385:N385,0)+1),"")</f>
        <v/>
      </c>
      <c r="K392" s="30"/>
      <c r="L392" s="30"/>
      <c r="M392" s="31" t="str">
        <f t="shared" si="5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список'!A386:M386,0)),"")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список'!A386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список'!A386:N386,0)+1),"")</f>
        <v/>
      </c>
      <c r="K393" s="30"/>
      <c r="L393" s="30"/>
      <c r="M393" s="31" t="str">
        <f t="shared" si="5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список'!A387:M387,0)),"")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список'!A387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список'!A387:N387,0)+1),"")</f>
        <v/>
      </c>
      <c r="K394" s="30"/>
      <c r="L394" s="30"/>
      <c r="M394" s="31" t="str">
        <f t="shared" si="5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список'!A388:M388,0)),"")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список'!A388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список'!A388:N388,0)+1),"")</f>
        <v/>
      </c>
      <c r="K395" s="30"/>
      <c r="L395" s="30"/>
      <c r="M395" s="31" t="str">
        <f t="shared" si="5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список'!A389:M389,0)),"")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список'!A389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список'!A389:N389,0)+1),"")</f>
        <v/>
      </c>
      <c r="K396" s="30"/>
      <c r="L396" s="30"/>
      <c r="M396" s="31" t="str">
        <f t="shared" si="5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список'!A390:M390,0)),"")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список'!A390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список'!A390:N390,0)+1),"")</f>
        <v/>
      </c>
      <c r="K397" s="30"/>
      <c r="L397" s="30"/>
      <c r="M397" s="31" t="str">
        <f t="shared" si="5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список'!A391:M391,0)),"")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список'!A391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список'!A391:N391,0)+1),"")</f>
        <v/>
      </c>
      <c r="K398" s="30"/>
      <c r="L398" s="30"/>
      <c r="M398" s="31" t="str">
        <f t="shared" si="5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список'!A392:M392,0)),"")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список'!A392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список'!A392:N392,0)+1),"")</f>
        <v/>
      </c>
      <c r="K399" s="30"/>
      <c r="L399" s="30"/>
      <c r="M399" s="31" t="str">
        <f t="shared" si="5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список'!A393:M393,0)),"")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список'!A393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список'!A393:N393,0)+1),"")</f>
        <v/>
      </c>
      <c r="K400" s="30"/>
      <c r="L400" s="30"/>
      <c r="M400" s="31" t="str">
        <f t="shared" si="5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список'!A394:M394,0)),"")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список'!A394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список'!A394:N394,0)+1),"")</f>
        <v/>
      </c>
      <c r="K401" s="30"/>
      <c r="L401" s="30"/>
      <c r="M401" s="31" t="str">
        <f t="shared" si="5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список'!A395:M395,0)),"")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список'!A395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список'!A395:N395,0)+1),"")</f>
        <v/>
      </c>
      <c r="K402" s="30"/>
      <c r="L402" s="30"/>
      <c r="M402" s="31" t="str">
        <f t="shared" si="5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список'!A396:M396,0)),"")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список'!A396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список'!A396:N396,0)+1),"")</f>
        <v/>
      </c>
      <c r="K403" s="30"/>
      <c r="L403" s="30"/>
      <c r="M403" s="31" t="str">
        <f t="shared" si="5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список'!A397:M397,0)),"")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список'!A397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список'!A397:N397,0)+1),"")</f>
        <v/>
      </c>
      <c r="K404" s="30"/>
      <c r="L404" s="30"/>
      <c r="M404" s="31" t="str">
        <f t="shared" si="5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список'!A398:M398,0)),"")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список'!A398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список'!A398:N398,0)+1),"")</f>
        <v/>
      </c>
      <c r="K405" s="30"/>
      <c r="L405" s="30"/>
      <c r="M405" s="31" t="str">
        <f t="shared" si="5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список'!A399:M399,0)),"")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список'!A399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список'!A399:N399,0)+1),"")</f>
        <v/>
      </c>
      <c r="K406" s="30"/>
      <c r="L406" s="30"/>
      <c r="M406" s="31" t="str">
        <f t="shared" si="5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список'!A400:M400,0)),"")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список'!A400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список'!A400:N400,0)+1),"")</f>
        <v/>
      </c>
      <c r="K407" s="30"/>
      <c r="L407" s="30"/>
      <c r="M407" s="31" t="str">
        <f t="shared" si="5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список'!A401:M401,0)),"")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список'!A401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список'!A401:N401,0)+1),"")</f>
        <v/>
      </c>
      <c r="K408" s="30"/>
      <c r="L408" s="30"/>
      <c r="M408" s="31" t="str">
        <f t="shared" si="5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список'!A402:M402,0)),"")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список'!A402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список'!A402:N402,0)+1),"")</f>
        <v/>
      </c>
      <c r="K409" s="30"/>
      <c r="L409" s="30"/>
      <c r="M409" s="31" t="str">
        <f t="shared" si="5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список'!A403:M403,0)),"")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список'!A403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список'!A403:N403,0)+1),"")</f>
        <v/>
      </c>
      <c r="K410" s="30"/>
      <c r="L410" s="30"/>
      <c r="M410" s="31" t="str">
        <f t="shared" si="5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список'!A404:M404,0)),"")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список'!A404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список'!A404:N404,0)+1),"")</f>
        <v/>
      </c>
      <c r="K411" s="30"/>
      <c r="L411" s="30"/>
      <c r="M411" s="31" t="str">
        <f t="shared" si="5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список'!A405:M405,0)),"")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список'!A405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список'!A405:N405,0)+1),"")</f>
        <v/>
      </c>
      <c r="K412" s="30"/>
      <c r="L412" s="30"/>
      <c r="M412" s="31" t="str">
        <f t="shared" si="5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список'!A406:M406,0)),"")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список'!A406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список'!A406:N406,0)+1),"")</f>
        <v/>
      </c>
      <c r="K413" s="30"/>
      <c r="L413" s="30"/>
      <c r="M413" s="31" t="str">
        <f t="shared" si="5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список'!A407:M407,0)),"")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список'!A407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список'!A407:N407,0)+1),"")</f>
        <v/>
      </c>
      <c r="K414" s="30"/>
      <c r="L414" s="30"/>
      <c r="M414" s="31" t="str">
        <f t="shared" si="5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список'!A408:M408,0)),"")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список'!A408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список'!A408:N408,0)+1),"")</f>
        <v/>
      </c>
      <c r="K415" s="30"/>
      <c r="L415" s="30"/>
      <c r="M415" s="31" t="str">
        <f t="shared" si="5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список'!A409:M409,0)),"")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список'!A409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список'!A409:N409,0)+1),"")</f>
        <v/>
      </c>
      <c r="K416" s="30"/>
      <c r="L416" s="30"/>
      <c r="M416" s="31" t="str">
        <f t="shared" si="5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список'!A410:M410,0)),"")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список'!A410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список'!A410:N410,0)+1),"")</f>
        <v/>
      </c>
      <c r="K417" s="30"/>
      <c r="L417" s="30"/>
      <c r="M417" s="31" t="str">
        <f t="shared" si="5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список'!A411:M411,0)),"")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список'!A411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список'!A411:N411,0)+1),"")</f>
        <v/>
      </c>
      <c r="K418" s="30"/>
      <c r="L418" s="30"/>
      <c r="M418" s="31" t="str">
        <f t="shared" si="5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список'!A412:M412,0)),"")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список'!A412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список'!A412:N412,0)+1),"")</f>
        <v/>
      </c>
      <c r="K419" s="30"/>
      <c r="L419" s="30"/>
      <c r="M419" s="31" t="str">
        <f t="shared" si="5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список'!A413:M413,0)),"")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список'!A413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список'!A413:N413,0)+1),"")</f>
        <v/>
      </c>
      <c r="K420" s="30"/>
      <c r="L420" s="30"/>
      <c r="M420" s="31" t="str">
        <f t="shared" si="5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список'!A414:M414,0)),"")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список'!A414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список'!A414:N414,0)+1),"")</f>
        <v/>
      </c>
      <c r="K421" s="30"/>
      <c r="L421" s="30"/>
      <c r="M421" s="31" t="str">
        <f t="shared" si="5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список'!A415:M415,0)),"")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список'!A415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список'!A415:N415,0)+1),"")</f>
        <v/>
      </c>
      <c r="K422" s="30"/>
      <c r="L422" s="30"/>
      <c r="M422" s="31" t="str">
        <f t="shared" si="5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список'!A416:M416,0)),"")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список'!A416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список'!A416:N416,0)+1),"")</f>
        <v/>
      </c>
      <c r="K423" s="30"/>
      <c r="L423" s="30"/>
      <c r="M423" s="31" t="str">
        <f t="shared" si="5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список'!A417:M417,0)),"")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список'!A417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список'!A417:N417,0)+1),"")</f>
        <v/>
      </c>
      <c r="K424" s="30"/>
      <c r="L424" s="30"/>
      <c r="M424" s="31" t="str">
        <f t="shared" si="5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список'!A418:M418,0)),"")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список'!A418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список'!A418:N418,0)+1),"")</f>
        <v/>
      </c>
      <c r="K425" s="30"/>
      <c r="L425" s="30"/>
      <c r="M425" s="31" t="str">
        <f t="shared" si="5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список'!A419:M419,0)),"")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список'!A419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список'!A419:N419,0)+1),"")</f>
        <v/>
      </c>
      <c r="K426" s="30"/>
      <c r="L426" s="30"/>
      <c r="M426" s="31" t="str">
        <f t="shared" si="5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список'!A420:M420,0)),"")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список'!A420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список'!A420:N420,0)+1),"")</f>
        <v/>
      </c>
      <c r="K427" s="30"/>
      <c r="L427" s="30"/>
      <c r="M427" s="31" t="str">
        <f t="shared" si="5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список'!A421:M421,0)),"")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список'!A421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список'!A421:N421,0)+1),"")</f>
        <v/>
      </c>
      <c r="K428" s="30"/>
      <c r="L428" s="30"/>
      <c r="M428" s="31" t="str">
        <f t="shared" si="5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список'!A422:M422,0)),"")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список'!A422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список'!A422:N422,0)+1),"")</f>
        <v/>
      </c>
      <c r="K429" s="30"/>
      <c r="L429" s="30"/>
      <c r="M429" s="31" t="str">
        <f t="shared" si="5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список'!A423:M423,0)),"")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список'!A423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список'!A423:N423,0)+1),"")</f>
        <v/>
      </c>
      <c r="K430" s="30"/>
      <c r="L430" s="30"/>
      <c r="M430" s="31" t="str">
        <f t="shared" si="5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список'!A424:M424,0)),"")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список'!A424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список'!A424:N424,0)+1),"")</f>
        <v/>
      </c>
      <c r="K431" s="30"/>
      <c r="L431" s="30"/>
      <c r="M431" s="31" t="str">
        <f t="shared" si="5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список'!A425:M425,0)),"")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список'!A425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список'!A425:N425,0)+1),"")</f>
        <v/>
      </c>
      <c r="K432" s="30"/>
      <c r="L432" s="30"/>
      <c r="M432" s="31" t="str">
        <f t="shared" si="5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список'!A426:M426,0)),"")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список'!A426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список'!A426:N426,0)+1),"")</f>
        <v/>
      </c>
      <c r="K433" s="30"/>
      <c r="L433" s="30"/>
      <c r="M433" s="31" t="str">
        <f t="shared" si="5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список'!A427:M427,0)),"")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список'!A427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список'!A427:N427,0)+1),"")</f>
        <v/>
      </c>
      <c r="K434" s="30"/>
      <c r="L434" s="30"/>
      <c r="M434" s="31" t="str">
        <f t="shared" si="5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список'!A428:M428,0)),"")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список'!A428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список'!A428:N428,0)+1),"")</f>
        <v/>
      </c>
      <c r="K435" s="30"/>
      <c r="L435" s="30"/>
      <c r="M435" s="31" t="str">
        <f t="shared" si="5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список'!A429:M429,0)),"")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список'!A429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список'!A429:N429,0)+1),"")</f>
        <v/>
      </c>
      <c r="K436" s="30"/>
      <c r="L436" s="30"/>
      <c r="M436" s="31" t="str">
        <f t="shared" si="5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список'!A430:M430,0)),"")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список'!A430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список'!A430:N430,0)+1),"")</f>
        <v/>
      </c>
      <c r="K437" s="30"/>
      <c r="L437" s="30"/>
      <c r="M437" s="31" t="str">
        <f t="shared" si="5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список'!A431:M431,0)),"")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список'!A431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список'!A431:N431,0)+1),"")</f>
        <v/>
      </c>
      <c r="K438" s="30"/>
      <c r="L438" s="30"/>
      <c r="M438" s="31" t="str">
        <f t="shared" si="5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список'!A432:M432,0)),"")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список'!A432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список'!A432:N432,0)+1),"")</f>
        <v/>
      </c>
      <c r="K439" s="30"/>
      <c r="L439" s="30"/>
      <c r="M439" s="31" t="str">
        <f t="shared" si="5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список'!A433:M433,0)),"")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список'!A433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список'!A433:N433,0)+1),"")</f>
        <v/>
      </c>
      <c r="K440" s="30"/>
      <c r="L440" s="30"/>
      <c r="M440" s="31" t="str">
        <f t="shared" si="5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список'!A434:M434,0)),"")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список'!A434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список'!A434:N434,0)+1),"")</f>
        <v/>
      </c>
      <c r="K441" s="30"/>
      <c r="L441" s="30"/>
      <c r="M441" s="31" t="str">
        <f t="shared" si="5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список'!A435:M435,0)),"")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список'!A435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список'!A435:N435,0)+1),"")</f>
        <v/>
      </c>
      <c r="K442" s="30"/>
      <c r="L442" s="30"/>
      <c r="M442" s="31" t="str">
        <f t="shared" si="5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список'!A436:M436,0)),"")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список'!A436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список'!A436:N436,0)+1),"")</f>
        <v/>
      </c>
      <c r="K443" s="30"/>
      <c r="L443" s="30"/>
      <c r="M443" s="31" t="str">
        <f t="shared" si="5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список'!A437:M437,0)),"")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список'!A437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список'!A437:N437,0)+1),"")</f>
        <v/>
      </c>
      <c r="K444" s="30"/>
      <c r="L444" s="30"/>
      <c r="M444" s="31" t="str">
        <f t="shared" si="5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список'!A438:M438,0)),"")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список'!A438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список'!A438:N438,0)+1),"")</f>
        <v/>
      </c>
      <c r="K445" s="30"/>
      <c r="L445" s="30"/>
      <c r="M445" s="31" t="str">
        <f t="shared" si="5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список'!A439:M439,0)),"")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список'!A439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список'!A439:N439,0)+1),"")</f>
        <v/>
      </c>
      <c r="K446" s="30"/>
      <c r="L446" s="30"/>
      <c r="M446" s="31" t="str">
        <f t="shared" si="5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список'!A440:M440,0)),"")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список'!A440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список'!A440:N440,0)+1),"")</f>
        <v/>
      </c>
      <c r="K447" s="30"/>
      <c r="L447" s="30"/>
      <c r="M447" s="31" t="str">
        <f t="shared" si="5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список'!A441:M441,0)),"")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список'!A441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список'!A441:N441,0)+1),"")</f>
        <v/>
      </c>
      <c r="K448" s="30"/>
      <c r="L448" s="30"/>
      <c r="M448" s="31" t="str">
        <f t="shared" si="5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список'!A442:M442,0)),"")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список'!A442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список'!A442:N442,0)+1),"")</f>
        <v/>
      </c>
      <c r="K449" s="30"/>
      <c r="L449" s="30"/>
      <c r="M449" s="31" t="str">
        <f t="shared" si="5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список'!A443:M443,0)),"")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список'!A443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список'!A443:N443,0)+1),"")</f>
        <v/>
      </c>
      <c r="K450" s="30"/>
      <c r="L450" s="30"/>
      <c r="M450" s="31" t="str">
        <f t="shared" si="5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список'!A444:M444,0)),"")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список'!A444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список'!A444:N444,0)+1),"")</f>
        <v/>
      </c>
      <c r="K451" s="30"/>
      <c r="L451" s="30"/>
      <c r="M451" s="31" t="str">
        <f t="shared" si="5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список'!A445:M445,0)),"")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список'!A445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список'!A445:N445,0)+1),"")</f>
        <v/>
      </c>
      <c r="K452" s="30"/>
      <c r="L452" s="30"/>
      <c r="M452" s="31" t="str">
        <f t="shared" si="5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список'!A446:M446,0)),"")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список'!A446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список'!A446:N446,0)+1),"")</f>
        <v/>
      </c>
      <c r="K453" s="30"/>
      <c r="L453" s="30"/>
      <c r="M453" s="31" t="str">
        <f t="shared" si="5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список'!A447:M447,0)),"")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список'!A447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список'!A447:N447,0)+1),"")</f>
        <v/>
      </c>
      <c r="K454" s="30"/>
      <c r="L454" s="30"/>
      <c r="M454" s="31" t="str">
        <f t="shared" si="5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список'!A448:M448,0)),"")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список'!A448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список'!A448:N448,0)+1),"")</f>
        <v/>
      </c>
      <c r="K455" s="30"/>
      <c r="L455" s="30"/>
      <c r="M455" s="31" t="str">
        <f t="shared" si="5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список'!A449:M449,0)),"")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список'!A449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список'!A449:N449,0)+1),"")</f>
        <v/>
      </c>
      <c r="K456" s="30"/>
      <c r="L456" s="30"/>
      <c r="M456" s="31" t="str">
        <f t="shared" si="5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список'!A450:M450,0)),"")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список'!A450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список'!A450:N450,0)+1),"")</f>
        <v/>
      </c>
      <c r="K457" s="30"/>
      <c r="L457" s="30"/>
      <c r="M457" s="31" t="str">
        <f t="shared" si="5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список'!A451:M451,0)),"")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список'!A451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список'!A451:N451,0)+1),"")</f>
        <v/>
      </c>
      <c r="K458" s="30"/>
      <c r="L458" s="30"/>
      <c r="M458" s="31" t="str">
        <f t="shared" si="5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список'!A452:M452,0)),"")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список'!A452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список'!A452:N452,0)+1),"")</f>
        <v/>
      </c>
      <c r="K459" s="30"/>
      <c r="L459" s="30"/>
      <c r="M459" s="31" t="str">
        <f t="shared" si="5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список'!A453:M453,0)),"")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список'!A453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список'!A453:N453,0)+1),"")</f>
        <v/>
      </c>
      <c r="K460" s="30"/>
      <c r="L460" s="30"/>
      <c r="M460" s="31" t="str">
        <f t="shared" si="5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список'!A454:M454,0)),"")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список'!A454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список'!A454:N454,0)+1),"")</f>
        <v/>
      </c>
      <c r="K461" s="30"/>
      <c r="L461" s="30"/>
      <c r="M461" s="31" t="str">
        <f t="shared" si="5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список'!A455:M455,0)),"")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список'!A455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список'!A455:N455,0)+1),"")</f>
        <v/>
      </c>
      <c r="K462" s="30"/>
      <c r="L462" s="30"/>
      <c r="M462" s="31" t="str">
        <f t="shared" si="5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список'!A456:M456,0)),"")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список'!A456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список'!A456:N456,0)+1),"")</f>
        <v/>
      </c>
      <c r="K463" s="30"/>
      <c r="L463" s="30"/>
      <c r="M463" s="31" t="str">
        <f t="shared" si="5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список'!A457:M457,0)),"")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список'!A457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список'!A457:N457,0)+1),"")</f>
        <v/>
      </c>
      <c r="K464" s="30"/>
      <c r="L464" s="30"/>
      <c r="M464" s="31" t="str">
        <f t="shared" si="5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список'!A458:M458,0)),"")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список'!A458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список'!A458:N458,0)+1),"")</f>
        <v/>
      </c>
      <c r="K465" s="30"/>
      <c r="L465" s="30"/>
      <c r="M465" s="31" t="str">
        <f t="shared" si="5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список'!A459:M459,0)),"")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список'!A459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список'!A459:N459,0)+1),"")</f>
        <v/>
      </c>
      <c r="K466" s="30"/>
      <c r="L466" s="30"/>
      <c r="M466" s="31" t="str">
        <f t="shared" si="5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список'!A460:M460,0)),"")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список'!A460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список'!A460:N460,0)+1),"")</f>
        <v/>
      </c>
      <c r="K467" s="30"/>
      <c r="L467" s="30"/>
      <c r="M467" s="31" t="str">
        <f t="shared" si="5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список'!A461:M461,0)),"")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список'!A461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список'!A461:N461,0)+1),"")</f>
        <v/>
      </c>
      <c r="K468" s="30"/>
      <c r="L468" s="30"/>
      <c r="M468" s="31" t="str">
        <f t="shared" si="5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список'!A462:M462,0)),"")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список'!A462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список'!A462:N462,0)+1),"")</f>
        <v/>
      </c>
      <c r="K469" s="30"/>
      <c r="L469" s="30"/>
      <c r="M469" s="31" t="str">
        <f t="shared" si="5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список'!A463:M463,0)),"")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список'!A463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список'!A463:N463,0)+1),"")</f>
        <v/>
      </c>
      <c r="K470" s="30"/>
      <c r="L470" s="30"/>
      <c r="M470" s="31" t="str">
        <f t="shared" si="5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список'!A464:M464,0)),"")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список'!A464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список'!A464:N464,0)+1),"")</f>
        <v/>
      </c>
      <c r="K471" s="30"/>
      <c r="L471" s="30"/>
      <c r="M471" s="31" t="str">
        <f t="shared" si="5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список'!A465:M465,0)),"")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список'!A465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список'!A465:N465,0)+1),"")</f>
        <v/>
      </c>
      <c r="K472" s="30"/>
      <c r="L472" s="30"/>
      <c r="M472" s="31" t="str">
        <f t="shared" si="5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список'!A466:M466,0)),"")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список'!A466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список'!A466:N466,0)+1),"")</f>
        <v/>
      </c>
      <c r="K473" s="30"/>
      <c r="L473" s="30"/>
      <c r="M473" s="31" t="str">
        <f t="shared" si="5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список'!A467:M467,0)),"")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список'!A467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список'!A467:N467,0)+1),"")</f>
        <v/>
      </c>
      <c r="K474" s="30"/>
      <c r="L474" s="30"/>
      <c r="M474" s="31" t="str">
        <f t="shared" si="5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список'!A468:M468,0)),"")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список'!A468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список'!A468:N468,0)+1),"")</f>
        <v/>
      </c>
      <c r="K475" s="30"/>
      <c r="L475" s="30"/>
      <c r="M475" s="31" t="str">
        <f t="shared" si="5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список'!A469:M469,0)),"")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список'!A469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список'!A469:N469,0)+1),"")</f>
        <v/>
      </c>
      <c r="K476" s="30"/>
      <c r="L476" s="30"/>
      <c r="M476" s="31" t="str">
        <f t="shared" si="5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список'!A470:M470,0)),"")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список'!A470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список'!A470:N470,0)+1),"")</f>
        <v/>
      </c>
      <c r="K477" s="30"/>
      <c r="L477" s="30"/>
      <c r="M477" s="31" t="str">
        <f t="shared" si="5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список'!A471:M471,0)),"")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список'!A471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список'!A471:N471,0)+1),"")</f>
        <v/>
      </c>
      <c r="K478" s="30"/>
      <c r="L478" s="30"/>
      <c r="M478" s="31" t="str">
        <f t="shared" si="5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список'!A472:M472,0)),"")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список'!A472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список'!A472:N472,0)+1),"")</f>
        <v/>
      </c>
      <c r="K479" s="30"/>
      <c r="L479" s="30"/>
      <c r="M479" s="31" t="str">
        <f t="shared" si="5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список'!A473:M473,0)),"")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список'!A473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список'!A473:N473,0)+1),"")</f>
        <v/>
      </c>
      <c r="K480" s="30"/>
      <c r="L480" s="30"/>
      <c r="M480" s="31" t="str">
        <f t="shared" si="5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список'!A474:M474,0)),"")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список'!A474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список'!A474:N474,0)+1),"")</f>
        <v/>
      </c>
      <c r="K481" s="30"/>
      <c r="L481" s="30"/>
      <c r="M481" s="31" t="str">
        <f t="shared" si="5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список'!A475:M475,0)),"")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список'!A475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список'!A475:N475,0)+1),"")</f>
        <v/>
      </c>
      <c r="K482" s="30"/>
      <c r="L482" s="30"/>
      <c r="M482" s="31" t="str">
        <f t="shared" si="5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список'!A476:M476,0)),"")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список'!A476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список'!A476:N476,0)+1),"")</f>
        <v/>
      </c>
      <c r="K483" s="30"/>
      <c r="L483" s="30"/>
      <c r="M483" s="31" t="str">
        <f t="shared" si="5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список'!A477:M477,0)),"")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список'!A477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список'!A477:N477,0)+1),"")</f>
        <v/>
      </c>
      <c r="K484" s="30"/>
      <c r="L484" s="30"/>
      <c r="M484" s="31" t="str">
        <f t="shared" si="5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список'!A478:M478,0)),"")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список'!A478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список'!A478:N478,0)+1),"")</f>
        <v/>
      </c>
      <c r="K485" s="30"/>
      <c r="L485" s="30"/>
      <c r="M485" s="31" t="str">
        <f t="shared" si="5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список'!A479:M479,0)),"")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список'!A479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список'!A479:N479,0)+1),"")</f>
        <v/>
      </c>
      <c r="K486" s="30"/>
      <c r="L486" s="30"/>
      <c r="M486" s="31" t="str">
        <f t="shared" si="5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список'!A480:M480,0)),"")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список'!A480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список'!A480:N480,0)+1),"")</f>
        <v/>
      </c>
      <c r="K487" s="30"/>
      <c r="L487" s="30"/>
      <c r="M487" s="31" t="str">
        <f t="shared" si="5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список'!A481:M481,0)),"")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список'!A481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список'!A481:N481,0)+1),"")</f>
        <v/>
      </c>
      <c r="K488" s="30"/>
      <c r="L488" s="30"/>
      <c r="M488" s="31" t="str">
        <f t="shared" si="5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список'!A482:M482,0)),"")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список'!A482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список'!A482:N482,0)+1),"")</f>
        <v/>
      </c>
      <c r="K489" s="30"/>
      <c r="L489" s="30"/>
      <c r="M489" s="31" t="str">
        <f t="shared" si="5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список'!A483:M483,0)),"")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список'!A483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список'!A483:N483,0)+1),"")</f>
        <v/>
      </c>
      <c r="K490" s="30"/>
      <c r="L490" s="30"/>
      <c r="M490" s="31" t="str">
        <f t="shared" si="5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список'!A484:M484,0)),"")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список'!A484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список'!A484:N484,0)+1),"")</f>
        <v/>
      </c>
      <c r="K491" s="30"/>
      <c r="L491" s="30"/>
      <c r="M491" s="31" t="str">
        <f t="shared" si="5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список'!A485:M485,0)),"")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список'!A485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список'!A485:N485,0)+1),"")</f>
        <v/>
      </c>
      <c r="K492" s="30"/>
      <c r="L492" s="30"/>
      <c r="M492" s="31" t="str">
        <f t="shared" si="5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список'!A486:M486,0)),"")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список'!A486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список'!A486:N486,0)+1),"")</f>
        <v/>
      </c>
      <c r="K493" s="30"/>
      <c r="L493" s="30"/>
      <c r="M493" s="31" t="str">
        <f t="shared" si="5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список'!A487:M487,0)),"")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список'!A487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список'!A487:N487,0)+1),"")</f>
        <v/>
      </c>
      <c r="K494" s="30"/>
      <c r="L494" s="30"/>
      <c r="M494" s="31" t="str">
        <f t="shared" si="5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список'!A488:M488,0)),"")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список'!A488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список'!A488:N488,0)+1),"")</f>
        <v/>
      </c>
      <c r="K495" s="30"/>
      <c r="L495" s="30"/>
      <c r="M495" s="31" t="str">
        <f t="shared" si="5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список'!A489:M489,0)),"")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список'!A489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список'!A489:N489,0)+1),"")</f>
        <v/>
      </c>
      <c r="K496" s="30"/>
      <c r="L496" s="30"/>
      <c r="M496" s="31" t="str">
        <f t="shared" si="5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список'!A490:M490,0)),"")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список'!A490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список'!A490:N490,0)+1),"")</f>
        <v/>
      </c>
      <c r="K497" s="30"/>
      <c r="L497" s="30"/>
      <c r="M497" s="31" t="str">
        <f t="shared" si="5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список'!A491:M491,0)),"")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список'!A491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список'!A491:N491,0)+1),"")</f>
        <v/>
      </c>
      <c r="K498" s="30"/>
      <c r="L498" s="30"/>
      <c r="M498" s="31" t="str">
        <f t="shared" si="5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список'!A492:M492,0)),"")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список'!A492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список'!A492:N492,0)+1),"")</f>
        <v/>
      </c>
      <c r="K499" s="30"/>
      <c r="L499" s="30"/>
      <c r="M499" s="31" t="str">
        <f t="shared" si="5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список'!A493:M493,0)),"")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список'!A493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список'!A493:N493,0)+1),"")</f>
        <v/>
      </c>
      <c r="K500" s="30"/>
      <c r="L500" s="30"/>
      <c r="M500" s="31" t="str">
        <f t="shared" si="5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список'!A494:M494,0)),"")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список'!A494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список'!A494:N494,0)+1),"")</f>
        <v/>
      </c>
      <c r="K501" s="30"/>
      <c r="L501" s="30"/>
      <c r="M501" s="31" t="str">
        <f t="shared" si="5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список'!A495:M495,0)),"")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список'!A495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список'!A495:N495,0)+1),"")</f>
        <v/>
      </c>
      <c r="K502" s="30"/>
      <c r="L502" s="30"/>
      <c r="M502" s="31" t="str">
        <f t="shared" si="5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список'!A496:M496,0)),"")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список'!A496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список'!A496:N496,0)+1),"")</f>
        <v/>
      </c>
      <c r="K503" s="30"/>
      <c r="L503" s="30"/>
      <c r="M503" s="31" t="str">
        <f t="shared" si="5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список'!A497:M497,0)),"")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список'!A497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список'!A497:N497,0)+1),"")</f>
        <v/>
      </c>
      <c r="K504" s="30"/>
      <c r="L504" s="30"/>
      <c r="M504" s="31" t="str">
        <f t="shared" si="5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список'!A498:M498,0)),"")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список'!A498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список'!A498:N498,0)+1),"")</f>
        <v/>
      </c>
      <c r="K505" s="30"/>
      <c r="L505" s="30"/>
      <c r="M505" s="31" t="str">
        <f t="shared" si="5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список'!A499:M499,0)),"")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список'!A499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список'!A499:N499,0)+1),"")</f>
        <v/>
      </c>
      <c r="K506" s="30"/>
      <c r="L506" s="30"/>
      <c r="M506" s="31" t="str">
        <f t="shared" si="5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список'!A500:M500,0)),"")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список'!A500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список'!A500:N500,0)+1),"")</f>
        <v/>
      </c>
      <c r="K507" s="30"/>
      <c r="L507" s="30"/>
      <c r="M507" s="31" t="str">
        <f t="shared" si="5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список'!A501:M501,0)),"")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список'!A501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список'!A501:N501,0)+1),"")</f>
        <v/>
      </c>
      <c r="K508" s="30"/>
      <c r="L508" s="30"/>
      <c r="M508" s="31" t="str">
        <f t="shared" si="5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список'!A502:M502,0)),"")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список'!A502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список'!A502:N502,0)+1),"")</f>
        <v/>
      </c>
      <c r="K509" s="30"/>
      <c r="L509" s="30"/>
      <c r="M509" s="31" t="str">
        <f t="shared" si="5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список'!A503:M503,0)),"")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список'!A503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список'!A503:N503,0)+1),"")</f>
        <v/>
      </c>
      <c r="K510" s="30"/>
      <c r="L510" s="30"/>
      <c r="M510" s="31" t="str">
        <f t="shared" si="5"/>
        <v/>
      </c>
      <c r="N510" s="28"/>
      <c r="O510" s="32"/>
      <c r="R510" s="33"/>
      <c r="S510" s="33"/>
      <c r="T510" s="33"/>
    </row>
    <row r="511" ht="15.0" hidden="1" customHeight="1">
      <c r="A511" s="39"/>
      <c r="B511" s="26" t="str">
        <f t="array" ref="B511">IFERROR(INDEX('Общий список'!$A$3:$S$996,VLOOKUP(E511,'Общий список'!$A$3:$S$996,19,FALSE),MATCH($B$1,'Общий список'!A504:M504,0)),"")</f>
        <v/>
      </c>
      <c r="C511" s="27" t="str">
        <f>IF(B511="","", IFERROR(VLOOKUP(E511,'Общий список'!$A$3:$AG$996,3,FALSE),""))</f>
        <v/>
      </c>
      <c r="D511" s="27" t="str">
        <f>IF(B511="","", IFERROR(VLOOKUP(E511,'Общий список'!$A$3:$AG$996,17,FALSE),""))</f>
        <v/>
      </c>
      <c r="E511" s="28" t="str">
        <f>'Общий список'!A504</f>
        <v/>
      </c>
      <c r="F511" s="29" t="str">
        <f>IF(B511="","", IFERROR(VLOOKUP(E511,'Общий список'!$A$3:$AG$996,2,FALSE),""))</f>
        <v/>
      </c>
      <c r="G511" s="27" t="str">
        <f>IF(B511="","", IFERROR(VLOOKUP(E511,'Общий список'!$A$3:$AG$996,4,FALSE),""))</f>
        <v/>
      </c>
      <c r="H511" s="27" t="str">
        <f>IF(B511="","", IFERROR(VLOOKUP(E511,'Общий список'!$A$3:$AG$996,6,FALSE),""))</f>
        <v/>
      </c>
      <c r="I511" s="27" t="str">
        <f>IF(B511="","", IFERROR(VLOOKUP(E511,'Общий список'!$A$3:$AG$996,7,FALSE),""))</f>
        <v/>
      </c>
      <c r="J511" s="27" t="str">
        <f t="array" ref="J511">IFERROR(INDEX('Общий список'!$A$3:$O$996,VLOOKUP(E511,'Общий список'!$A$3:$S$996,19,FALSE),MATCH(B511,'Общий список'!A504:N504,0)+1),"")</f>
        <v/>
      </c>
      <c r="K511" s="30"/>
      <c r="L511" s="30"/>
      <c r="M511" s="31" t="str">
        <f t="shared" si="5"/>
        <v/>
      </c>
      <c r="N511" s="28"/>
      <c r="O511" s="32"/>
      <c r="R511" s="33"/>
      <c r="S511" s="33"/>
      <c r="T511" s="33"/>
    </row>
    <row r="512" ht="15.0" hidden="1" customHeight="1">
      <c r="A512" s="39"/>
      <c r="B512" s="26" t="str">
        <f t="array" ref="B512">IFERROR(INDEX('Общий список'!$A$3:$S$996,VLOOKUP(E512,'Общий список'!$A$3:$S$996,19,FALSE),MATCH($B$1,'Общий список'!A505:M505,0)),"")</f>
        <v/>
      </c>
      <c r="C512" s="27" t="str">
        <f>IF(B512="","", IFERROR(VLOOKUP(E512,'Общий список'!$A$3:$AG$996,3,FALSE),""))</f>
        <v/>
      </c>
      <c r="D512" s="27" t="str">
        <f>IF(B512="","", IFERROR(VLOOKUP(E512,'Общий список'!$A$3:$AG$996,17,FALSE),""))</f>
        <v/>
      </c>
      <c r="E512" s="28" t="str">
        <f>'Общий список'!A505</f>
        <v/>
      </c>
      <c r="F512" s="29" t="str">
        <f>IF(B512="","", IFERROR(VLOOKUP(E512,'Общий список'!$A$3:$AG$996,2,FALSE),""))</f>
        <v/>
      </c>
      <c r="G512" s="27" t="str">
        <f>IF(B512="","", IFERROR(VLOOKUP(E512,'Общий список'!$A$3:$AG$996,4,FALSE),""))</f>
        <v/>
      </c>
      <c r="H512" s="27" t="str">
        <f>IF(B512="","", IFERROR(VLOOKUP(E512,'Общий список'!$A$3:$AG$996,6,FALSE),""))</f>
        <v/>
      </c>
      <c r="I512" s="27" t="str">
        <f>IF(B512="","", IFERROR(VLOOKUP(E512,'Общий список'!$A$3:$AG$996,7,FALSE),""))</f>
        <v/>
      </c>
      <c r="J512" s="27" t="str">
        <f t="array" ref="J512">IFERROR(INDEX('Общий список'!$A$3:$O$996,VLOOKUP(E512,'Общий список'!$A$3:$S$996,19,FALSE),MATCH(B512,'Общий список'!A505:N505,0)+1),"")</f>
        <v/>
      </c>
      <c r="K512" s="30"/>
      <c r="L512" s="30"/>
      <c r="M512" s="31" t="str">
        <f t="shared" si="5"/>
        <v/>
      </c>
      <c r="N512" s="28"/>
      <c r="O512" s="32"/>
      <c r="R512" s="33"/>
      <c r="S512" s="33"/>
      <c r="T512" s="33"/>
    </row>
    <row r="513" ht="15.0" hidden="1" customHeight="1">
      <c r="A513" s="39"/>
      <c r="B513" s="26" t="str">
        <f t="array" ref="B513">IFERROR(INDEX('Общий список'!$A$3:$S$996,VLOOKUP(E513,'Общий список'!$A$3:$S$996,19,FALSE),MATCH($B$1,'Общий список'!A506:M506,0)),"")</f>
        <v/>
      </c>
      <c r="C513" s="27" t="str">
        <f>IF(B513="","", IFERROR(VLOOKUP(E513,'Общий список'!$A$3:$AG$996,3,FALSE),""))</f>
        <v/>
      </c>
      <c r="D513" s="27" t="str">
        <f>IF(B513="","", IFERROR(VLOOKUP(E513,'Общий список'!$A$3:$AG$996,17,FALSE),""))</f>
        <v/>
      </c>
      <c r="E513" s="28" t="str">
        <f>'Общий список'!A506</f>
        <v/>
      </c>
      <c r="F513" s="29" t="str">
        <f>IF(B513="","", IFERROR(VLOOKUP(E513,'Общий список'!$A$3:$AG$996,2,FALSE),""))</f>
        <v/>
      </c>
      <c r="G513" s="27" t="str">
        <f>IF(B513="","", IFERROR(VLOOKUP(E513,'Общий список'!$A$3:$AG$996,4,FALSE),""))</f>
        <v/>
      </c>
      <c r="H513" s="27" t="str">
        <f>IF(B513="","", IFERROR(VLOOKUP(E513,'Общий список'!$A$3:$AG$996,6,FALSE),""))</f>
        <v/>
      </c>
      <c r="I513" s="27" t="str">
        <f>IF(B513="","", IFERROR(VLOOKUP(E513,'Общий список'!$A$3:$AG$996,7,FALSE),""))</f>
        <v/>
      </c>
      <c r="J513" s="27" t="str">
        <f t="array" ref="J513">IFERROR(INDEX('Общий список'!$A$3:$O$996,VLOOKUP(E513,'Общий список'!$A$3:$S$996,19,FALSE),MATCH(B513,'Общий список'!A506:N506,0)+1),"")</f>
        <v/>
      </c>
      <c r="K513" s="30"/>
      <c r="L513" s="30"/>
      <c r="M513" s="31" t="str">
        <f t="shared" si="5"/>
        <v/>
      </c>
      <c r="N513" s="28"/>
      <c r="O513" s="32"/>
      <c r="R513" s="33"/>
      <c r="S513" s="33"/>
      <c r="T513" s="33"/>
    </row>
    <row r="514" ht="15.0" hidden="1" customHeight="1">
      <c r="A514" s="39"/>
      <c r="B514" s="26" t="str">
        <f t="array" ref="B514">IFERROR(INDEX('Общий список'!$A$3:$S$996,VLOOKUP(E514,'Общий список'!$A$3:$S$996,19,FALSE),MATCH($B$1,'Общий список'!A507:M507,0)),"")</f>
        <v/>
      </c>
      <c r="C514" s="27" t="str">
        <f>IF(B514="","", IFERROR(VLOOKUP(E514,'Общий список'!$A$3:$AG$996,3,FALSE),""))</f>
        <v/>
      </c>
      <c r="D514" s="27" t="str">
        <f>IF(B514="","", IFERROR(VLOOKUP(E514,'Общий список'!$A$3:$AG$996,17,FALSE),""))</f>
        <v/>
      </c>
      <c r="E514" s="28" t="str">
        <f>'Общий список'!A507</f>
        <v/>
      </c>
      <c r="F514" s="29" t="str">
        <f>IF(B514="","", IFERROR(VLOOKUP(E514,'Общий список'!$A$3:$AG$996,2,FALSE),""))</f>
        <v/>
      </c>
      <c r="G514" s="27" t="str">
        <f>IF(B514="","", IFERROR(VLOOKUP(E514,'Общий список'!$A$3:$AG$996,4,FALSE),""))</f>
        <v/>
      </c>
      <c r="H514" s="27" t="str">
        <f>IF(B514="","", IFERROR(VLOOKUP(E514,'Общий список'!$A$3:$AG$996,6,FALSE),""))</f>
        <v/>
      </c>
      <c r="I514" s="27" t="str">
        <f>IF(B514="","", IFERROR(VLOOKUP(E514,'Общий список'!$A$3:$AG$996,7,FALSE),""))</f>
        <v/>
      </c>
      <c r="J514" s="27" t="str">
        <f t="array" ref="J514">IFERROR(INDEX('Общий список'!$A$3:$O$996,VLOOKUP(E514,'Общий список'!$A$3:$S$996,19,FALSE),MATCH(B514,'Общий список'!A507:N507,0)+1),"")</f>
        <v/>
      </c>
      <c r="K514" s="30"/>
      <c r="L514" s="30"/>
      <c r="M514" s="31" t="str">
        <f t="shared" si="5"/>
        <v/>
      </c>
      <c r="N514" s="28"/>
      <c r="O514" s="32"/>
      <c r="R514" s="33"/>
      <c r="S514" s="33"/>
      <c r="T514" s="33"/>
    </row>
  </sheetData>
  <autoFilter ref="$B$4:$O$514">
    <filterColumn colId="1">
      <filters>
        <filter val="Ж"/>
      </filters>
    </filterColumn>
  </autoFilter>
  <customSheetViews>
    <customSheetView guid="{C15CBFB1-96B2-44DF-BD7C-DEA03C1D770F}" filter="1" showAutoFilter="1">
      <autoFilter ref="$A$4:$AA$5">
        <filterColumn colId="1">
          <filters>
            <filter val="800 м"/>
          </filters>
        </filterColumn>
        <filterColumn colId="2">
          <filters/>
        </filterColumn>
      </autoFilter>
    </customSheetView>
  </customSheetViews>
  <mergeCells count="8">
    <mergeCell ref="E1:I1"/>
    <mergeCell ref="E2:I2"/>
    <mergeCell ref="E3:I3"/>
    <mergeCell ref="E152:J152"/>
    <mergeCell ref="E156:J156"/>
    <mergeCell ref="E158:J158"/>
    <mergeCell ref="E190:J190"/>
    <mergeCell ref="E200:J200"/>
  </mergeCells>
  <dataValidations>
    <dataValidation type="list" allowBlank="1" showErrorMessage="1" sqref="O5:O514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0.88"/>
    <col customWidth="1" hidden="1" min="3" max="3" width="8.0"/>
    <col customWidth="1" hidden="1" min="4" max="4" width="7.13"/>
    <col customWidth="1" min="5" max="5" width="10.63"/>
    <col customWidth="1" min="6" max="6" width="17.88"/>
    <col customWidth="1" min="7" max="7" width="11.38"/>
    <col customWidth="1" min="8" max="8" width="22.13"/>
    <col customWidth="1" min="9" max="9" width="23.75"/>
    <col customWidth="1" hidden="1" min="10" max="10" width="11.63"/>
    <col customWidth="1" hidden="1" min="11" max="11" width="10.75"/>
    <col customWidth="1" min="12" max="12" width="12.13"/>
    <col customWidth="1" hidden="1" min="13" max="13" width="14.25"/>
    <col customWidth="1" hidden="1" min="14" max="14" width="10.0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 t="s">
        <v>21</v>
      </c>
      <c r="B1" s="2" t="s">
        <v>96</v>
      </c>
      <c r="C1" s="3"/>
      <c r="D1" s="4"/>
      <c r="E1" s="5" t="s">
        <v>1</v>
      </c>
      <c r="K1" s="6"/>
      <c r="L1" s="7"/>
      <c r="M1" s="8"/>
      <c r="N1" s="9"/>
      <c r="O1" s="10"/>
    </row>
    <row r="2">
      <c r="A2" s="11">
        <v>0.5451388888888888</v>
      </c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B3" s="15"/>
      <c r="E3" s="16" t="s">
        <v>135</v>
      </c>
      <c r="K3" s="6"/>
      <c r="L3" s="7"/>
      <c r="M3" s="8"/>
      <c r="N3" s="9"/>
      <c r="O3" s="10"/>
    </row>
    <row r="4" ht="27.0" customHeight="1">
      <c r="A4" s="40" t="s">
        <v>29</v>
      </c>
      <c r="B4" s="18" t="s">
        <v>6</v>
      </c>
      <c r="C4" s="19" t="s">
        <v>7</v>
      </c>
      <c r="D4" s="19" t="s">
        <v>8</v>
      </c>
      <c r="E4" s="41" t="s">
        <v>9</v>
      </c>
      <c r="F4" s="21" t="s">
        <v>24</v>
      </c>
      <c r="G4" s="54" t="s">
        <v>11</v>
      </c>
      <c r="H4" s="21" t="s">
        <v>12</v>
      </c>
      <c r="I4" s="21" t="s">
        <v>13</v>
      </c>
      <c r="J4" s="45" t="s">
        <v>14</v>
      </c>
      <c r="K4" s="23" t="s">
        <v>15</v>
      </c>
      <c r="L4" s="42" t="s">
        <v>16</v>
      </c>
      <c r="M4" s="24" t="s">
        <v>17</v>
      </c>
      <c r="N4" s="20" t="s">
        <v>18</v>
      </c>
      <c r="O4" s="21" t="s">
        <v>19</v>
      </c>
    </row>
    <row r="5" ht="15.0" customHeight="1">
      <c r="A5" s="25">
        <v>1.0</v>
      </c>
      <c r="B5" s="71" t="str">
        <f t="array" ref="B5">IFERROR(INDEX('Общий список'!$A$3:$S$996,VLOOKUP(E5,'Общий список'!$A$3:$S$996,19,FALSE),MATCH($B$1,'Общий список'!A18:M18,0)),"")</f>
        <v>800 м</v>
      </c>
      <c r="C5" s="27" t="str">
        <f>IF(B5="","", IFERROR(VLOOKUP(E5,'Общий список'!$A$3:$AG$996,3,FALSE),""))</f>
        <v>М</v>
      </c>
      <c r="D5" s="27" t="str">
        <f>IF(B5="","", IFERROR(VLOOKUP(E5,'Общий список'!$A$3:$AG$996,17,FALSE),""))</f>
        <v/>
      </c>
      <c r="E5" s="28">
        <f>'Общий список'!A18</f>
        <v>39</v>
      </c>
      <c r="F5" s="29" t="str">
        <f>IF(B5="","", IFERROR(VLOOKUP(E5,'Общий список'!$A$3:$AG$996,2,FALSE),""))</f>
        <v>Павских Артем</v>
      </c>
      <c r="G5" s="27" t="str">
        <f>IF(B5="","", IFERROR(VLOOKUP(E5,'Общий список'!$A$3:$AG$996,4,FALSE),""))</f>
        <v>06.05.2007</v>
      </c>
      <c r="H5" s="34" t="str">
        <f>IF(B5="","", IFERROR(VLOOKUP(E5,'Общий список'!$A$3:$AG$996,6,FALSE),""))</f>
        <v>СШОР "ТЕМП" г. Березники</v>
      </c>
      <c r="I5" s="46" t="str">
        <f>IF(B5="","", IFERROR(VLOOKUP(E5,'Общий список'!$A$3:$AG$996,7,FALSE),""))</f>
        <v>Голев В.Н.,Кениг А.М.</v>
      </c>
      <c r="J5" s="64" t="str">
        <f t="array" ref="J5">IFERROR(INDEX('Общий список'!$A$3:$O$996,VLOOKUP(E5,'Общий список'!$A$3:$S$996,19,FALSE),MATCH(B5,'Общий список'!A18:N18,0)+1),"")</f>
        <v>1.56,0</v>
      </c>
      <c r="K5" s="30"/>
      <c r="L5" s="30" t="s">
        <v>136</v>
      </c>
      <c r="M5" s="31" t="str">
        <f t="shared" ref="M5:M163" si="1">IF(L5=0,K5,L5)</f>
        <v>1.55,86</v>
      </c>
      <c r="N5" s="28"/>
      <c r="O5" s="32"/>
      <c r="R5" s="33"/>
      <c r="S5" s="33"/>
      <c r="T5" s="33"/>
    </row>
    <row r="6" ht="15.0" customHeight="1">
      <c r="A6" s="25">
        <v>2.0</v>
      </c>
      <c r="B6" s="26" t="str">
        <f t="array" ref="B6">IFERROR(INDEX('Общий список'!$A$3:$S$996,VLOOKUP(E6,'Общий список'!$A$3:$S$996,19,FALSE),MATCH($B$1,'Общий список'!A131:M131,0)),"")</f>
        <v>800 м</v>
      </c>
      <c r="C6" s="27" t="str">
        <f>IF(B6="","", IFERROR(VLOOKUP(E6,'Общий список'!$A$3:$AG$996,3,FALSE),""))</f>
        <v>М</v>
      </c>
      <c r="D6" s="27" t="str">
        <f>IF(B6="","", IFERROR(VLOOKUP(E6,'Общий список'!$A$3:$AG$996,17,FALSE),""))</f>
        <v/>
      </c>
      <c r="E6" s="28">
        <f>'Общий список'!A131</f>
        <v>515</v>
      </c>
      <c r="F6" s="29" t="str">
        <f>IF(B6="","", IFERROR(VLOOKUP(E6,'Общий список'!$A$3:$AG$996,2,FALSE),""))</f>
        <v>Мусихин Дмитрий</v>
      </c>
      <c r="G6" s="27" t="str">
        <f>IF(B6="","", IFERROR(VLOOKUP(E6,'Общий список'!$A$3:$AG$996,4,FALSE),""))</f>
        <v>29.08.2004</v>
      </c>
      <c r="H6" s="29" t="str">
        <f>IF(B6="","", IFERROR(VLOOKUP(E6,'Общий список'!$A$3:$AG$996,6,FALSE),""))</f>
        <v>г. Пермь "СШОР №1"</v>
      </c>
      <c r="I6" s="46" t="str">
        <f>IF(B6="","", IFERROR(VLOOKUP(E6,'Общий список'!$A$3:$AG$996,7,FALSE),""))</f>
        <v>Суворова Т.Н., Суворов Н.В.</v>
      </c>
      <c r="J6" s="27" t="str">
        <f t="array" ref="J6">IFERROR(INDEX('Общий список'!$A$3:$O$996,VLOOKUP(E6,'Общий список'!$A$3:$S$996,19,FALSE),MATCH(B6,'Общий список'!A131:N131,0)+1),"")</f>
        <v>1.57,4</v>
      </c>
      <c r="K6" s="30"/>
      <c r="L6" s="30" t="s">
        <v>137</v>
      </c>
      <c r="M6" s="31" t="str">
        <f t="shared" si="1"/>
        <v>1.57,21</v>
      </c>
      <c r="N6" s="28"/>
      <c r="O6" s="32"/>
      <c r="R6" s="33"/>
      <c r="S6" s="33"/>
      <c r="T6" s="33"/>
    </row>
    <row r="7" ht="15.0" customHeight="1">
      <c r="A7" s="25">
        <v>3.0</v>
      </c>
      <c r="B7" s="26" t="str">
        <f t="array" ref="B7">IFERROR(INDEX('Общий список'!$A$3:$S$996,VLOOKUP(E7,'Общий список'!$A$3:$S$996,19,FALSE),MATCH($B$1,'Общий список'!A25:M25,0)),"")</f>
        <v>800 м</v>
      </c>
      <c r="C7" s="27" t="str">
        <f>IF(B7="","", IFERROR(VLOOKUP(E7,'Общий список'!$A$3:$AG$996,3,FALSE),""))</f>
        <v>М</v>
      </c>
      <c r="D7" s="27" t="str">
        <f>IF(B7="","", IFERROR(VLOOKUP(E7,'Общий список'!$A$3:$AG$996,17,FALSE),""))</f>
        <v/>
      </c>
      <c r="E7" s="28">
        <f>'Общий список'!A25</f>
        <v>74</v>
      </c>
      <c r="F7" s="29" t="str">
        <f>IF(B7="","", IFERROR(VLOOKUP(E7,'Общий список'!$A$3:$AG$996,2,FALSE),""))</f>
        <v>Захаров Даниил </v>
      </c>
      <c r="G7" s="27" t="str">
        <f>IF(B7="","", IFERROR(VLOOKUP(E7,'Общий список'!$A$3:$AG$996,4,FALSE),""))</f>
        <v>12.10.2006</v>
      </c>
      <c r="H7" s="34" t="str">
        <f>IF(B7="","", IFERROR(VLOOKUP(E7,'Общий список'!$A$3:$AG$996,6,FALSE),""))</f>
        <v>МАУ ДО СШОР "Олимпиец"</v>
      </c>
      <c r="I7" s="46" t="str">
        <f>IF(B7="","", IFERROR(VLOOKUP(E7,'Общий список'!$A$3:$AG$996,7,FALSE),""))</f>
        <v>Букатин Ю.Г., Букатина Т.И.</v>
      </c>
      <c r="J7" s="27" t="str">
        <f t="array" ref="J7">IFERROR(INDEX('Общий список'!$A$3:$O$996,VLOOKUP(E7,'Общий список'!$A$3:$S$996,19,FALSE),MATCH(B7,'Общий список'!A25:N25,0)+1),"")</f>
        <v>1.58,00</v>
      </c>
      <c r="K7" s="30"/>
      <c r="L7" s="30" t="s">
        <v>138</v>
      </c>
      <c r="M7" s="31" t="str">
        <f t="shared" si="1"/>
        <v>1.57,40</v>
      </c>
      <c r="N7" s="28"/>
      <c r="O7" s="32"/>
      <c r="R7" s="33"/>
      <c r="S7" s="33"/>
      <c r="T7" s="33"/>
    </row>
    <row r="8" ht="15.0" customHeight="1">
      <c r="A8" s="25">
        <v>4.0</v>
      </c>
      <c r="B8" s="26" t="str">
        <f t="array" ref="B8">IFERROR(INDEX('Общий список'!$A$3:$S$996,VLOOKUP(E8,'Общий список'!$A$3:$S$996,19,FALSE),MATCH($B$1,'Общий список'!A97:M97,0)),"")</f>
        <v>800 м</v>
      </c>
      <c r="C8" s="27" t="str">
        <f>IF(B8="","", IFERROR(VLOOKUP(E8,'Общий список'!$A$3:$AG$996,3,FALSE),""))</f>
        <v>М</v>
      </c>
      <c r="D8" s="27" t="str">
        <f>IF(B8="","", IFERROR(VLOOKUP(E8,'Общий список'!$A$3:$AG$996,17,FALSE),""))</f>
        <v/>
      </c>
      <c r="E8" s="28">
        <f>'Общий список'!A97</f>
        <v>395</v>
      </c>
      <c r="F8" s="29" t="str">
        <f>IF(B8="","", IFERROR(VLOOKUP(E8,'Общий список'!$A$3:$AG$996,2,FALSE),""))</f>
        <v>Ощепков Анатолий</v>
      </c>
      <c r="G8" s="27" t="str">
        <f>IF(B8="","", IFERROR(VLOOKUP(E8,'Общий список'!$A$3:$AG$996,4,FALSE),""))</f>
        <v>19.03.2008</v>
      </c>
      <c r="H8" s="29" t="str">
        <f>IF(B8="","", IFERROR(VLOOKUP(E8,'Общий список'!$A$3:$AG$996,6,FALSE),""))</f>
        <v>МАУ ДО СШ "Вихрь"</v>
      </c>
      <c r="I8" s="46" t="str">
        <f>IF(B8="","", IFERROR(VLOOKUP(E8,'Общий список'!$A$3:$AG$996,7,FALSE),""))</f>
        <v>Пермякова Н.В</v>
      </c>
      <c r="J8" s="27" t="str">
        <f t="array" ref="J8">IFERROR(INDEX('Общий список'!$A$3:$O$996,VLOOKUP(E8,'Общий список'!$A$3:$S$996,19,FALSE),MATCH(B8,'Общий список'!A97:N97,0)+1),"")</f>
        <v>1,58,7</v>
      </c>
      <c r="K8" s="30"/>
      <c r="L8" s="30" t="s">
        <v>139</v>
      </c>
      <c r="M8" s="31" t="str">
        <f t="shared" si="1"/>
        <v>1.57,62</v>
      </c>
      <c r="N8" s="28"/>
      <c r="O8" s="32"/>
      <c r="R8" s="33"/>
      <c r="S8" s="33"/>
      <c r="T8" s="33"/>
    </row>
    <row r="9" ht="15.0" customHeight="1">
      <c r="A9" s="25">
        <v>5.0</v>
      </c>
      <c r="B9" s="26" t="str">
        <f t="array" ref="B9">IFERROR(INDEX('Общий список'!$A$3:$S$996,VLOOKUP(E9,'Общий список'!$A$3:$S$996,19,FALSE),MATCH($B$1,'Общий список'!A81:M81,0)),"")</f>
        <v>800 м</v>
      </c>
      <c r="C9" s="27" t="str">
        <f>IF(B9="","", IFERROR(VLOOKUP(E9,'Общий список'!$A$3:$AG$996,3,FALSE),""))</f>
        <v>М</v>
      </c>
      <c r="D9" s="27" t="str">
        <f>IF(B9="","", IFERROR(VLOOKUP(E9,'Общий список'!$A$3:$AG$996,17,FALSE),""))</f>
        <v/>
      </c>
      <c r="E9" s="28">
        <f>'Общий список'!A81</f>
        <v>341</v>
      </c>
      <c r="F9" s="29" t="str">
        <f>IF(B9="","", IFERROR(VLOOKUP(E9,'Общий список'!$A$3:$AG$996,2,FALSE),""))</f>
        <v>Чугайнов Дэниел</v>
      </c>
      <c r="G9" s="27" t="str">
        <f>IF(B9="","", IFERROR(VLOOKUP(E9,'Общий список'!$A$3:$AG$996,4,FALSE),""))</f>
        <v>31.10.2006</v>
      </c>
      <c r="H9" s="34" t="str">
        <f>IF(B9="","", IFERROR(VLOOKUP(E9,'Общий список'!$A$3:$AG$996,6,FALSE),""))</f>
        <v>МБУ ДО "Кочевская СОШ", ГКБУ "ЦСП ПК"</v>
      </c>
      <c r="I9" s="46" t="str">
        <f>IF(B9="","", IFERROR(VLOOKUP(E9,'Общий список'!$A$3:$AG$996,7,FALSE),""))</f>
        <v>Зайцев А.И. </v>
      </c>
      <c r="J9" s="27" t="str">
        <f t="array" ref="J9">IFERROR(INDEX('Общий список'!$A$3:$O$996,VLOOKUP(E9,'Общий список'!$A$3:$S$996,19,FALSE),MATCH(B9,'Общий список'!A81:N81,0)+1),"")</f>
        <v>1.57,5</v>
      </c>
      <c r="K9" s="30"/>
      <c r="L9" s="30" t="s">
        <v>140</v>
      </c>
      <c r="M9" s="31" t="str">
        <f t="shared" si="1"/>
        <v>1.57,86</v>
      </c>
      <c r="N9" s="28"/>
      <c r="O9" s="32"/>
      <c r="R9" s="33"/>
      <c r="S9" s="33"/>
      <c r="T9" s="33"/>
    </row>
    <row r="10" ht="15.0" customHeight="1">
      <c r="A10" s="25">
        <v>6.0</v>
      </c>
      <c r="B10" s="26" t="str">
        <f t="array" ref="B10">IFERROR(INDEX('Общий список'!$A$3:$S$996,VLOOKUP(E10,'Общий список'!$A$3:$S$996,19,FALSE),MATCH($B$1,'Общий список'!A15:M15,0)),"")</f>
        <v>800 м</v>
      </c>
      <c r="C10" s="27" t="str">
        <f>IF(B10="","", IFERROR(VLOOKUP(E10,'Общий список'!$A$3:$AG$996,3,FALSE),""))</f>
        <v>М</v>
      </c>
      <c r="D10" s="27" t="str">
        <f>IF(B10="","", IFERROR(VLOOKUP(E10,'Общий список'!$A$3:$AG$996,17,FALSE),""))</f>
        <v/>
      </c>
      <c r="E10" s="28">
        <f>'Общий список'!A15</f>
        <v>30</v>
      </c>
      <c r="F10" s="29" t="str">
        <f>IF(B10="","", IFERROR(VLOOKUP(E10,'Общий список'!$A$3:$AG$996,2,FALSE),""))</f>
        <v>Махров Дмитрий </v>
      </c>
      <c r="G10" s="27" t="str">
        <f>IF(B10="","", IFERROR(VLOOKUP(E10,'Общий список'!$A$3:$AG$996,4,FALSE),""))</f>
        <v>04.02.2009</v>
      </c>
      <c r="H10" s="34" t="str">
        <f>IF(B10="","", IFERROR(VLOOKUP(E10,'Общий список'!$A$3:$AG$996,6,FALSE),""))</f>
        <v>СШОР "ТЕМП" г. Березники</v>
      </c>
      <c r="I10" s="46" t="str">
        <f>IF(B10="","", IFERROR(VLOOKUP(E10,'Общий список'!$A$3:$AG$996,7,FALSE),""))</f>
        <v>Лунегов В.П.,Чжао Л.А.</v>
      </c>
      <c r="J10" s="50" t="s">
        <v>141</v>
      </c>
      <c r="K10" s="30"/>
      <c r="L10" s="30" t="s">
        <v>142</v>
      </c>
      <c r="M10" s="31" t="str">
        <f t="shared" si="1"/>
        <v>1.58,15</v>
      </c>
      <c r="N10" s="28"/>
      <c r="O10" s="32"/>
      <c r="R10" s="33"/>
      <c r="S10" s="33"/>
      <c r="T10" s="33"/>
    </row>
    <row r="11" ht="15.0" customHeight="1">
      <c r="A11" s="25">
        <v>7.0</v>
      </c>
      <c r="B11" s="26" t="str">
        <f t="array" ref="B11">IFERROR(INDEX('Общий список'!$A$3:$S$996,VLOOKUP(E11,'Общий список'!$A$3:$S$996,19,FALSE),MATCH($B$1,'Общий список'!A148:M148,0)),"")</f>
        <v>800 м</v>
      </c>
      <c r="C11" s="27" t="str">
        <f>IF(B11="","", IFERROR(VLOOKUP(E11,'Общий список'!$A$3:$AG$996,3,FALSE),""))</f>
        <v>М</v>
      </c>
      <c r="D11" s="27" t="str">
        <f>IF(B11="","", IFERROR(VLOOKUP(E11,'Общий список'!$A$3:$AG$996,17,FALSE),""))</f>
        <v/>
      </c>
      <c r="E11" s="28">
        <f>'Общий список'!A148</f>
        <v>587</v>
      </c>
      <c r="F11" s="29" t="str">
        <f>IF(B11="","", IFERROR(VLOOKUP(E11,'Общий список'!$A$3:$AG$996,2,FALSE),""))</f>
        <v>Галушко Федор</v>
      </c>
      <c r="G11" s="27" t="str">
        <f>IF(B11="","", IFERROR(VLOOKUP(E11,'Общий список'!$A$3:$AG$996,4,FALSE),""))</f>
        <v>25.12.2002</v>
      </c>
      <c r="H11" s="29" t="str">
        <f>IF(B11="","", IFERROR(VLOOKUP(E11,'Общий список'!$A$3:$AG$996,6,FALSE),""))</f>
        <v>КОРПК</v>
      </c>
      <c r="I11" s="46" t="str">
        <f>IF(B11="","", IFERROR(VLOOKUP(E11,'Общий список'!$A$3:$AG$996,7,FALSE),""))</f>
        <v>Попов А.С., Чайников Р.С.</v>
      </c>
      <c r="J11" s="27" t="str">
        <f t="array" ref="J11">IFERROR(INDEX('Общий список'!$A$3:$O$996,VLOOKUP(E11,'Общий список'!$A$3:$S$996,19,FALSE),MATCH(B11,'Общий список'!A148:N148,0)+1),"")</f>
        <v>1.58,30</v>
      </c>
      <c r="K11" s="30"/>
      <c r="L11" s="30" t="s">
        <v>143</v>
      </c>
      <c r="M11" s="31" t="str">
        <f t="shared" si="1"/>
        <v>1.58,96</v>
      </c>
      <c r="N11" s="28"/>
      <c r="O11" s="32"/>
      <c r="R11" s="33"/>
      <c r="S11" s="33"/>
      <c r="T11" s="33"/>
    </row>
    <row r="12" ht="15.0" customHeight="1">
      <c r="A12" s="25">
        <v>8.0</v>
      </c>
      <c r="B12" s="26" t="str">
        <f t="array" ref="B12">IFERROR(INDEX('Общий список'!$A$3:$S$996,VLOOKUP(E12,'Общий список'!$A$3:$S$996,19,FALSE),MATCH($B$1,'Общий список'!A93:M93,0)),"")</f>
        <v>800 м</v>
      </c>
      <c r="C12" s="27" t="str">
        <f>IF(B12="","", IFERROR(VLOOKUP(E12,'Общий список'!$A$3:$AG$996,3,FALSE),""))</f>
        <v>М</v>
      </c>
      <c r="D12" s="27" t="str">
        <f>IF(B12="","", IFERROR(VLOOKUP(E12,'Общий список'!$A$3:$AG$996,17,FALSE),""))</f>
        <v/>
      </c>
      <c r="E12" s="28">
        <f>'Общий список'!A93</f>
        <v>378</v>
      </c>
      <c r="F12" s="29" t="str">
        <f>IF(B12="","", IFERROR(VLOOKUP(E12,'Общий список'!$A$3:$AG$996,2,FALSE),""))</f>
        <v>Кармаенков Михаил</v>
      </c>
      <c r="G12" s="35">
        <f>IF(B12="","", IFERROR(VLOOKUP(E12,'Общий список'!$A$3:$AG$996,4,FALSE),""))</f>
        <v>34302</v>
      </c>
      <c r="H12" s="29" t="str">
        <f>IF(B12="","", IFERROR(VLOOKUP(E12,'Общий список'!$A$3:$AG$996,6,FALSE),""))</f>
        <v>Беговой клуб </v>
      </c>
      <c r="I12" s="46" t="str">
        <f>IF(B12="","", IFERROR(VLOOKUP(E12,'Общий список'!$A$3:$AG$996,7,FALSE),""))</f>
        <v>Торовик А.В., Суворов Н.В.</v>
      </c>
      <c r="J12" s="64" t="str">
        <f t="array" ref="J12">IFERROR(INDEX('Общий список'!$A$3:$O$996,VLOOKUP(E12,'Общий список'!$A$3:$S$996,19,FALSE),MATCH(B12,'Общий список'!A93:N93,0)+1),"")</f>
        <v>2.01,00</v>
      </c>
      <c r="K12" s="30"/>
      <c r="L12" s="30" t="s">
        <v>144</v>
      </c>
      <c r="M12" s="31" t="str">
        <f t="shared" si="1"/>
        <v>2.00,47</v>
      </c>
      <c r="N12" s="28"/>
      <c r="O12" s="32"/>
      <c r="R12" s="33"/>
      <c r="S12" s="33"/>
      <c r="T12" s="33"/>
    </row>
    <row r="13" ht="15.0" customHeight="1">
      <c r="A13" s="25">
        <v>9.0</v>
      </c>
      <c r="B13" s="26" t="str">
        <f t="array" ref="B13">IFERROR(INDEX('Общий список'!$A$3:$S$996,VLOOKUP(E13,'Общий список'!$A$3:$S$996,19,FALSE),MATCH($B$1,'Общий список'!A23:M23,0)),"")</f>
        <v>800 м</v>
      </c>
      <c r="C13" s="27" t="str">
        <f>IF(B13="","", IFERROR(VLOOKUP(E13,'Общий список'!$A$3:$AG$996,3,FALSE),""))</f>
        <v>М</v>
      </c>
      <c r="D13" s="27" t="str">
        <f>IF(B13="","", IFERROR(VLOOKUP(E13,'Общий список'!$A$3:$AG$996,17,FALSE),""))</f>
        <v/>
      </c>
      <c r="E13" s="28">
        <f>'Общий список'!A23</f>
        <v>60</v>
      </c>
      <c r="F13" s="29" t="str">
        <f>IF(B13="","", IFERROR(VLOOKUP(E13,'Общий список'!$A$3:$AG$996,2,FALSE),""))</f>
        <v>Орлов Кирилл</v>
      </c>
      <c r="G13" s="27" t="str">
        <f>IF(B13="","", IFERROR(VLOOKUP(E13,'Общий список'!$A$3:$AG$996,4,FALSE),""))</f>
        <v>22.03.2004</v>
      </c>
      <c r="H13" s="29" t="str">
        <f>IF(B13="","", IFERROR(VLOOKUP(E13,'Общий список'!$A$3:$AG$996,6,FALSE),""))</f>
        <v>г. Пермь "СШОР №1"</v>
      </c>
      <c r="I13" s="46" t="str">
        <f>IF(B13="","", IFERROR(VLOOKUP(E13,'Общий список'!$A$3:$AG$996,7,FALSE),""))</f>
        <v>Карякин А.А. </v>
      </c>
      <c r="J13" s="27" t="str">
        <f t="array" ref="J13">IFERROR(INDEX('Общий список'!$A$3:$O$996,VLOOKUP(E13,'Общий список'!$A$3:$S$996,19,FALSE),MATCH(B13,'Общий список'!A23:N23,0)+1),"")</f>
        <v>2.01,0</v>
      </c>
      <c r="K13" s="30"/>
      <c r="L13" s="30" t="s">
        <v>145</v>
      </c>
      <c r="M13" s="31" t="str">
        <f t="shared" si="1"/>
        <v>2.00,49</v>
      </c>
      <c r="N13" s="28"/>
      <c r="O13" s="32"/>
      <c r="R13" s="33"/>
      <c r="S13" s="33"/>
      <c r="T13" s="33"/>
    </row>
    <row r="14">
      <c r="A14" s="25">
        <v>10.0</v>
      </c>
      <c r="B14" s="26" t="str">
        <f t="array" ref="B14">IFERROR(INDEX('Общий список'!$A$3:$S$996,VLOOKUP(E14,'Общий список'!$A$3:$S$996,19,FALSE),MATCH($B$1,'Общий список'!A3:M3,0)),"")</f>
        <v>800 м</v>
      </c>
      <c r="C14" s="27" t="str">
        <f>IF(B14="","", IFERROR(VLOOKUP(E14,'Общий список'!$A$3:$AG$996,3,FALSE),""))</f>
        <v>М</v>
      </c>
      <c r="D14" s="27" t="str">
        <f>IF(B14="","", IFERROR(VLOOKUP(E14,'Общий список'!$A$3:$AG$996,17,FALSE),""))</f>
        <v/>
      </c>
      <c r="E14" s="28">
        <f>'Общий список'!A3</f>
        <v>1</v>
      </c>
      <c r="F14" s="29" t="str">
        <f>IF(B14="","", IFERROR(VLOOKUP(E14,'Общий список'!$A$3:$AG$996,2,FALSE),""))</f>
        <v>Полозов Иван</v>
      </c>
      <c r="G14" s="27" t="str">
        <f>IF(B14="","", IFERROR(VLOOKUP(E14,'Общий список'!$A$3:$AG$996,4,FALSE),""))</f>
        <v>05.05.2007</v>
      </c>
      <c r="H14" s="29" t="str">
        <f>IF(B14="","", IFERROR(VLOOKUP(E14,'Общий список'!$A$3:$AG$996,6,FALSE),""))</f>
        <v>СШОР "ТЕМП" г. Березники</v>
      </c>
      <c r="I14" s="46" t="str">
        <f>IF(B14="","", IFERROR(VLOOKUP(E14,'Общий список'!$A$3:$AG$996,7,FALSE),""))</f>
        <v>Язева Е.А.</v>
      </c>
      <c r="J14" s="27" t="str">
        <f t="array" ref="J14">IFERROR(INDEX('Общий список'!$A$3:$O$996,VLOOKUP(E14,'Общий список'!$A$3:$S$996,19,FALSE),MATCH(B14,'Общий список'!A3:N3,0)+1),"")</f>
        <v>2.01,00</v>
      </c>
      <c r="K14" s="30"/>
      <c r="L14" s="30" t="s">
        <v>146</v>
      </c>
      <c r="M14" s="31" t="str">
        <f t="shared" si="1"/>
        <v>2.00,61</v>
      </c>
      <c r="N14" s="28"/>
      <c r="O14" s="32"/>
      <c r="R14" s="33"/>
      <c r="S14" s="33"/>
      <c r="T14" s="33"/>
    </row>
    <row r="15" ht="15.0" customHeight="1">
      <c r="A15" s="25">
        <v>11.0</v>
      </c>
      <c r="B15" s="26" t="str">
        <f t="array" ref="B15">IFERROR(INDEX('Общий список'!$A$3:$S$996,VLOOKUP(E15,'Общий список'!$A$3:$S$996,19,FALSE),MATCH($B$1,'Общий список'!A44:M44,0)),"")</f>
        <v>800 м</v>
      </c>
      <c r="C15" s="27" t="str">
        <f>IF(B15="","", IFERROR(VLOOKUP(E15,'Общий список'!$A$3:$AG$996,3,FALSE),""))</f>
        <v>М</v>
      </c>
      <c r="D15" s="27" t="str">
        <f>IF(B15="","", IFERROR(VLOOKUP(E15,'Общий список'!$A$3:$AG$996,17,FALSE),""))</f>
        <v/>
      </c>
      <c r="E15" s="28">
        <f>'Общий список'!A44</f>
        <v>188</v>
      </c>
      <c r="F15" s="29" t="str">
        <f>IF(B15="","", IFERROR(VLOOKUP(E15,'Общий список'!$A$3:$AG$996,2,FALSE),""))</f>
        <v>Палехов Иван</v>
      </c>
      <c r="G15" s="27" t="str">
        <f>IF(B15="","", IFERROR(VLOOKUP(E15,'Общий список'!$A$3:$AG$996,4,FALSE),""))</f>
        <v>06.06.2006</v>
      </c>
      <c r="H15" s="29" t="str">
        <f>IF(B15="","", IFERROR(VLOOKUP(E15,'Общий список'!$A$3:$AG$996,6,FALSE),""))</f>
        <v>МАУ ДО СШОР Кировского р-на</v>
      </c>
      <c r="I15" s="46" t="str">
        <f>IF(B15="","", IFERROR(VLOOKUP(E15,'Общий список'!$A$3:$AG$996,7,FALSE),""))</f>
        <v>Пономарева О.Ю.</v>
      </c>
      <c r="J15" s="27" t="str">
        <f t="array" ref="J15">IFERROR(INDEX('Общий список'!$A$3:$O$996,VLOOKUP(E15,'Общий список'!$A$3:$S$996,19,FALSE),MATCH(B15,'Общий список'!A44:N44,0)+1),"")</f>
        <v>2.00,5</v>
      </c>
      <c r="K15" s="30"/>
      <c r="L15" s="30" t="s">
        <v>147</v>
      </c>
      <c r="M15" s="31" t="str">
        <f t="shared" si="1"/>
        <v>2.01,18</v>
      </c>
      <c r="N15" s="28"/>
      <c r="O15" s="32"/>
      <c r="R15" s="33"/>
      <c r="S15" s="33"/>
      <c r="T15" s="33"/>
    </row>
    <row r="16" ht="15.0" customHeight="1">
      <c r="A16" s="25">
        <v>12.0</v>
      </c>
      <c r="B16" s="26" t="str">
        <f t="array" ref="B16">IFERROR(INDEX('Общий список'!$A$3:$S$996,VLOOKUP(E16,'Общий список'!$A$3:$S$996,19,FALSE),MATCH($B$1,'Общий список'!A174:M174,0)),"")</f>
        <v>800 м</v>
      </c>
      <c r="C16" s="27" t="str">
        <f>IF(B16="","", IFERROR(VLOOKUP(E16,'Общий список'!$A$3:$AG$996,3,FALSE),""))</f>
        <v>М</v>
      </c>
      <c r="D16" s="27" t="str">
        <f>IF(B16="","", IFERROR(VLOOKUP(E16,'Общий список'!$A$3:$AG$996,17,FALSE),""))</f>
        <v/>
      </c>
      <c r="E16" s="28">
        <f>'Общий список'!A174</f>
        <v>681</v>
      </c>
      <c r="F16" s="29" t="str">
        <f>IF(B16="","", IFERROR(VLOOKUP(E16,'Общий список'!$A$3:$AG$996,2,FALSE),""))</f>
        <v>Коваленко Илья</v>
      </c>
      <c r="G16" s="27" t="str">
        <f>IF(B16="","", IFERROR(VLOOKUP(E16,'Общий список'!$A$3:$AG$996,4,FALSE),""))</f>
        <v>27.10.2008</v>
      </c>
      <c r="H16" s="29" t="str">
        <f>IF(B16="","", IFERROR(VLOOKUP(E16,'Общий список'!$A$3:$AG$996,6,FALSE),""))</f>
        <v>МБУДО "СШ" г. Лысьва</v>
      </c>
      <c r="I16" s="46" t="str">
        <f>IF(B16="","", IFERROR(VLOOKUP(E16,'Общий список'!$A$3:$AG$996,7,FALSE),""))</f>
        <v>Сыстеров А.Н.</v>
      </c>
      <c r="J16" s="27" t="str">
        <f t="array" ref="J16">IFERROR(INDEX('Общий список'!$A$3:$O$996,VLOOKUP(E16,'Общий список'!$A$3:$S$996,19,FALSE),MATCH(B16,'Общий список'!A174:N174,0)+1),"")</f>
        <v>2.00,1</v>
      </c>
      <c r="K16" s="30"/>
      <c r="L16" s="30" t="s">
        <v>148</v>
      </c>
      <c r="M16" s="31" t="str">
        <f t="shared" si="1"/>
        <v>2.01,27</v>
      </c>
      <c r="N16" s="28"/>
      <c r="O16" s="32"/>
      <c r="R16" s="33"/>
      <c r="S16" s="33"/>
      <c r="T16" s="33"/>
    </row>
    <row r="17" ht="15.0" customHeight="1">
      <c r="A17" s="25">
        <v>13.0</v>
      </c>
      <c r="B17" s="26" t="str">
        <f t="array" ref="B17">IFERROR(INDEX('Общий список'!$A$3:$S$996,VLOOKUP(E17,'Общий список'!$A$3:$S$996,19,FALSE),MATCH($B$1,'Общий список'!A170:M170,0)),"")</f>
        <v>800 м</v>
      </c>
      <c r="C17" s="27" t="str">
        <f>IF(B17="","", IFERROR(VLOOKUP(E17,'Общий список'!$A$3:$AG$996,3,FALSE),""))</f>
        <v>М</v>
      </c>
      <c r="D17" s="27" t="str">
        <f>IF(B17="","", IFERROR(VLOOKUP(E17,'Общий список'!$A$3:$AG$996,17,FALSE),""))</f>
        <v/>
      </c>
      <c r="E17" s="28">
        <f>'Общий список'!A170</f>
        <v>662</v>
      </c>
      <c r="F17" s="29" t="str">
        <f>IF(B17="","", IFERROR(VLOOKUP(E17,'Общий список'!$A$3:$AG$996,2,FALSE),""))</f>
        <v>Поляков Савелий </v>
      </c>
      <c r="G17" s="27" t="str">
        <f>IF(B17="","", IFERROR(VLOOKUP(E17,'Общий список'!$A$3:$AG$996,4,FALSE),""))</f>
        <v>17.11.2008</v>
      </c>
      <c r="H17" s="29" t="str">
        <f>IF(B17="","", IFERROR(VLOOKUP(E17,'Общий список'!$A$3:$AG$996,6,FALSE),""))</f>
        <v>МАУ ДО СШОР "Олимпиец"</v>
      </c>
      <c r="I17" s="46" t="str">
        <f>IF(B17="","", IFERROR(VLOOKUP(E17,'Общий список'!$A$3:$AG$996,7,FALSE),""))</f>
        <v>Разжигаева О.Н.</v>
      </c>
      <c r="J17" s="50" t="s">
        <v>149</v>
      </c>
      <c r="K17" s="30"/>
      <c r="L17" s="30" t="s">
        <v>150</v>
      </c>
      <c r="M17" s="31" t="str">
        <f t="shared" si="1"/>
        <v>2.01,80</v>
      </c>
      <c r="N17" s="28"/>
      <c r="O17" s="32"/>
      <c r="R17" s="33"/>
      <c r="S17" s="33"/>
      <c r="T17" s="33"/>
    </row>
    <row r="18" ht="15.0" customHeight="1">
      <c r="A18" s="25">
        <v>14.0</v>
      </c>
      <c r="B18" s="26" t="str">
        <f t="array" ref="B18">IFERROR(INDEX('Общий список'!$A$3:$S$996,VLOOKUP(E18,'Общий список'!$A$3:$S$996,19,FALSE),MATCH($B$1,'Общий список'!A4:M4,0)),"")</f>
        <v>800 м</v>
      </c>
      <c r="C18" s="27" t="str">
        <f>IF(B18="","", IFERROR(VLOOKUP(E18,'Общий список'!$A$3:$AG$996,3,FALSE),""))</f>
        <v>М</v>
      </c>
      <c r="D18" s="27" t="str">
        <f>IF(B18="","", IFERROR(VLOOKUP(E18,'Общий список'!$A$3:$AG$996,17,FALSE),""))</f>
        <v/>
      </c>
      <c r="E18" s="28">
        <f>'Общий список'!A4</f>
        <v>2</v>
      </c>
      <c r="F18" s="29" t="str">
        <f>IF(B18="","", IFERROR(VLOOKUP(E18,'Общий список'!$A$3:$AG$996,2,FALSE),""))</f>
        <v>Куимов Матвей</v>
      </c>
      <c r="G18" s="27" t="str">
        <f>IF(B18="","", IFERROR(VLOOKUP(E18,'Общий список'!$A$3:$AG$996,4,FALSE),""))</f>
        <v>01.03.2007</v>
      </c>
      <c r="H18" s="29" t="str">
        <f>IF(B18="","", IFERROR(VLOOKUP(E18,'Общий список'!$A$3:$AG$996,6,FALSE),""))</f>
        <v>СШОР "ТЕМП" г. Березники</v>
      </c>
      <c r="I18" s="46" t="str">
        <f>IF(B18="","", IFERROR(VLOOKUP(E18,'Общий список'!$A$3:$AG$996,7,FALSE),""))</f>
        <v>Язева Е.А.,Мурзин Л.И.</v>
      </c>
      <c r="J18" s="27" t="str">
        <f t="array" ref="J18">IFERROR(INDEX('Общий список'!$A$3:$O$996,VLOOKUP(E18,'Общий список'!$A$3:$S$996,19,FALSE),MATCH(B18,'Общий список'!A4:N4,0)+1),"")</f>
        <v>2.02,0</v>
      </c>
      <c r="K18" s="30"/>
      <c r="L18" s="30" t="s">
        <v>151</v>
      </c>
      <c r="M18" s="31" t="str">
        <f t="shared" si="1"/>
        <v>2.02,00</v>
      </c>
      <c r="N18" s="28"/>
      <c r="O18" s="32"/>
      <c r="R18" s="33"/>
      <c r="S18" s="33"/>
      <c r="T18" s="33"/>
    </row>
    <row r="19" ht="15.0" customHeight="1">
      <c r="A19" s="25">
        <v>15.0</v>
      </c>
      <c r="B19" s="26" t="str">
        <f t="array" ref="B19">IFERROR(INDEX('Общий список'!$A$3:$S$996,VLOOKUP(E19,'Общий список'!$A$3:$S$996,19,FALSE),MATCH($B$1,'Общий список'!A127:M127,0)),"")</f>
        <v>800 м</v>
      </c>
      <c r="C19" s="27" t="str">
        <f>IF(B19="","", IFERROR(VLOOKUP(E19,'Общий список'!$A$3:$AG$996,3,FALSE),""))</f>
        <v>М</v>
      </c>
      <c r="D19" s="27" t="str">
        <f>IF(B19="","", IFERROR(VLOOKUP(E19,'Общий список'!$A$3:$AG$996,17,FALSE),""))</f>
        <v/>
      </c>
      <c r="E19" s="28">
        <f>'Общий список'!A127</f>
        <v>511</v>
      </c>
      <c r="F19" s="29" t="str">
        <f>IF(B19="","", IFERROR(VLOOKUP(E19,'Общий список'!$A$3:$AG$996,2,FALSE),""))</f>
        <v>Упоров Лев</v>
      </c>
      <c r="G19" s="27" t="str">
        <f>IF(B19="","", IFERROR(VLOOKUP(E19,'Общий список'!$A$3:$AG$996,4,FALSE),""))</f>
        <v>15.12.2006</v>
      </c>
      <c r="H19" s="29" t="str">
        <f>IF(B19="","", IFERROR(VLOOKUP(E19,'Общий список'!$A$3:$AG$996,6,FALSE),""))</f>
        <v>г. Пермь "СШОР №1"</v>
      </c>
      <c r="I19" s="46" t="str">
        <f>IF(B19="","", IFERROR(VLOOKUP(E19,'Общий список'!$A$3:$AG$996,7,FALSE),""))</f>
        <v>Суворова Т.Н, Суворов Н.В.</v>
      </c>
      <c r="J19" s="64" t="str">
        <f t="array" ref="J19">IFERROR(INDEX('Общий список'!$A$3:$O$996,VLOOKUP(E19,'Общий список'!$A$3:$S$996,19,FALSE),MATCH(B19,'Общий список'!A127:N127,0)+1),"")</f>
        <v>1.58,1</v>
      </c>
      <c r="K19" s="30"/>
      <c r="L19" s="30" t="s">
        <v>152</v>
      </c>
      <c r="M19" s="31" t="str">
        <f t="shared" si="1"/>
        <v>2.02,28</v>
      </c>
      <c r="N19" s="28"/>
      <c r="O19" s="32"/>
      <c r="R19" s="33"/>
      <c r="S19" s="33"/>
      <c r="T19" s="33"/>
    </row>
    <row r="20" ht="15.0" customHeight="1">
      <c r="A20" s="25">
        <v>16.0</v>
      </c>
      <c r="B20" s="26" t="str">
        <f t="array" ref="B20">IFERROR(INDEX('Общий список'!$A$3:$S$996,VLOOKUP(E20,'Общий список'!$A$3:$S$996,19,FALSE),MATCH($B$1,'Общий список'!A146:M146,0)),"")</f>
        <v>800 м</v>
      </c>
      <c r="C20" s="27" t="str">
        <f>IF(B20="","", IFERROR(VLOOKUP(E20,'Общий список'!$A$3:$AG$996,3,FALSE),""))</f>
        <v>М</v>
      </c>
      <c r="D20" s="27" t="str">
        <f>IF(B20="","", IFERROR(VLOOKUP(E20,'Общий список'!$A$3:$AG$996,17,FALSE),""))</f>
        <v/>
      </c>
      <c r="E20" s="28">
        <f>'Общий список'!A146</f>
        <v>585</v>
      </c>
      <c r="F20" s="29" t="str">
        <f>IF(B20="","", IFERROR(VLOOKUP(E20,'Общий список'!$A$3:$AG$996,2,FALSE),""))</f>
        <v>Чеботков Данил</v>
      </c>
      <c r="G20" s="27" t="str">
        <f>IF(B20="","", IFERROR(VLOOKUP(E20,'Общий список'!$A$3:$AG$996,4,FALSE),""))</f>
        <v>09.08.08</v>
      </c>
      <c r="H20" s="29" t="str">
        <f>IF(B20="","", IFERROR(VLOOKUP(E20,'Общий список'!$A$3:$AG$996,6,FALSE),""))</f>
        <v>КОРПК</v>
      </c>
      <c r="I20" s="46" t="str">
        <f>IF(B20="","", IFERROR(VLOOKUP(E20,'Общий список'!$A$3:$AG$996,7,FALSE),""))</f>
        <v>Попов А.С., Минина С.Д.</v>
      </c>
      <c r="J20" s="27" t="str">
        <f t="array" ref="J20">IFERROR(INDEX('Общий список'!$A$3:$O$996,VLOOKUP(E20,'Общий список'!$A$3:$S$996,19,FALSE),MATCH(B20,'Общий список'!A146:N146,0)+1),"")</f>
        <v>2.02,50</v>
      </c>
      <c r="K20" s="30"/>
      <c r="L20" s="30" t="s">
        <v>153</v>
      </c>
      <c r="M20" s="31" t="str">
        <f t="shared" si="1"/>
        <v>2.03,20</v>
      </c>
      <c r="N20" s="28"/>
      <c r="O20" s="32"/>
      <c r="R20" s="33"/>
      <c r="S20" s="33"/>
      <c r="T20" s="33"/>
    </row>
    <row r="21" ht="15.0" customHeight="1">
      <c r="A21" s="25">
        <v>17.0</v>
      </c>
      <c r="B21" s="26" t="str">
        <f t="array" ref="B21">IFERROR(INDEX('Общий список'!$A$3:$S$996,VLOOKUP(E21,'Общий список'!$A$3:$S$996,19,FALSE),MATCH($B$1,'Общий список'!A219:M219,0)),"")</f>
        <v>800 м</v>
      </c>
      <c r="C21" s="27" t="str">
        <f>IF(B21="","", IFERROR(VLOOKUP(E21,'Общий список'!$A$3:$AG$996,3,FALSE),""))</f>
        <v>М</v>
      </c>
      <c r="D21" s="27" t="str">
        <f>IF(B21="","", IFERROR(VLOOKUP(E21,'Общий список'!$A$3:$AG$996,17,FALSE),""))</f>
        <v/>
      </c>
      <c r="E21" s="28">
        <f>'Общий список'!A219</f>
        <v>2282</v>
      </c>
      <c r="F21" s="29" t="str">
        <f>IF(B21="","", IFERROR(VLOOKUP(E21,'Общий список'!$A$3:$AG$996,2,FALSE),""))</f>
        <v>Лепа Дмитрий </v>
      </c>
      <c r="G21" s="27" t="str">
        <f>IF(B21="","", IFERROR(VLOOKUP(E21,'Общий список'!$A$3:$AG$996,4,FALSE),""))</f>
        <v>22.08.1984</v>
      </c>
      <c r="H21" s="29" t="str">
        <f>IF(B21="","", IFERROR(VLOOKUP(E21,'Общий список'!$A$3:$AG$996,6,FALSE),""))</f>
        <v>RunTrain</v>
      </c>
      <c r="I21" s="46" t="str">
        <f>IF(B21="","", IFERROR(VLOOKUP(E21,'Общий список'!$A$3:$AG$996,7,FALSE),""))</f>
        <v>Грядковский И.С. </v>
      </c>
      <c r="J21" s="27" t="str">
        <f t="array" ref="J21">IFERROR(INDEX('Общий список'!$A$3:$O$996,VLOOKUP(E21,'Общий список'!$A$3:$S$996,19,FALSE),MATCH(B21,'Общий список'!A219:N219,0)+1),"")</f>
        <v>1.58,00</v>
      </c>
      <c r="K21" s="30"/>
      <c r="L21" s="30" t="s">
        <v>154</v>
      </c>
      <c r="M21" s="31" t="str">
        <f t="shared" si="1"/>
        <v>2.04,08</v>
      </c>
      <c r="N21" s="28"/>
      <c r="O21" s="32"/>
      <c r="R21" s="33"/>
      <c r="S21" s="33"/>
      <c r="T21" s="33"/>
    </row>
    <row r="22" ht="15.0" customHeight="1">
      <c r="A22" s="25">
        <v>18.0</v>
      </c>
      <c r="B22" s="26" t="str">
        <f t="array" ref="B22">IFERROR(INDEX('Общий список'!$A$3:$S$996,VLOOKUP(E22,'Общий список'!$A$3:$S$996,19,FALSE),MATCH($B$1,'Общий список'!A5:M5,0)),"")</f>
        <v>800 м</v>
      </c>
      <c r="C22" s="27" t="str">
        <f>IF(B22="","", IFERROR(VLOOKUP(E22,'Общий список'!$A$3:$AG$996,3,FALSE),""))</f>
        <v>М</v>
      </c>
      <c r="D22" s="27" t="str">
        <f>IF(B22="","", IFERROR(VLOOKUP(E22,'Общий список'!$A$3:$AG$996,17,FALSE),""))</f>
        <v/>
      </c>
      <c r="E22" s="28">
        <f>'Общий список'!A5</f>
        <v>3</v>
      </c>
      <c r="F22" s="29" t="str">
        <f>IF(B22="","", IFERROR(VLOOKUP(E22,'Общий список'!$A$3:$AG$996,2,FALSE),""))</f>
        <v>Полозов Илья</v>
      </c>
      <c r="G22" s="27" t="str">
        <f>IF(B22="","", IFERROR(VLOOKUP(E22,'Общий список'!$A$3:$AG$996,4,FALSE),""))</f>
        <v>02.03.2009</v>
      </c>
      <c r="H22" s="34" t="str">
        <f>IF(B22="","", IFERROR(VLOOKUP(E22,'Общий список'!$A$3:$AG$996,6,FALSE),""))</f>
        <v>СШОР "ТЕМП" г. Березники</v>
      </c>
      <c r="I22" s="46" t="str">
        <f>IF(B22="","", IFERROR(VLOOKUP(E22,'Общий список'!$A$3:$AG$996,7,FALSE),""))</f>
        <v>Язева Е.А.</v>
      </c>
      <c r="J22" s="27" t="str">
        <f t="array" ref="J22">IFERROR(INDEX('Общий список'!$A$3:$O$996,VLOOKUP(E22,'Общий список'!$A$3:$S$996,19,FALSE),MATCH(B22,'Общий список'!A5:N5,0)+1),"")</f>
        <v>2.05,0</v>
      </c>
      <c r="K22" s="30"/>
      <c r="L22" s="30" t="s">
        <v>155</v>
      </c>
      <c r="M22" s="31" t="str">
        <f t="shared" si="1"/>
        <v>2.04,38</v>
      </c>
      <c r="N22" s="28"/>
      <c r="O22" s="32"/>
      <c r="R22" s="33"/>
      <c r="S22" s="33"/>
      <c r="T22" s="33"/>
    </row>
    <row r="23" ht="15.0" customHeight="1">
      <c r="A23" s="25">
        <v>19.0</v>
      </c>
      <c r="B23" s="26" t="str">
        <f t="array" ref="B23">IFERROR(INDEX('Общий список'!$A$3:$S$996,VLOOKUP(E23,'Общий список'!$A$3:$S$996,19,FALSE),MATCH($B$1,'Общий список'!A217:M217,0)),"")</f>
        <v>800 м</v>
      </c>
      <c r="C23" s="27" t="str">
        <f>IF(B23="","", IFERROR(VLOOKUP(E23,'Общий список'!$A$3:$AG$996,3,FALSE),""))</f>
        <v>М</v>
      </c>
      <c r="D23" s="27" t="str">
        <f>IF(B23="","", IFERROR(VLOOKUP(E23,'Общий список'!$A$3:$AG$996,17,FALSE),""))</f>
        <v/>
      </c>
      <c r="E23" s="28">
        <f>'Общий список'!A217</f>
        <v>1961</v>
      </c>
      <c r="F23" s="29" t="str">
        <f>IF(B23="","", IFERROR(VLOOKUP(E23,'Общий список'!$A$3:$AG$996,2,FALSE),""))</f>
        <v>Чупеев Илья</v>
      </c>
      <c r="G23" s="27" t="str">
        <f>IF(B23="","", IFERROR(VLOOKUP(E23,'Общий список'!$A$3:$AG$996,4,FALSE),""))</f>
        <v>16.06.1998</v>
      </c>
      <c r="H23" s="29" t="str">
        <f>IF(B23="","", IFERROR(VLOOKUP(E23,'Общий список'!$A$3:$AG$996,6,FALSE),""))</f>
        <v>RunTrain</v>
      </c>
      <c r="I23" s="46" t="str">
        <f>IF(B23="","", IFERROR(VLOOKUP(E23,'Общий список'!$A$3:$AG$996,7,FALSE),""))</f>
        <v>Грядковский И.С</v>
      </c>
      <c r="J23" s="27" t="str">
        <f t="array" ref="J23">IFERROR(INDEX('Общий список'!$A$3:$O$996,VLOOKUP(E23,'Общий список'!$A$3:$S$996,19,FALSE),MATCH(B23,'Общий список'!A217:N217,0)+1),"")</f>
        <v>1.58,00</v>
      </c>
      <c r="K23" s="30"/>
      <c r="L23" s="72" t="s">
        <v>156</v>
      </c>
      <c r="M23" s="31" t="str">
        <f t="shared" si="1"/>
        <v>2.05,10</v>
      </c>
      <c r="N23" s="28"/>
      <c r="O23" s="32"/>
      <c r="R23" s="33"/>
      <c r="S23" s="33"/>
      <c r="T23" s="33"/>
    </row>
    <row r="24" ht="15.0" customHeight="1">
      <c r="A24" s="25">
        <v>20.0</v>
      </c>
      <c r="B24" s="26" t="str">
        <f t="array" ref="B24">IFERROR(INDEX('Общий список'!$A$3:$S$996,VLOOKUP(E24,'Общий список'!$A$3:$S$996,19,FALSE),MATCH($B$1,'Общий список'!A14:M14,0)),"")</f>
        <v>800 м</v>
      </c>
      <c r="C24" s="27" t="str">
        <f>IF(B24="","", IFERROR(VLOOKUP(E24,'Общий список'!$A$3:$AG$996,3,FALSE),""))</f>
        <v>М</v>
      </c>
      <c r="D24" s="27" t="str">
        <f>IF(B24="","", IFERROR(VLOOKUP(E24,'Общий список'!$A$3:$AG$996,17,FALSE),""))</f>
        <v/>
      </c>
      <c r="E24" s="28">
        <f>'Общий список'!A14</f>
        <v>13</v>
      </c>
      <c r="F24" s="29" t="str">
        <f>IF(B24="","", IFERROR(VLOOKUP(E24,'Общий список'!$A$3:$AG$996,2,FALSE),""))</f>
        <v>Бородавко Данил</v>
      </c>
      <c r="G24" s="27" t="str">
        <f>IF(B24="","", IFERROR(VLOOKUP(E24,'Общий список'!$A$3:$AG$996,4,FALSE),""))</f>
        <v>19.07.2007</v>
      </c>
      <c r="H24" s="62" t="str">
        <f>IF(B24="","", IFERROR(VLOOKUP(E24,'Общий список'!$A$3:$AG$996,6,FALSE),""))</f>
        <v>МАУ ДО СШОР Кировского р-на</v>
      </c>
      <c r="I24" s="46" t="str">
        <f>IF(B24="","", IFERROR(VLOOKUP(E24,'Общий список'!$A$3:$AG$996,7,FALSE),""))</f>
        <v>Пономарева О.Ю.</v>
      </c>
      <c r="J24" s="27" t="str">
        <f t="array" ref="J24">IFERROR(INDEX('Общий список'!$A$3:$O$996,VLOOKUP(E24,'Общий список'!$A$3:$S$996,19,FALSE),MATCH(B24,'Общий список'!A14:N14,0)+1),"")</f>
        <v>2.09,00</v>
      </c>
      <c r="K24" s="30"/>
      <c r="L24" s="30" t="s">
        <v>157</v>
      </c>
      <c r="M24" s="31" t="str">
        <f t="shared" si="1"/>
        <v>2.08,68</v>
      </c>
      <c r="N24" s="28"/>
      <c r="O24" s="32"/>
      <c r="R24" s="33"/>
      <c r="S24" s="33"/>
      <c r="T24" s="33"/>
    </row>
    <row r="25" ht="15.0" customHeight="1">
      <c r="A25" s="25">
        <v>21.0</v>
      </c>
      <c r="B25" s="26" t="str">
        <f t="array" ref="B25">IFERROR(INDEX('Общий список'!$A$3:$S$996,VLOOKUP(E25,'Общий список'!$A$3:$S$996,19,FALSE),MATCH($B$1,'Общий список'!A223:M223,0)),"")</f>
        <v>800 м</v>
      </c>
      <c r="C25" s="27" t="str">
        <f>IF(B25="","", IFERROR(VLOOKUP(E25,'Общий список'!$A$3:$AG$996,3,FALSE),""))</f>
        <v>М</v>
      </c>
      <c r="D25" s="27" t="str">
        <f>IF(B25="","", IFERROR(VLOOKUP(E25,'Общий список'!$A$3:$AG$996,17,FALSE),""))</f>
        <v/>
      </c>
      <c r="E25" s="28">
        <f>'Общий список'!A223</f>
        <v>5158</v>
      </c>
      <c r="F25" s="29" t="str">
        <f>IF(B25="","", IFERROR(VLOOKUP(E25,'Общий список'!$A$3:$AG$996,2,FALSE),""))</f>
        <v>Булгаков Андрей</v>
      </c>
      <c r="G25" s="27" t="str">
        <f>IF(B25="","", IFERROR(VLOOKUP(E25,'Общий список'!$A$3:$AG$996,4,FALSE),""))</f>
        <v>20.08.1995</v>
      </c>
      <c r="H25" s="29" t="str">
        <f>IF(B25="","", IFERROR(VLOOKUP(E25,'Общий список'!$A$3:$AG$996,6,FALSE),""))</f>
        <v>RunTrain</v>
      </c>
      <c r="I25" s="46" t="str">
        <f>IF(B25="","", IFERROR(VLOOKUP(E25,'Общий список'!$A$3:$AG$996,7,FALSE),""))</f>
        <v>Грядковский И.С.</v>
      </c>
      <c r="J25" s="27" t="str">
        <f t="array" ref="J25">IFERROR(INDEX('Общий список'!$A$3:$O$996,VLOOKUP(E25,'Общий список'!$A$3:$S$996,19,FALSE),MATCH(B25,'Общий список'!A223:N223,0)+1),"")</f>
        <v>2.10,00</v>
      </c>
      <c r="K25" s="30"/>
      <c r="L25" s="30" t="s">
        <v>158</v>
      </c>
      <c r="M25" s="31" t="str">
        <f t="shared" si="1"/>
        <v>2.09,08</v>
      </c>
      <c r="N25" s="28"/>
      <c r="O25" s="32"/>
      <c r="R25" s="33"/>
      <c r="S25" s="33"/>
      <c r="T25" s="33"/>
    </row>
    <row r="26" ht="15.0" customHeight="1">
      <c r="A26" s="25">
        <v>22.0</v>
      </c>
      <c r="B26" s="26" t="str">
        <f t="array" ref="B26">IFERROR(INDEX('Общий список'!$A$3:$S$996,VLOOKUP(E26,'Общий список'!$A$3:$S$996,19,FALSE),MATCH($B$1,'Общий список'!A42:M42,0)),"")</f>
        <v>800 м</v>
      </c>
      <c r="C26" s="27" t="str">
        <f>IF(B26="","", IFERROR(VLOOKUP(E26,'Общий список'!$A$3:$AG$996,3,FALSE),""))</f>
        <v>М</v>
      </c>
      <c r="D26" s="27" t="str">
        <f>IF(B26="","", IFERROR(VLOOKUP(E26,'Общий список'!$A$3:$AG$996,17,FALSE),""))</f>
        <v/>
      </c>
      <c r="E26" s="28">
        <f>'Общий список'!A42</f>
        <v>181</v>
      </c>
      <c r="F26" s="29" t="str">
        <f>IF(B26="","", IFERROR(VLOOKUP(E26,'Общий список'!$A$3:$AG$996,2,FALSE),""))</f>
        <v>Корсуков Роман</v>
      </c>
      <c r="G26" s="27" t="str">
        <f>IF(B26="","", IFERROR(VLOOKUP(E26,'Общий список'!$A$3:$AG$996,4,FALSE),""))</f>
        <v>29.03.2007</v>
      </c>
      <c r="H26" s="62" t="str">
        <f>IF(B26="","", IFERROR(VLOOKUP(E26,'Общий список'!$A$3:$AG$996,6,FALSE),""))</f>
        <v>МАУ ДО СШОР Кировского р-на</v>
      </c>
      <c r="I26" s="46" t="str">
        <f>IF(B26="","", IFERROR(VLOOKUP(E26,'Общий список'!$A$3:$AG$996,7,FALSE),""))</f>
        <v>Пономарева О.Ю., Мальцева И.Б.</v>
      </c>
      <c r="J26" s="64" t="str">
        <f t="array" ref="J26">IFERROR(INDEX('Общий список'!$A$3:$O$996,VLOOKUP(E26,'Общий список'!$A$3:$S$996,19,FALSE),MATCH(B26,'Общий список'!A42:N42,0)+1),"")</f>
        <v>2.10,0</v>
      </c>
      <c r="K26" s="30"/>
      <c r="L26" s="30" t="s">
        <v>159</v>
      </c>
      <c r="M26" s="31" t="str">
        <f t="shared" si="1"/>
        <v>2.09,50</v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список'!A6:M6,0)),"")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список'!A6</f>
        <v>4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список'!A6:N6,0)+1),"")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список'!A7:M7,0)),"")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список'!A7</f>
        <v>5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список'!A7:N7,0)+1),"")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список'!A8:M8,0)),"")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список'!A8</f>
        <v>6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список'!A8:N8,0)+1),"")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список'!A9:M9,0)),"")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список'!A9</f>
        <v>7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список'!A9:N9,0)+1),"")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список'!A10:M10,0)),"")</f>
        <v>800 м</v>
      </c>
      <c r="C31" s="27" t="str">
        <f>IF(B31="","", IFERROR(VLOOKUP(E31,'Общий список'!$A$3:$AG$996,3,FALSE),""))</f>
        <v>Ж</v>
      </c>
      <c r="D31" s="27" t="str">
        <f>IF(B31="","", IFERROR(VLOOKUP(E31,'Общий список'!$A$3:$AG$996,17,FALSE),""))</f>
        <v/>
      </c>
      <c r="E31" s="28">
        <f>'Общий список'!A10</f>
        <v>8</v>
      </c>
      <c r="F31" s="29" t="str">
        <f>IF(B31="","", IFERROR(VLOOKUP(E31,'Общий список'!$A$3:$AG$996,2,FALSE),""))</f>
        <v>Юхимец Леся</v>
      </c>
      <c r="G31" s="27" t="str">
        <f>IF(B31="","", IFERROR(VLOOKUP(E31,'Общий список'!$A$3:$AG$996,4,FALSE),""))</f>
        <v>05.04.1972</v>
      </c>
      <c r="H31" s="27" t="str">
        <f>IF(B31="","", IFERROR(VLOOKUP(E31,'Общий список'!$A$3:$AG$996,6,FALSE),""))</f>
        <v>СШОР "ТЕМП" г. Березники</v>
      </c>
      <c r="I31" s="27" t="str">
        <f>IF(B31="","", IFERROR(VLOOKUP(E31,'Общий список'!$A$3:$AG$996,7,FALSE),""))</f>
        <v>Чжао Л.А.,Косинов А.Н. </v>
      </c>
      <c r="J31" s="27" t="str">
        <f t="array" ref="J31">IFERROR(INDEX('Общий список'!$A$3:$O$996,VLOOKUP(E31,'Общий список'!$A$3:$S$996,19,FALSE),MATCH(B31,'Общий список'!A10:N10,0)+1),"")</f>
        <v>2.28,0</v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список'!A11:M11,0)),"")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список'!A11</f>
        <v>9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список'!A11:N11,0)+1),"")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список'!A12:M12,0)),"")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список'!A12</f>
        <v>10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список'!A12:N12,0)+1),"")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список'!A13:M13,0)),"")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список'!A13</f>
        <v>11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список'!A13:N13,0)+1),"")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customHeight="1">
      <c r="A35" s="25">
        <v>23.0</v>
      </c>
      <c r="B35" s="26" t="str">
        <f t="array" ref="B35">IFERROR(INDEX('Общий список'!$A$3:$S$996,VLOOKUP(E35,'Общий список'!$A$3:$S$996,19,FALSE),MATCH($B$1,'Общий список'!A184:M184,0)),"")</f>
        <v>800 м</v>
      </c>
      <c r="C35" s="27" t="str">
        <f>IF(B35="","", IFERROR(VLOOKUP(E35,'Общий список'!$A$3:$AG$996,3,FALSE),""))</f>
        <v>М</v>
      </c>
      <c r="D35" s="27" t="str">
        <f>IF(B35="","", IFERROR(VLOOKUP(E35,'Общий список'!$A$3:$AG$996,17,FALSE),""))</f>
        <v/>
      </c>
      <c r="E35" s="28">
        <f>'Общий список'!A184</f>
        <v>774</v>
      </c>
      <c r="F35" s="29" t="str">
        <f>IF(B35="","", IFERROR(VLOOKUP(E35,'Общий список'!$A$3:$AG$996,2,FALSE),""))</f>
        <v>Велижанинов Илья</v>
      </c>
      <c r="G35" s="27" t="str">
        <f>IF(B35="","", IFERROR(VLOOKUP(E35,'Общий список'!$A$3:$AG$996,4,FALSE),""))</f>
        <v>11.12.08</v>
      </c>
      <c r="H35" s="34" t="str">
        <f>IF(B35="","", IFERROR(VLOOKUP(E35,'Общий список'!$A$3:$AG$996,6,FALSE),""))</f>
        <v>СШОР "СТАРТ" г. Соликамск</v>
      </c>
      <c r="I35" s="46" t="str">
        <f>IF(B35="","", IFERROR(VLOOKUP(E35,'Общий список'!$A$3:$AG$996,7,FALSE),""))</f>
        <v>Мисюрев А.С.</v>
      </c>
      <c r="J35" s="27" t="str">
        <f t="array" ref="J35">IFERROR(INDEX('Общий список'!$A$3:$O$996,VLOOKUP(E35,'Общий список'!$A$3:$S$996,19,FALSE),MATCH(B35,'Общий список'!A184:N184,0)+1),"")</f>
        <v>2.00,0</v>
      </c>
      <c r="K35" s="30"/>
      <c r="L35" s="30" t="s">
        <v>160</v>
      </c>
      <c r="M35" s="31" t="str">
        <f t="shared" si="1"/>
        <v>2.11,10</v>
      </c>
      <c r="N35" s="28"/>
      <c r="O35" s="32"/>
      <c r="R35" s="33"/>
      <c r="S35" s="33"/>
      <c r="T35" s="33"/>
    </row>
    <row r="36" ht="15.0" customHeight="1">
      <c r="A36" s="25">
        <v>24.0</v>
      </c>
      <c r="B36" s="26" t="str">
        <f t="array" ref="B36">IFERROR(INDEX('Общий список'!$A$3:$S$996,VLOOKUP(E36,'Общий список'!$A$3:$S$996,19,FALSE),MATCH($B$1,'Общий список'!A82:M82,0)),"")</f>
        <v>800 м</v>
      </c>
      <c r="C36" s="27" t="str">
        <f>IF(B36="","", IFERROR(VLOOKUP(E36,'Общий список'!$A$3:$AG$996,3,FALSE),""))</f>
        <v>М</v>
      </c>
      <c r="D36" s="27" t="str">
        <f>IF(B36="","", IFERROR(VLOOKUP(E36,'Общий список'!$A$3:$AG$996,17,FALSE),""))</f>
        <v/>
      </c>
      <c r="E36" s="28">
        <f>'Общий список'!A82</f>
        <v>344</v>
      </c>
      <c r="F36" s="29" t="str">
        <f>IF(B36="","", IFERROR(VLOOKUP(E36,'Общий список'!$A$3:$AG$996,2,FALSE),""))</f>
        <v>Мартюшев Денис</v>
      </c>
      <c r="G36" s="27" t="str">
        <f>IF(B36="","", IFERROR(VLOOKUP(E36,'Общий список'!$A$3:$AG$996,4,FALSE),""))</f>
        <v>16.04.2009</v>
      </c>
      <c r="H36" s="29" t="str">
        <f>IF(B36="","", IFERROR(VLOOKUP(E36,'Общий список'!$A$3:$AG$996,6,FALSE),""))</f>
        <v>МБУ ДО "Кочевская СОШ"</v>
      </c>
      <c r="I36" s="46" t="str">
        <f>IF(B36="","", IFERROR(VLOOKUP(E36,'Общий список'!$A$3:$AG$996,7,FALSE),""))</f>
        <v>Минина С.Д. </v>
      </c>
      <c r="J36" s="27" t="str">
        <f t="array" ref="J36">IFERROR(INDEX('Общий список'!$A$3:$O$996,VLOOKUP(E36,'Общий список'!$A$3:$S$996,19,FALSE),MATCH(B36,'Общий список'!A82:N82,0)+1),"")</f>
        <v>2.11,0</v>
      </c>
      <c r="K36" s="30"/>
      <c r="L36" s="30" t="s">
        <v>161</v>
      </c>
      <c r="M36" s="31" t="str">
        <f t="shared" si="1"/>
        <v>2.11,54</v>
      </c>
      <c r="N36" s="28"/>
      <c r="O36" s="32"/>
      <c r="R36" s="33"/>
      <c r="S36" s="33"/>
      <c r="T36" s="33"/>
    </row>
    <row r="37" ht="15.0" customHeight="1">
      <c r="A37" s="25">
        <v>25.0</v>
      </c>
      <c r="B37" s="26" t="str">
        <f t="array" ref="B37">IFERROR(INDEX('Общий список'!$A$3:$S$996,VLOOKUP(E37,'Общий список'!$A$3:$S$996,19,FALSE),MATCH($B$1,'Общий список'!A22:M22,0)),"")</f>
        <v>800 м</v>
      </c>
      <c r="C37" s="27" t="str">
        <f>IF(B37="","", IFERROR(VLOOKUP(E37,'Общий список'!$A$3:$AG$996,3,FALSE),""))</f>
        <v>М</v>
      </c>
      <c r="D37" s="27" t="str">
        <f>IF(B37="","", IFERROR(VLOOKUP(E37,'Общий список'!$A$3:$AG$996,17,FALSE),""))</f>
        <v/>
      </c>
      <c r="E37" s="28">
        <f>'Общий список'!A22</f>
        <v>59</v>
      </c>
      <c r="F37" s="29" t="str">
        <f>IF(B37="","", IFERROR(VLOOKUP(E37,'Общий список'!$A$3:$AG$996,2,FALSE),""))</f>
        <v>Шишигин Алексей</v>
      </c>
      <c r="G37" s="27" t="str">
        <f>IF(B37="","", IFERROR(VLOOKUP(E37,'Общий список'!$A$3:$AG$996,4,FALSE),""))</f>
        <v>21.12.1985</v>
      </c>
      <c r="H37" s="29" t="str">
        <f>IF(B37="","", IFERROR(VLOOKUP(E37,'Общий список'!$A$3:$AG$996,6,FALSE),""))</f>
        <v>г. Пермь "СШОР №1"</v>
      </c>
      <c r="I37" s="46" t="str">
        <f>IF(B37="","", IFERROR(VLOOKUP(E37,'Общий список'!$A$3:$AG$996,7,FALSE),""))</f>
        <v>Карякин А.А. </v>
      </c>
      <c r="J37" s="27" t="str">
        <f t="array" ref="J37">IFERROR(INDEX('Общий список'!$A$3:$O$996,VLOOKUP(E37,'Общий список'!$A$3:$S$996,19,FALSE),MATCH(B37,'Общий список'!A22:N22,0)+1),"")</f>
        <v>2.08,00</v>
      </c>
      <c r="K37" s="30"/>
      <c r="L37" s="30" t="s">
        <v>162</v>
      </c>
      <c r="M37" s="31" t="str">
        <f t="shared" si="1"/>
        <v>2.11,68</v>
      </c>
      <c r="N37" s="28"/>
      <c r="O37" s="32"/>
      <c r="R37" s="33"/>
      <c r="S37" s="33"/>
      <c r="T37" s="33"/>
    </row>
    <row r="38" ht="15.0" customHeight="1">
      <c r="A38" s="25">
        <v>26.0</v>
      </c>
      <c r="B38" s="26" t="str">
        <f t="array" ref="B38">IFERROR(INDEX('Общий список'!$A$3:$S$996,VLOOKUP(E38,'Общий список'!$A$3:$S$996,19,FALSE),MATCH($B$1,'Общий список'!A152:M152,0)),"")</f>
        <v>800 м</v>
      </c>
      <c r="C38" s="27" t="str">
        <f>IF(B38="","", IFERROR(VLOOKUP(E38,'Общий список'!$A$3:$AG$996,3,FALSE),""))</f>
        <v>М</v>
      </c>
      <c r="D38" s="27" t="str">
        <f>IF(B38="","", IFERROR(VLOOKUP(E38,'Общий список'!$A$3:$AG$996,17,FALSE),""))</f>
        <v/>
      </c>
      <c r="E38" s="28">
        <f>'Общий список'!A152</f>
        <v>594</v>
      </c>
      <c r="F38" s="29" t="str">
        <f>IF(B38="","", IFERROR(VLOOKUP(E38,'Общий список'!$A$3:$AG$996,2,FALSE),""))</f>
        <v>Филинов Ян</v>
      </c>
      <c r="G38" s="27" t="str">
        <f>IF(B38="","", IFERROR(VLOOKUP(E38,'Общий список'!$A$3:$AG$996,4,FALSE),""))</f>
        <v>19.02.2008</v>
      </c>
      <c r="H38" s="29" t="str">
        <f>IF(B38="","", IFERROR(VLOOKUP(E38,'Общий список'!$A$3:$AG$996,6,FALSE),""))</f>
        <v>г. Пермь "СШОР №1"</v>
      </c>
      <c r="I38" s="46" t="str">
        <f>IF(B38="","", IFERROR(VLOOKUP(E38,'Общий список'!$A$3:$AG$996,7,FALSE),""))</f>
        <v>Ковалев М.Н.</v>
      </c>
      <c r="J38" s="27" t="str">
        <f t="array" ref="J38">IFERROR(INDEX('Общий список'!$A$3:$O$996,VLOOKUP(E38,'Общий список'!$A$3:$S$996,19,FALSE),MATCH(B38,'Общий список'!A152:N152,0)+1),"")</f>
        <v>2.11,1</v>
      </c>
      <c r="K38" s="30"/>
      <c r="L38" s="30" t="s">
        <v>163</v>
      </c>
      <c r="M38" s="31" t="str">
        <f t="shared" si="1"/>
        <v>2.13,73</v>
      </c>
      <c r="N38" s="28"/>
      <c r="O38" s="32"/>
      <c r="R38" s="33"/>
      <c r="S38" s="33"/>
      <c r="T38" s="33"/>
    </row>
    <row r="39" ht="15.0" customHeight="1">
      <c r="A39" s="25">
        <v>27.0</v>
      </c>
      <c r="B39" s="26" t="str">
        <f t="array" ref="B39">IFERROR(INDEX('Общий список'!$A$3:$S$996,VLOOKUP(E39,'Общий список'!$A$3:$S$996,19,FALSE),MATCH($B$1,'Общий список'!A139:M139,0)),"")</f>
        <v>800 м</v>
      </c>
      <c r="C39" s="27" t="str">
        <f>IF(B39="","", IFERROR(VLOOKUP(E39,'Общий список'!$A$3:$AG$996,3,FALSE),""))</f>
        <v>М</v>
      </c>
      <c r="D39" s="27" t="str">
        <f>IF(B39="","", IFERROR(VLOOKUP(E39,'Общий список'!$A$3:$AG$996,17,FALSE),""))</f>
        <v/>
      </c>
      <c r="E39" s="28">
        <f>'Общий список'!A139</f>
        <v>528</v>
      </c>
      <c r="F39" s="29" t="str">
        <f>IF(B39="","", IFERROR(VLOOKUP(E39,'Общий список'!$A$3:$AG$996,2,FALSE),""))</f>
        <v>Барон Назар</v>
      </c>
      <c r="G39" s="27" t="str">
        <f>IF(B39="","", IFERROR(VLOOKUP(E39,'Общий список'!$A$3:$AG$996,4,FALSE),""))</f>
        <v>30.04.2010</v>
      </c>
      <c r="H39" s="29" t="str">
        <f>IF(B39="","", IFERROR(VLOOKUP(E39,'Общий список'!$A$3:$AG$996,6,FALSE),""))</f>
        <v>г. Пермь "СШОР №1"</v>
      </c>
      <c r="I39" s="46" t="str">
        <f>IF(B39="","", IFERROR(VLOOKUP(E39,'Общий список'!$A$3:$AG$996,7,FALSE),""))</f>
        <v>Суворова Т.Н, Барон А.В.</v>
      </c>
      <c r="J39" s="27" t="str">
        <f t="array" ref="J39">IFERROR(INDEX('Общий список'!$A$3:$O$996,VLOOKUP(E39,'Общий список'!$A$3:$S$996,19,FALSE),MATCH(B39,'Общий список'!A139:N139,0)+1),"")</f>
        <v>2.09,6</v>
      </c>
      <c r="K39" s="30"/>
      <c r="L39" s="30" t="s">
        <v>164</v>
      </c>
      <c r="M39" s="31" t="str">
        <f t="shared" si="1"/>
        <v>2.14,51</v>
      </c>
      <c r="N39" s="28"/>
      <c r="O39" s="32"/>
      <c r="R39" s="33"/>
      <c r="S39" s="33"/>
      <c r="T39" s="33"/>
    </row>
    <row r="40" ht="15.0" customHeight="1">
      <c r="A40" s="25">
        <v>28.0</v>
      </c>
      <c r="B40" s="26" t="str">
        <f t="array" ref="B40">IFERROR(INDEX('Общий список'!$A$3:$S$996,VLOOKUP(E40,'Общий список'!$A$3:$S$996,19,FALSE),MATCH($B$1,'Общий список'!A193:M193,0)),"")</f>
        <v>800 м</v>
      </c>
      <c r="C40" s="27" t="str">
        <f>IF(B40="","", IFERROR(VLOOKUP(E40,'Общий список'!$A$3:$AG$996,3,FALSE),""))</f>
        <v>М</v>
      </c>
      <c r="D40" s="27" t="str">
        <f>IF(B40="","", IFERROR(VLOOKUP(E40,'Общий список'!$A$3:$AG$996,17,FALSE),""))</f>
        <v/>
      </c>
      <c r="E40" s="28">
        <f>'Общий список'!A193</f>
        <v>807</v>
      </c>
      <c r="F40" s="29" t="str">
        <f>IF(B40="","", IFERROR(VLOOKUP(E40,'Общий список'!$A$3:$AG$996,2,FALSE),""))</f>
        <v>Климов Артем</v>
      </c>
      <c r="G40" s="27" t="str">
        <f>IF(B40="","", IFERROR(VLOOKUP(E40,'Общий список'!$A$3:$AG$996,4,FALSE),""))</f>
        <v>24.02.2008</v>
      </c>
      <c r="H40" s="29" t="str">
        <f>IF(B40="","", IFERROR(VLOOKUP(E40,'Общий список'!$A$3:$AG$996,6,FALSE),""))</f>
        <v>ДЮСШ г.Кудымкар</v>
      </c>
      <c r="I40" s="46" t="str">
        <f>IF(B40="","", IFERROR(VLOOKUP(E40,'Общий список'!$A$3:$AG$996,7,FALSE),""))</f>
        <v>Сятчихин Е.С.</v>
      </c>
      <c r="J40" s="27" t="str">
        <f t="array" ref="J40">IFERROR(INDEX('Общий список'!$A$3:$O$996,VLOOKUP(E40,'Общий список'!$A$3:$S$996,19,FALSE),MATCH(B40,'Общий список'!A193:N193,0)+1),"")</f>
        <v>2.10,00</v>
      </c>
      <c r="K40" s="30"/>
      <c r="L40" s="30" t="s">
        <v>165</v>
      </c>
      <c r="M40" s="31" t="str">
        <f t="shared" si="1"/>
        <v>2.16,83</v>
      </c>
      <c r="N40" s="28"/>
      <c r="O40" s="32"/>
      <c r="R40" s="33"/>
      <c r="S40" s="33"/>
      <c r="T40" s="33"/>
    </row>
    <row r="41" ht="15.0" customHeight="1">
      <c r="A41" s="25">
        <v>29.0</v>
      </c>
      <c r="B41" s="26" t="str">
        <f t="array" ref="B41">IFERROR(INDEX('Общий список'!$A$3:$S$996,VLOOKUP(E41,'Общий список'!$A$3:$S$996,19,FALSE),MATCH($B$1,'Общий список'!A147:M147,0)),"")</f>
        <v>800 м</v>
      </c>
      <c r="C41" s="27" t="str">
        <f>IF(B41="","", IFERROR(VLOOKUP(E41,'Общий список'!$A$3:$AG$996,3,FALSE),""))</f>
        <v>М</v>
      </c>
      <c r="D41" s="27" t="str">
        <f>IF(B41="","", IFERROR(VLOOKUP(E41,'Общий список'!$A$3:$AG$996,17,FALSE),""))</f>
        <v/>
      </c>
      <c r="E41" s="28">
        <f>'Общий список'!A147</f>
        <v>586</v>
      </c>
      <c r="F41" s="29" t="str">
        <f>IF(B41="","", IFERROR(VLOOKUP(E41,'Общий список'!$A$3:$AG$996,2,FALSE),""))</f>
        <v>Полуянов Михаил</v>
      </c>
      <c r="G41" s="27" t="str">
        <f>IF(B41="","", IFERROR(VLOOKUP(E41,'Общий список'!$A$3:$AG$996,4,FALSE),""))</f>
        <v>09.10.2006</v>
      </c>
      <c r="H41" s="29" t="str">
        <f>IF(B41="","", IFERROR(VLOOKUP(E41,'Общий список'!$A$3:$AG$996,6,FALSE),""))</f>
        <v>КОРПК</v>
      </c>
      <c r="I41" s="48" t="str">
        <f>IF(B41="","", IFERROR(VLOOKUP(E41,'Общий список'!$A$3:$AG$996,7,FALSE),""))</f>
        <v>Полуянов Евгений, Попов А.С.</v>
      </c>
      <c r="J41" s="64" t="str">
        <f t="array" ref="J41">IFERROR(INDEX('Общий список'!$A$3:$O$996,VLOOKUP(E41,'Общий список'!$A$3:$S$996,19,FALSE),MATCH(B41,'Общий список'!A147:N147,0)+1),"")</f>
        <v>2.12,0</v>
      </c>
      <c r="K41" s="30"/>
      <c r="L41" s="30" t="s">
        <v>166</v>
      </c>
      <c r="M41" s="31" t="str">
        <f t="shared" si="1"/>
        <v>2.16,89</v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список'!A16:M16,0)),"")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список'!A16</f>
        <v>31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список'!A16:N16,0)+1),"")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hidden="1" customHeight="1">
      <c r="A43" s="25"/>
      <c r="B43" s="26" t="str">
        <f t="array" ref="B43">IFERROR(INDEX('Общий список'!$A$3:$S$996,VLOOKUP(E43,'Общий список'!$A$3:$S$996,19,FALSE),MATCH($B$1,'Общий список'!A17:M17,0)),"")</f>
        <v>800 м</v>
      </c>
      <c r="C43" s="27" t="str">
        <f>IF(B43="","", IFERROR(VLOOKUP(E43,'Общий список'!$A$3:$AG$996,3,FALSE),""))</f>
        <v>Ж</v>
      </c>
      <c r="D43" s="27" t="str">
        <f>IF(B43="","", IFERROR(VLOOKUP(E43,'Общий список'!$A$3:$AG$996,17,FALSE),""))</f>
        <v/>
      </c>
      <c r="E43" s="28">
        <f>'Общий список'!A17</f>
        <v>33</v>
      </c>
      <c r="F43" s="29" t="str">
        <f>IF(B43="","", IFERROR(VLOOKUP(E43,'Общий список'!$A$3:$AG$996,2,FALSE),""))</f>
        <v>Вакорина Екатерина </v>
      </c>
      <c r="G43" s="27" t="str">
        <f>IF(B43="","", IFERROR(VLOOKUP(E43,'Общий список'!$A$3:$AG$996,4,FALSE),""))</f>
        <v>30.11.1997</v>
      </c>
      <c r="H43" s="27" t="str">
        <f>IF(B43="","", IFERROR(VLOOKUP(E43,'Общий список'!$A$3:$AG$996,6,FALSE),""))</f>
        <v>Газпром трансгаз Чайковский </v>
      </c>
      <c r="I43" s="27" t="str">
        <f>IF(B43="","", IFERROR(VLOOKUP(E43,'Общий список'!$A$3:$AG$996,7,FALSE),""))</f>
        <v>Вакорин В.В. </v>
      </c>
      <c r="J43" s="27" t="str">
        <f t="array" ref="J43">IFERROR(INDEX('Общий список'!$A$3:$O$996,VLOOKUP(E43,'Общий список'!$A$3:$S$996,19,FALSE),MATCH(B43,'Общий список'!A17:N17,0)+1),"")</f>
        <v>2.23,0</v>
      </c>
      <c r="K43" s="30"/>
      <c r="L43" s="30"/>
      <c r="M43" s="31" t="str">
        <f t="shared" si="1"/>
        <v/>
      </c>
      <c r="N43" s="28"/>
      <c r="O43" s="32"/>
      <c r="R43" s="33"/>
      <c r="S43" s="33"/>
      <c r="T43" s="33"/>
    </row>
    <row r="44" ht="15.0" hidden="1" customHeight="1">
      <c r="A44" s="25"/>
      <c r="B44" s="26" t="str">
        <f t="array" ref="B44">IFERROR(INDEX('Общий список'!$A$3:$S$996,VLOOKUP(E44,'Общий список'!$A$3:$S$996,19,FALSE),MATCH($B$1,'Общий список'!A19:M19,0)),"")</f>
        <v/>
      </c>
      <c r="C44" s="27" t="str">
        <f>IF(B44="","", IFERROR(VLOOKUP(E44,'Общий список'!$A$3:$AG$996,3,FALSE),""))</f>
        <v/>
      </c>
      <c r="D44" s="27" t="str">
        <f>IF(B44="","", IFERROR(VLOOKUP(E44,'Общий список'!$A$3:$AG$996,17,FALSE),""))</f>
        <v/>
      </c>
      <c r="E44" s="28">
        <f>'Общий список'!A19</f>
        <v>40</v>
      </c>
      <c r="F44" s="29" t="str">
        <f>IF(B44="","", IFERROR(VLOOKUP(E44,'Общий список'!$A$3:$AG$996,2,FALSE),""))</f>
        <v/>
      </c>
      <c r="G44" s="27" t="str">
        <f>IF(B44="","", IFERROR(VLOOKUP(E44,'Общий список'!$A$3:$AG$996,4,FALSE),""))</f>
        <v/>
      </c>
      <c r="H44" s="27" t="str">
        <f>IF(B44="","", IFERROR(VLOOKUP(E44,'Общий список'!$A$3:$AG$996,6,FALSE),""))</f>
        <v/>
      </c>
      <c r="I44" s="27" t="str">
        <f>IF(B44="","", IFERROR(VLOOKUP(E44,'Общий список'!$A$3:$AG$996,7,FALSE),""))</f>
        <v/>
      </c>
      <c r="J44" s="27" t="str">
        <f t="array" ref="J44">IFERROR(INDEX('Общий список'!$A$3:$O$996,VLOOKUP(E44,'Общий список'!$A$3:$S$996,19,FALSE),MATCH(B44,'Общий список'!A19:N19,0)+1),"")</f>
        <v/>
      </c>
      <c r="K44" s="30"/>
      <c r="L44" s="30"/>
      <c r="M44" s="31" t="str">
        <f t="shared" si="1"/>
        <v/>
      </c>
      <c r="N44" s="28"/>
      <c r="O44" s="32"/>
      <c r="R44" s="33"/>
      <c r="S44" s="33"/>
      <c r="T44" s="33"/>
    </row>
    <row r="45" ht="15.0" hidden="1" customHeight="1">
      <c r="A45" s="25"/>
      <c r="B45" s="26" t="str">
        <f t="array" ref="B45">IFERROR(INDEX('Общий список'!$A$3:$S$996,VLOOKUP(E45,'Общий список'!$A$3:$S$996,19,FALSE),MATCH($B$1,'Общий список'!A20:M20,0)),"")</f>
        <v/>
      </c>
      <c r="C45" s="27" t="str">
        <f>IF(B45="","", IFERROR(VLOOKUP(E45,'Общий список'!$A$3:$AG$996,3,FALSE),""))</f>
        <v/>
      </c>
      <c r="D45" s="27" t="str">
        <f>IF(B45="","", IFERROR(VLOOKUP(E45,'Общий список'!$A$3:$AG$996,17,FALSE),""))</f>
        <v/>
      </c>
      <c r="E45" s="28">
        <f>'Общий список'!A20</f>
        <v>45</v>
      </c>
      <c r="F45" s="29" t="str">
        <f>IF(B45="","", IFERROR(VLOOKUP(E45,'Общий список'!$A$3:$AG$996,2,FALSE),""))</f>
        <v/>
      </c>
      <c r="G45" s="27" t="str">
        <f>IF(B45="","", IFERROR(VLOOKUP(E45,'Общий список'!$A$3:$AG$996,4,FALSE),""))</f>
        <v/>
      </c>
      <c r="H45" s="27" t="str">
        <f>IF(B45="","", IFERROR(VLOOKUP(E45,'Общий список'!$A$3:$AG$996,6,FALSE),""))</f>
        <v/>
      </c>
      <c r="I45" s="27" t="str">
        <f>IF(B45="","", IFERROR(VLOOKUP(E45,'Общий список'!$A$3:$AG$996,7,FALSE),""))</f>
        <v/>
      </c>
      <c r="J45" s="27" t="str">
        <f t="array" ref="J45">IFERROR(INDEX('Общий список'!$A$3:$O$996,VLOOKUP(E45,'Общий список'!$A$3:$S$996,19,FALSE),MATCH(B45,'Общий список'!A20:N20,0)+1),"")</f>
        <v/>
      </c>
      <c r="K45" s="30"/>
      <c r="L45" s="30"/>
      <c r="M45" s="31" t="str">
        <f t="shared" si="1"/>
        <v/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список'!A21:M21,0)),"")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список'!A21</f>
        <v>55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список'!A21:N21,0)+1),"")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hidden="1" customHeight="1">
      <c r="A47" s="25"/>
      <c r="B47" s="26" t="str">
        <f t="array" ref="B47">IFERROR(INDEX('Общий список'!$A$3:$S$996,VLOOKUP(E47,'Общий список'!$A$3:$S$996,19,FALSE),MATCH($B$1,'Общий список'!A24:M24,0)),"")</f>
        <v/>
      </c>
      <c r="C47" s="27" t="str">
        <f>IF(B47="","", IFERROR(VLOOKUP(E47,'Общий список'!$A$3:$AG$996,3,FALSE),""))</f>
        <v/>
      </c>
      <c r="D47" s="27" t="str">
        <f>IF(B47="","", IFERROR(VLOOKUP(E47,'Общий список'!$A$3:$AG$996,17,FALSE),""))</f>
        <v/>
      </c>
      <c r="E47" s="28">
        <f>'Общий список'!A24</f>
        <v>73</v>
      </c>
      <c r="F47" s="29" t="str">
        <f>IF(B47="","", IFERROR(VLOOKUP(E47,'Общий список'!$A$3:$AG$996,2,FALSE),""))</f>
        <v/>
      </c>
      <c r="G47" s="27" t="str">
        <f>IF(B47="","", IFERROR(VLOOKUP(E47,'Общий список'!$A$3:$AG$996,4,FALSE),""))</f>
        <v/>
      </c>
      <c r="H47" s="27" t="str">
        <f>IF(B47="","", IFERROR(VLOOKUP(E47,'Общий список'!$A$3:$AG$996,6,FALSE),""))</f>
        <v/>
      </c>
      <c r="I47" s="27" t="str">
        <f>IF(B47="","", IFERROR(VLOOKUP(E47,'Общий список'!$A$3:$AG$996,7,FALSE),""))</f>
        <v/>
      </c>
      <c r="J47" s="27" t="str">
        <f t="array" ref="J47">IFERROR(INDEX('Общий список'!$A$3:$O$996,VLOOKUP(E47,'Общий список'!$A$3:$S$996,19,FALSE),MATCH(B47,'Общий список'!A24:N24,0)+1),"")</f>
        <v/>
      </c>
      <c r="K47" s="30"/>
      <c r="L47" s="30"/>
      <c r="M47" s="31" t="str">
        <f t="shared" si="1"/>
        <v/>
      </c>
      <c r="N47" s="28"/>
      <c r="O47" s="32"/>
      <c r="R47" s="33"/>
      <c r="S47" s="33"/>
      <c r="T47" s="33"/>
    </row>
    <row r="48" ht="15.0" hidden="1" customHeight="1">
      <c r="A48" s="25"/>
      <c r="B48" s="26" t="str">
        <f t="array" ref="B48">IFERROR(INDEX('Общий список'!$A$3:$S$996,VLOOKUP(E48,'Общий список'!$A$3:$S$996,19,FALSE),MATCH($B$1,'Общий список'!A26:M26,0)),"")</f>
        <v/>
      </c>
      <c r="C48" s="27" t="str">
        <f>IF(B48="","", IFERROR(VLOOKUP(E48,'Общий список'!$A$3:$AG$996,3,FALSE),""))</f>
        <v/>
      </c>
      <c r="D48" s="27" t="str">
        <f>IF(B48="","", IFERROR(VLOOKUP(E48,'Общий список'!$A$3:$AG$996,17,FALSE),""))</f>
        <v/>
      </c>
      <c r="E48" s="28">
        <f>'Общий список'!A26</f>
        <v>233</v>
      </c>
      <c r="F48" s="29" t="str">
        <f>IF(B48="","", IFERROR(VLOOKUP(E48,'Общий список'!$A$3:$AG$996,2,FALSE),""))</f>
        <v/>
      </c>
      <c r="G48" s="27" t="str">
        <f>IF(B48="","", IFERROR(VLOOKUP(E48,'Общий список'!$A$3:$AG$996,4,FALSE),""))</f>
        <v/>
      </c>
      <c r="H48" s="27" t="str">
        <f>IF(B48="","", IFERROR(VLOOKUP(E48,'Общий список'!$A$3:$AG$996,6,FALSE),""))</f>
        <v/>
      </c>
      <c r="I48" s="27" t="str">
        <f>IF(B48="","", IFERROR(VLOOKUP(E48,'Общий список'!$A$3:$AG$996,7,FALSE),""))</f>
        <v/>
      </c>
      <c r="J48" s="27" t="str">
        <f t="array" ref="J48">IFERROR(INDEX('Общий список'!$A$3:$O$996,VLOOKUP(E48,'Общий список'!$A$3:$S$996,19,FALSE),MATCH(B48,'Общий список'!A26:N26,0)+1),"")</f>
        <v/>
      </c>
      <c r="K48" s="30"/>
      <c r="L48" s="30"/>
      <c r="M48" s="31" t="str">
        <f t="shared" si="1"/>
        <v/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список'!A27:M27,0)),"")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список'!A27</f>
        <v>103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список'!A27:N27,0)+1),"")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список'!A28:M28,0)),"")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список'!A28</f>
        <v>104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список'!A28:N28,0)+1),"")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hidden="1" customHeight="1">
      <c r="A51" s="25"/>
      <c r="B51" s="26" t="str">
        <f t="array" ref="B51">IFERROR(INDEX('Общий список'!$A$3:$S$996,VLOOKUP(E51,'Общий список'!$A$3:$S$996,19,FALSE),MATCH($B$1,'Общий список'!A29:M29,0)),"")</f>
        <v/>
      </c>
      <c r="C51" s="27" t="str">
        <f>IF(B51="","", IFERROR(VLOOKUP(E51,'Общий список'!$A$3:$AG$996,3,FALSE),""))</f>
        <v/>
      </c>
      <c r="D51" s="27" t="str">
        <f>IF(B51="","", IFERROR(VLOOKUP(E51,'Общий список'!$A$3:$AG$996,17,FALSE),""))</f>
        <v/>
      </c>
      <c r="E51" s="28">
        <f>'Общий список'!A29</f>
        <v>108</v>
      </c>
      <c r="F51" s="29" t="str">
        <f>IF(B51="","", IFERROR(VLOOKUP(E51,'Общий список'!$A$3:$AG$996,2,FALSE),""))</f>
        <v/>
      </c>
      <c r="G51" s="27" t="str">
        <f>IF(B51="","", IFERROR(VLOOKUP(E51,'Общий список'!$A$3:$AG$996,4,FALSE),""))</f>
        <v/>
      </c>
      <c r="H51" s="27" t="str">
        <f>IF(B51="","", IFERROR(VLOOKUP(E51,'Общий список'!$A$3:$AG$996,6,FALSE),""))</f>
        <v/>
      </c>
      <c r="I51" s="27" t="str">
        <f>IF(B51="","", IFERROR(VLOOKUP(E51,'Общий список'!$A$3:$AG$996,7,FALSE),""))</f>
        <v/>
      </c>
      <c r="J51" s="27" t="str">
        <f t="array" ref="J51">IFERROR(INDEX('Общий список'!$A$3:$O$996,VLOOKUP(E51,'Общий список'!$A$3:$S$996,19,FALSE),MATCH(B51,'Общий список'!A29:N29,0)+1),"")</f>
        <v/>
      </c>
      <c r="K51" s="30"/>
      <c r="L51" s="30"/>
      <c r="M51" s="31" t="str">
        <f t="shared" si="1"/>
        <v/>
      </c>
      <c r="N51" s="28"/>
      <c r="O51" s="32"/>
      <c r="R51" s="33"/>
      <c r="S51" s="33"/>
      <c r="T51" s="33"/>
    </row>
    <row r="52" ht="15.0" hidden="1" customHeight="1">
      <c r="A52" s="25"/>
      <c r="B52" s="26" t="str">
        <f t="array" ref="B52">IFERROR(INDEX('Общий список'!$A$3:$S$996,VLOOKUP(E52,'Общий список'!$A$3:$S$996,19,FALSE),MATCH($B$1,'Общий список'!A30:M30,0)),"")</f>
        <v/>
      </c>
      <c r="C52" s="27" t="str">
        <f>IF(B52="","", IFERROR(VLOOKUP(E52,'Общий список'!$A$3:$AG$996,3,FALSE),""))</f>
        <v/>
      </c>
      <c r="D52" s="27" t="str">
        <f>IF(B52="","", IFERROR(VLOOKUP(E52,'Общий список'!$A$3:$AG$996,17,FALSE),""))</f>
        <v/>
      </c>
      <c r="E52" s="28">
        <f>'Общий список'!A30</f>
        <v>110</v>
      </c>
      <c r="F52" s="29" t="str">
        <f>IF(B52="","", IFERROR(VLOOKUP(E52,'Общий список'!$A$3:$AG$996,2,FALSE),""))</f>
        <v/>
      </c>
      <c r="G52" s="27" t="str">
        <f>IF(B52="","", IFERROR(VLOOKUP(E52,'Общий список'!$A$3:$AG$996,4,FALSE),""))</f>
        <v/>
      </c>
      <c r="H52" s="27" t="str">
        <f>IF(B52="","", IFERROR(VLOOKUP(E52,'Общий список'!$A$3:$AG$996,6,FALSE),""))</f>
        <v/>
      </c>
      <c r="I52" s="27" t="str">
        <f>IF(B52="","", IFERROR(VLOOKUP(E52,'Общий список'!$A$3:$AG$996,7,FALSE),""))</f>
        <v/>
      </c>
      <c r="J52" s="27" t="str">
        <f t="array" ref="J52">IFERROR(INDEX('Общий список'!$A$3:$O$996,VLOOKUP(E52,'Общий список'!$A$3:$S$996,19,FALSE),MATCH(B52,'Общий список'!A30:N30,0)+1),"")</f>
        <v/>
      </c>
      <c r="K52" s="30"/>
      <c r="L52" s="30"/>
      <c r="M52" s="31" t="str">
        <f t="shared" si="1"/>
        <v/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список'!A31:M31,0)),"")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список'!A31</f>
        <v>114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список'!A31:N31,0)+1),"")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hidden="1" customHeight="1">
      <c r="A54" s="25"/>
      <c r="B54" s="26" t="str">
        <f t="array" ref="B54">IFERROR(INDEX('Общий список'!$A$3:$S$996,VLOOKUP(E54,'Общий список'!$A$3:$S$996,19,FALSE),MATCH($B$1,'Общий список'!A32:M32,0)),"")</f>
        <v/>
      </c>
      <c r="C54" s="27" t="str">
        <f>IF(B54="","", IFERROR(VLOOKUP(E54,'Общий список'!$A$3:$AG$996,3,FALSE),""))</f>
        <v/>
      </c>
      <c r="D54" s="27" t="str">
        <f>IF(B54="","", IFERROR(VLOOKUP(E54,'Общий список'!$A$3:$AG$996,17,FALSE),""))</f>
        <v/>
      </c>
      <c r="E54" s="28">
        <f>'Общий список'!A32</f>
        <v>115</v>
      </c>
      <c r="F54" s="29" t="str">
        <f>IF(B54="","", IFERROR(VLOOKUP(E54,'Общий список'!$A$3:$AG$996,2,FALSE),""))</f>
        <v/>
      </c>
      <c r="G54" s="27" t="str">
        <f>IF(B54="","", IFERROR(VLOOKUP(E54,'Общий список'!$A$3:$AG$996,4,FALSE),""))</f>
        <v/>
      </c>
      <c r="H54" s="27" t="str">
        <f>IF(B54="","", IFERROR(VLOOKUP(E54,'Общий список'!$A$3:$AG$996,6,FALSE),""))</f>
        <v/>
      </c>
      <c r="I54" s="27" t="str">
        <f>IF(B54="","", IFERROR(VLOOKUP(E54,'Общий список'!$A$3:$AG$996,7,FALSE),""))</f>
        <v/>
      </c>
      <c r="J54" s="27" t="str">
        <f t="array" ref="J54">IFERROR(INDEX('Общий список'!$A$3:$O$996,VLOOKUP(E54,'Общий список'!$A$3:$S$996,19,FALSE),MATCH(B54,'Общий список'!A32:N32,0)+1),"")</f>
        <v/>
      </c>
      <c r="K54" s="30"/>
      <c r="L54" s="30"/>
      <c r="M54" s="31" t="str">
        <f t="shared" si="1"/>
        <v/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список'!A33:M33,0)),"")</f>
        <v/>
      </c>
      <c r="C55" s="27" t="str">
        <f>IF(B55="","", IFERROR(VLOOKUP(E55,'Общий список'!$A$3:$AG$996,3,FALSE),""))</f>
        <v/>
      </c>
      <c r="D55" s="27" t="str">
        <f>IF(B55="","", IFERROR(VLOOKUP(E55,'Общий список'!$A$3:$AG$996,17,FALSE),""))</f>
        <v/>
      </c>
      <c r="E55" s="28">
        <f>'Общий список'!A33</f>
        <v>116</v>
      </c>
      <c r="F55" s="29" t="str">
        <f>IF(B55="","", IFERROR(VLOOKUP(E55,'Общий список'!$A$3:$AG$996,2,FALSE),""))</f>
        <v/>
      </c>
      <c r="G55" s="27" t="str">
        <f>IF(B55="","", IFERROR(VLOOKUP(E55,'Общий список'!$A$3:$AG$996,4,FALSE),""))</f>
        <v/>
      </c>
      <c r="H55" s="27" t="str">
        <f>IF(B55="","", IFERROR(VLOOKUP(E55,'Общий список'!$A$3:$AG$996,6,FALSE),""))</f>
        <v/>
      </c>
      <c r="I55" s="27" t="str">
        <f>IF(B55="","", IFERROR(VLOOKUP(E55,'Общий список'!$A$3:$AG$996,7,FALSE),""))</f>
        <v/>
      </c>
      <c r="J55" s="27" t="str">
        <f t="array" ref="J55">IFERROR(INDEX('Общий список'!$A$3:$O$996,VLOOKUP(E55,'Общий список'!$A$3:$S$996,19,FALSE),MATCH(B55,'Общий список'!A33:N33,0)+1),"")</f>
        <v/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список'!A34:M34,0)),"")</f>
        <v/>
      </c>
      <c r="C56" s="27" t="str">
        <f>IF(B56="","", IFERROR(VLOOKUP(E56,'Общий список'!$A$3:$AG$996,3,FALSE),""))</f>
        <v/>
      </c>
      <c r="D56" s="27" t="str">
        <f>IF(B56="","", IFERROR(VLOOKUP(E56,'Общий список'!$A$3:$AG$996,17,FALSE),""))</f>
        <v/>
      </c>
      <c r="E56" s="28">
        <f>'Общий список'!A34</f>
        <v>144</v>
      </c>
      <c r="F56" s="29" t="str">
        <f>IF(B56="","", IFERROR(VLOOKUP(E56,'Общий список'!$A$3:$AG$996,2,FALSE),""))</f>
        <v/>
      </c>
      <c r="G56" s="27" t="str">
        <f>IF(B56="","", IFERROR(VLOOKUP(E56,'Общий список'!$A$3:$AG$996,4,FALSE),""))</f>
        <v/>
      </c>
      <c r="H56" s="27" t="str">
        <f>IF(B56="","", IFERROR(VLOOKUP(E56,'Общий список'!$A$3:$AG$996,6,FALSE),""))</f>
        <v/>
      </c>
      <c r="I56" s="27" t="str">
        <f>IF(B56="","", IFERROR(VLOOKUP(E56,'Общий список'!$A$3:$AG$996,7,FALSE),""))</f>
        <v/>
      </c>
      <c r="J56" s="27" t="str">
        <f t="array" ref="J56">IFERROR(INDEX('Общий список'!$A$3:$O$996,VLOOKUP(E56,'Общий список'!$A$3:$S$996,19,FALSE),MATCH(B56,'Общий список'!A34:N34,0)+1),"")</f>
        <v/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hidden="1" customHeight="1">
      <c r="A57" s="25"/>
      <c r="B57" s="26" t="str">
        <f t="array" ref="B57">IFERROR(INDEX('Общий список'!$A$3:$S$996,VLOOKUP(E57,'Общий список'!$A$3:$S$996,19,FALSE),MATCH($B$1,'Общий список'!A35:M35,0)),"")</f>
        <v>800 м</v>
      </c>
      <c r="C57" s="27" t="str">
        <f>IF(B57="","", IFERROR(VLOOKUP(E57,'Общий список'!$A$3:$AG$996,3,FALSE),""))</f>
        <v>Ж</v>
      </c>
      <c r="D57" s="27" t="str">
        <f>IF(B57="","", IFERROR(VLOOKUP(E57,'Общий список'!$A$3:$AG$996,17,FALSE),""))</f>
        <v/>
      </c>
      <c r="E57" s="28">
        <f>'Общий список'!A35</f>
        <v>150</v>
      </c>
      <c r="F57" s="29" t="str">
        <f>IF(B57="","", IFERROR(VLOOKUP(E57,'Общий список'!$A$3:$AG$996,2,FALSE),""))</f>
        <v>Носкова Александра</v>
      </c>
      <c r="G57" s="27" t="str">
        <f>IF(B57="","", IFERROR(VLOOKUP(E57,'Общий список'!$A$3:$AG$996,4,FALSE),""))</f>
        <v>22.05.2007</v>
      </c>
      <c r="H57" s="27" t="str">
        <f>IF(B57="","", IFERROR(VLOOKUP(E57,'Общий список'!$A$3:$AG$996,6,FALSE),""))</f>
        <v>МАУ ДО СШОР Кировского р-на</v>
      </c>
      <c r="I57" s="27" t="str">
        <f>IF(B57="","", IFERROR(VLOOKUP(E57,'Общий список'!$A$3:$AG$996,7,FALSE),""))</f>
        <v>Батулина Т.Н.</v>
      </c>
      <c r="J57" s="27" t="str">
        <f t="array" ref="J57">IFERROR(INDEX('Общий список'!$A$3:$O$996,VLOOKUP(E57,'Общий список'!$A$3:$S$996,19,FALSE),MATCH(B57,'Общий список'!A35:N35,0)+1),"")</f>
        <v>2.36,6</v>
      </c>
      <c r="K57" s="30"/>
      <c r="L57" s="30"/>
      <c r="M57" s="31" t="str">
        <f t="shared" si="1"/>
        <v/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список'!A36:M36,0)),"")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список'!A36</f>
        <v>155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список'!A36:N36,0)+1),"")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hidden="1" customHeight="1">
      <c r="A59" s="25"/>
      <c r="B59" s="26" t="str">
        <f t="array" ref="B59">IFERROR(INDEX('Общий список'!$A$3:$S$996,VLOOKUP(E59,'Общий список'!$A$3:$S$996,19,FALSE),MATCH($B$1,'Общий список'!A37:M37,0)),"")</f>
        <v/>
      </c>
      <c r="C59" s="27" t="str">
        <f>IF(B59="","", IFERROR(VLOOKUP(E59,'Общий список'!$A$3:$AG$996,3,FALSE),""))</f>
        <v/>
      </c>
      <c r="D59" s="27" t="str">
        <f>IF(B59="","", IFERROR(VLOOKUP(E59,'Общий список'!$A$3:$AG$996,17,FALSE),""))</f>
        <v/>
      </c>
      <c r="E59" s="28">
        <f>'Общий список'!A37</f>
        <v>156</v>
      </c>
      <c r="F59" s="29" t="str">
        <f>IF(B59="","", IFERROR(VLOOKUP(E59,'Общий список'!$A$3:$AG$996,2,FALSE),""))</f>
        <v/>
      </c>
      <c r="G59" s="27" t="str">
        <f>IF(B59="","", IFERROR(VLOOKUP(E59,'Общий список'!$A$3:$AG$996,4,FALSE),""))</f>
        <v/>
      </c>
      <c r="H59" s="27" t="str">
        <f>IF(B59="","", IFERROR(VLOOKUP(E59,'Общий список'!$A$3:$AG$996,6,FALSE),""))</f>
        <v/>
      </c>
      <c r="I59" s="27" t="str">
        <f>IF(B59="","", IFERROR(VLOOKUP(E59,'Общий список'!$A$3:$AG$996,7,FALSE),""))</f>
        <v/>
      </c>
      <c r="J59" s="27" t="str">
        <f t="array" ref="J59">IFERROR(INDEX('Общий список'!$A$3:$O$996,VLOOKUP(E59,'Общий список'!$A$3:$S$996,19,FALSE),MATCH(B59,'Общий список'!A37:N37,0)+1),"")</f>
        <v/>
      </c>
      <c r="K59" s="30"/>
      <c r="L59" s="30"/>
      <c r="M59" s="31" t="str">
        <f t="shared" si="1"/>
        <v/>
      </c>
      <c r="N59" s="28"/>
      <c r="O59" s="32"/>
      <c r="R59" s="33"/>
      <c r="S59" s="33"/>
      <c r="T59" s="33"/>
    </row>
    <row r="60" ht="15.0" hidden="1" customHeight="1">
      <c r="A60" s="25"/>
      <c r="B60" s="26" t="str">
        <f t="array" ref="B60">IFERROR(INDEX('Общий список'!$A$3:$S$996,VLOOKUP(E60,'Общий список'!$A$3:$S$996,19,FALSE),MATCH($B$1,'Общий список'!A38:M38,0)),"")</f>
        <v/>
      </c>
      <c r="C60" s="27" t="str">
        <f>IF(B60="","", IFERROR(VLOOKUP(E60,'Общий список'!$A$3:$AG$996,3,FALSE),""))</f>
        <v/>
      </c>
      <c r="D60" s="27" t="str">
        <f>IF(B60="","", IFERROR(VLOOKUP(E60,'Общий список'!$A$3:$AG$996,17,FALSE),""))</f>
        <v/>
      </c>
      <c r="E60" s="28">
        <f>'Общий список'!A38</f>
        <v>159</v>
      </c>
      <c r="F60" s="29" t="str">
        <f>IF(B60="","", IFERROR(VLOOKUP(E60,'Общий список'!$A$3:$AG$996,2,FALSE),""))</f>
        <v/>
      </c>
      <c r="G60" s="27" t="str">
        <f>IF(B60="","", IFERROR(VLOOKUP(E60,'Общий список'!$A$3:$AG$996,4,FALSE),""))</f>
        <v/>
      </c>
      <c r="H60" s="27" t="str">
        <f>IF(B60="","", IFERROR(VLOOKUP(E60,'Общий список'!$A$3:$AG$996,6,FALSE),""))</f>
        <v/>
      </c>
      <c r="I60" s="27" t="str">
        <f>IF(B60="","", IFERROR(VLOOKUP(E60,'Общий список'!$A$3:$AG$996,7,FALSE),""))</f>
        <v/>
      </c>
      <c r="J60" s="27" t="str">
        <f t="array" ref="J60">IFERROR(INDEX('Общий список'!$A$3:$O$996,VLOOKUP(E60,'Общий список'!$A$3:$S$996,19,FALSE),MATCH(B60,'Общий список'!A38:N38,0)+1),"")</f>
        <v/>
      </c>
      <c r="K60" s="30"/>
      <c r="L60" s="30"/>
      <c r="M60" s="31" t="str">
        <f t="shared" si="1"/>
        <v/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список'!A39:M39,0)),"")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список'!A39</f>
        <v>164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список'!A39:N39,0)+1),"")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список'!A40:M40,0)),"")</f>
        <v/>
      </c>
      <c r="C62" s="27" t="str">
        <f>IF(B62="","", IFERROR(VLOOKUP(E62,'Общий список'!$A$3:$AG$996,3,FALSE),""))</f>
        <v/>
      </c>
      <c r="D62" s="27" t="str">
        <f>IF(B62="","", IFERROR(VLOOKUP(E62,'Общий список'!$A$3:$AG$996,17,FALSE),""))</f>
        <v/>
      </c>
      <c r="E62" s="28">
        <f>'Общий список'!A40</f>
        <v>172</v>
      </c>
      <c r="F62" s="29" t="str">
        <f>IF(B62="","", IFERROR(VLOOKUP(E62,'Общий список'!$A$3:$AG$996,2,FALSE),""))</f>
        <v/>
      </c>
      <c r="G62" s="27" t="str">
        <f>IF(B62="","", IFERROR(VLOOKUP(E62,'Общий список'!$A$3:$AG$996,4,FALSE),""))</f>
        <v/>
      </c>
      <c r="H62" s="27" t="str">
        <f>IF(B62="","", IFERROR(VLOOKUP(E62,'Общий список'!$A$3:$AG$996,6,FALSE),""))</f>
        <v/>
      </c>
      <c r="I62" s="27" t="str">
        <f>IF(B62="","", IFERROR(VLOOKUP(E62,'Общий список'!$A$3:$AG$996,7,FALSE),""))</f>
        <v/>
      </c>
      <c r="J62" s="27" t="str">
        <f t="array" ref="J62">IFERROR(INDEX('Общий список'!$A$3:$O$996,VLOOKUP(E62,'Общий список'!$A$3:$S$996,19,FALSE),MATCH(B62,'Общий список'!A40:N40,0)+1),"")</f>
        <v/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список'!A41:M41,0)),"")</f>
        <v/>
      </c>
      <c r="C63" s="27" t="str">
        <f>IF(B63="","", IFERROR(VLOOKUP(E63,'Общий список'!$A$3:$AG$996,3,FALSE),""))</f>
        <v/>
      </c>
      <c r="D63" s="27" t="str">
        <f>IF(B63="","", IFERROR(VLOOKUP(E63,'Общий список'!$A$3:$AG$996,17,FALSE),""))</f>
        <v/>
      </c>
      <c r="E63" s="28">
        <f>'Общий список'!A41</f>
        <v>176</v>
      </c>
      <c r="F63" s="29" t="str">
        <f>IF(B63="","", IFERROR(VLOOKUP(E63,'Общий список'!$A$3:$AG$996,2,FALSE),""))</f>
        <v/>
      </c>
      <c r="G63" s="27" t="str">
        <f>IF(B63="","", IFERROR(VLOOKUP(E63,'Общий список'!$A$3:$AG$996,4,FALSE),""))</f>
        <v/>
      </c>
      <c r="H63" s="27" t="str">
        <f>IF(B63="","", IFERROR(VLOOKUP(E63,'Общий список'!$A$3:$AG$996,6,FALSE),""))</f>
        <v/>
      </c>
      <c r="I63" s="27" t="str">
        <f>IF(B63="","", IFERROR(VLOOKUP(E63,'Общий список'!$A$3:$AG$996,7,FALSE),""))</f>
        <v/>
      </c>
      <c r="J63" s="27" t="str">
        <f t="array" ref="J63">IFERROR(INDEX('Общий список'!$A$3:$O$996,VLOOKUP(E63,'Общий список'!$A$3:$S$996,19,FALSE),MATCH(B63,'Общий список'!A41:N41,0)+1),"")</f>
        <v/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список'!A43:M43,0)),"")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список'!A43</f>
        <v>184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список'!A43:N43,0)+1),"")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список'!A45:M45,0)),"")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список'!A45</f>
        <v>189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список'!A45:N45,0)+1),"")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список'!A46:M46,0)),"")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список'!A46</f>
        <v>197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список'!A46:N46,0)+1),"")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hidden="1" customHeight="1">
      <c r="A67" s="25"/>
      <c r="B67" s="26" t="str">
        <f t="array" ref="B67">IFERROR(INDEX('Общий список'!$A$3:$S$996,VLOOKUP(E67,'Общий список'!$A$3:$S$996,19,FALSE),MATCH($B$1,'Общий список'!A47:M47,0)),"")</f>
        <v/>
      </c>
      <c r="C67" s="27" t="str">
        <f>IF(B67="","", IFERROR(VLOOKUP(E67,'Общий список'!$A$3:$AG$996,3,FALSE),""))</f>
        <v/>
      </c>
      <c r="D67" s="27" t="str">
        <f>IF(B67="","", IFERROR(VLOOKUP(E67,'Общий список'!$A$3:$AG$996,17,FALSE),""))</f>
        <v/>
      </c>
      <c r="E67" s="28">
        <f>'Общий список'!A47</f>
        <v>200</v>
      </c>
      <c r="F67" s="29" t="str">
        <f>IF(B67="","", IFERROR(VLOOKUP(E67,'Общий список'!$A$3:$AG$996,2,FALSE),""))</f>
        <v/>
      </c>
      <c r="G67" s="27" t="str">
        <f>IF(B67="","", IFERROR(VLOOKUP(E67,'Общий список'!$A$3:$AG$996,4,FALSE),""))</f>
        <v/>
      </c>
      <c r="H67" s="27" t="str">
        <f>IF(B67="","", IFERROR(VLOOKUP(E67,'Общий список'!$A$3:$AG$996,6,FALSE),""))</f>
        <v/>
      </c>
      <c r="I67" s="27" t="str">
        <f>IF(B67="","", IFERROR(VLOOKUP(E67,'Общий список'!$A$3:$AG$996,7,FALSE),""))</f>
        <v/>
      </c>
      <c r="J67" s="27" t="str">
        <f t="array" ref="J67">IFERROR(INDEX('Общий список'!$A$3:$O$996,VLOOKUP(E67,'Общий список'!$A$3:$S$996,19,FALSE),MATCH(B67,'Общий список'!A47:N47,0)+1),"")</f>
        <v/>
      </c>
      <c r="K67" s="30"/>
      <c r="L67" s="30"/>
      <c r="M67" s="31" t="str">
        <f t="shared" si="1"/>
        <v/>
      </c>
      <c r="N67" s="28"/>
      <c r="O67" s="32"/>
      <c r="R67" s="33"/>
      <c r="S67" s="33"/>
      <c r="T67" s="33"/>
    </row>
    <row r="68" ht="15.0" hidden="1" customHeight="1">
      <c r="A68" s="25"/>
      <c r="B68" s="26" t="str">
        <f t="array" ref="B68">IFERROR(INDEX('Общий список'!$A$3:$S$996,VLOOKUP(E68,'Общий список'!$A$3:$S$996,19,FALSE),MATCH($B$1,'Общий список'!A48:M48,0)),"")</f>
        <v>800 м</v>
      </c>
      <c r="C68" s="27" t="str">
        <f>IF(B68="","", IFERROR(VLOOKUP(E68,'Общий список'!$A$3:$AG$996,3,FALSE),""))</f>
        <v>Ж</v>
      </c>
      <c r="D68" s="27" t="str">
        <f>IF(B68="","", IFERROR(VLOOKUP(E68,'Общий список'!$A$3:$AG$996,17,FALSE),""))</f>
        <v/>
      </c>
      <c r="E68" s="28">
        <f>'Общий список'!A48</f>
        <v>211</v>
      </c>
      <c r="F68" s="29" t="str">
        <f>IF(B68="","", IFERROR(VLOOKUP(E68,'Общий список'!$A$3:$AG$996,2,FALSE),""))</f>
        <v>Ракитова Яна</v>
      </c>
      <c r="G68" s="27" t="str">
        <f>IF(B68="","", IFERROR(VLOOKUP(E68,'Общий список'!$A$3:$AG$996,4,FALSE),""))</f>
        <v>24.04.2007</v>
      </c>
      <c r="H68" s="27" t="str">
        <f>IF(B68="","", IFERROR(VLOOKUP(E68,'Общий список'!$A$3:$AG$996,6,FALSE),""))</f>
        <v>МАУ ДО СШОР Кировского р-на</v>
      </c>
      <c r="I68" s="27" t="str">
        <f>IF(B68="","", IFERROR(VLOOKUP(E68,'Общий список'!$A$3:$AG$996,7,FALSE),""))</f>
        <v>Пономарева О.Ю., Пономарева Е.Ю.</v>
      </c>
      <c r="J68" s="27" t="str">
        <f t="array" ref="J68">IFERROR(INDEX('Общий список'!$A$3:$O$996,VLOOKUP(E68,'Общий список'!$A$3:$S$996,19,FALSE),MATCH(B68,'Общий список'!A48:N48,0)+1),"")</f>
        <v>2.29,3</v>
      </c>
      <c r="K68" s="30"/>
      <c r="L68" s="30"/>
      <c r="M68" s="31" t="str">
        <f t="shared" si="1"/>
        <v/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список'!A49:M49,0)),"")</f>
        <v/>
      </c>
      <c r="C69" s="27" t="str">
        <f>IF(B69="","", IFERROR(VLOOKUP(E69,'Общий список'!$A$3:$AG$996,3,FALSE),""))</f>
        <v/>
      </c>
      <c r="D69" s="27" t="str">
        <f>IF(B69="","", IFERROR(VLOOKUP(E69,'Общий список'!$A$3:$AG$996,17,FALSE),""))</f>
        <v/>
      </c>
      <c r="E69" s="28">
        <f>'Общий список'!A49</f>
        <v>215</v>
      </c>
      <c r="F69" s="29" t="str">
        <f>IF(B69="","", IFERROR(VLOOKUP(E69,'Общий список'!$A$3:$AG$996,2,FALSE),""))</f>
        <v/>
      </c>
      <c r="G69" s="27" t="str">
        <f>IF(B69="","", IFERROR(VLOOKUP(E69,'Общий список'!$A$3:$AG$996,4,FALSE),""))</f>
        <v/>
      </c>
      <c r="H69" s="27" t="str">
        <f>IF(B69="","", IFERROR(VLOOKUP(E69,'Общий список'!$A$3:$AG$996,6,FALSE),""))</f>
        <v/>
      </c>
      <c r="I69" s="27" t="str">
        <f>IF(B69="","", IFERROR(VLOOKUP(E69,'Общий список'!$A$3:$AG$996,7,FALSE),""))</f>
        <v/>
      </c>
      <c r="J69" s="27" t="str">
        <f t="array" ref="J69">IFERROR(INDEX('Общий список'!$A$3:$O$996,VLOOKUP(E69,'Общий список'!$A$3:$S$996,19,FALSE),MATCH(B69,'Общий список'!A49:N49,0)+1),"")</f>
        <v/>
      </c>
      <c r="K69" s="30"/>
      <c r="L69" s="30"/>
      <c r="M69" s="31" t="str">
        <f t="shared" si="1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список'!A50:M50,0)),"")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список'!A50</f>
        <v>216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список'!A50:N50,0)+1),"")</f>
        <v/>
      </c>
      <c r="K70" s="30"/>
      <c r="L70" s="30"/>
      <c r="M70" s="31" t="str">
        <f t="shared" si="1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список'!A51:M51,0)),"")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список'!A51</f>
        <v>223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список'!A51:N51,0)+1),"")</f>
        <v/>
      </c>
      <c r="K71" s="30"/>
      <c r="L71" s="30"/>
      <c r="M71" s="31" t="str">
        <f t="shared" si="1"/>
        <v/>
      </c>
      <c r="N71" s="28"/>
      <c r="O71" s="32"/>
      <c r="R71" s="33"/>
      <c r="S71" s="33"/>
      <c r="T71" s="33"/>
    </row>
    <row r="72" ht="15.0" hidden="1" customHeight="1">
      <c r="A72" s="25"/>
      <c r="B72" s="26" t="str">
        <f t="array" ref="B72">IFERROR(INDEX('Общий список'!$A$3:$S$996,VLOOKUP(E72,'Общий список'!$A$3:$S$996,19,FALSE),MATCH($B$1,'Общий список'!A52:M52,0)),"")</f>
        <v/>
      </c>
      <c r="C72" s="27" t="str">
        <f>IF(B72="","", IFERROR(VLOOKUP(E72,'Общий список'!$A$3:$AG$996,3,FALSE),""))</f>
        <v/>
      </c>
      <c r="D72" s="27" t="str">
        <f>IF(B72="","", IFERROR(VLOOKUP(E72,'Общий список'!$A$3:$AG$996,17,FALSE),""))</f>
        <v/>
      </c>
      <c r="E72" s="28">
        <f>'Общий список'!A52</f>
        <v>229</v>
      </c>
      <c r="F72" s="29" t="str">
        <f>IF(B72="","", IFERROR(VLOOKUP(E72,'Общий список'!$A$3:$AG$996,2,FALSE),""))</f>
        <v/>
      </c>
      <c r="G72" s="27" t="str">
        <f>IF(B72="","", IFERROR(VLOOKUP(E72,'Общий список'!$A$3:$AG$996,4,FALSE),""))</f>
        <v/>
      </c>
      <c r="H72" s="27" t="str">
        <f>IF(B72="","", IFERROR(VLOOKUP(E72,'Общий список'!$A$3:$AG$996,6,FALSE),""))</f>
        <v/>
      </c>
      <c r="I72" s="27" t="str">
        <f>IF(B72="","", IFERROR(VLOOKUP(E72,'Общий список'!$A$3:$AG$996,7,FALSE),""))</f>
        <v/>
      </c>
      <c r="J72" s="27" t="str">
        <f t="array" ref="J72">IFERROR(INDEX('Общий список'!$A$3:$O$996,VLOOKUP(E72,'Общий список'!$A$3:$S$996,19,FALSE),MATCH(B72,'Общий список'!A52:N52,0)+1),"")</f>
        <v/>
      </c>
      <c r="K72" s="30"/>
      <c r="L72" s="30"/>
      <c r="M72" s="31" t="str">
        <f t="shared" si="1"/>
        <v/>
      </c>
      <c r="N72" s="28"/>
      <c r="O72" s="32"/>
      <c r="R72" s="33"/>
      <c r="S72" s="33"/>
      <c r="T72" s="33"/>
    </row>
    <row r="73" ht="15.0" hidden="1" customHeight="1">
      <c r="A73" s="25"/>
      <c r="B73" s="26" t="str">
        <f t="array" ref="B73">IFERROR(INDEX('Общий список'!$A$3:$S$996,VLOOKUP(E73,'Общий список'!$A$3:$S$996,19,FALSE),MATCH($B$1,'Общий список'!A53:M53,0)),"")</f>
        <v/>
      </c>
      <c r="C73" s="27" t="str">
        <f>IF(B73="","", IFERROR(VLOOKUP(E73,'Общий список'!$A$3:$AG$996,3,FALSE),""))</f>
        <v/>
      </c>
      <c r="D73" s="27" t="str">
        <f>IF(B73="","", IFERROR(VLOOKUP(E73,'Общий список'!$A$3:$AG$996,17,FALSE),""))</f>
        <v/>
      </c>
      <c r="E73" s="28">
        <f>'Общий список'!A53</f>
        <v>234</v>
      </c>
      <c r="F73" s="29" t="str">
        <f>IF(B73="","", IFERROR(VLOOKUP(E73,'Общий список'!$A$3:$AG$996,2,FALSE),""))</f>
        <v/>
      </c>
      <c r="G73" s="27" t="str">
        <f>IF(B73="","", IFERROR(VLOOKUP(E73,'Общий список'!$A$3:$AG$996,4,FALSE),""))</f>
        <v/>
      </c>
      <c r="H73" s="27" t="str">
        <f>IF(B73="","", IFERROR(VLOOKUP(E73,'Общий список'!$A$3:$AG$996,6,FALSE),""))</f>
        <v/>
      </c>
      <c r="I73" s="27" t="str">
        <f>IF(B73="","", IFERROR(VLOOKUP(E73,'Общий список'!$A$3:$AG$996,7,FALSE),""))</f>
        <v/>
      </c>
      <c r="J73" s="27" t="str">
        <f t="array" ref="J73">IFERROR(INDEX('Общий список'!$A$3:$O$996,VLOOKUP(E73,'Общий список'!$A$3:$S$996,19,FALSE),MATCH(B73,'Общий список'!A53:N53,0)+1),"")</f>
        <v/>
      </c>
      <c r="K73" s="30"/>
      <c r="L73" s="30"/>
      <c r="M73" s="31" t="str">
        <f t="shared" si="1"/>
        <v/>
      </c>
      <c r="N73" s="28"/>
      <c r="O73" s="32"/>
      <c r="R73" s="33"/>
      <c r="S73" s="33"/>
      <c r="T73" s="33"/>
    </row>
    <row r="74" ht="15.0" hidden="1" customHeight="1">
      <c r="A74" s="25"/>
      <c r="B74" s="26" t="str">
        <f t="array" ref="B74">IFERROR(INDEX('Общий список'!$A$3:$S$996,VLOOKUP(E74,'Общий список'!$A$3:$S$996,19,FALSE),MATCH($B$1,'Общий список'!A54:M54,0)),"")</f>
        <v/>
      </c>
      <c r="C74" s="27" t="str">
        <f>IF(B74="","", IFERROR(VLOOKUP(E74,'Общий список'!$A$3:$AG$996,3,FALSE),""))</f>
        <v/>
      </c>
      <c r="D74" s="27" t="str">
        <f>IF(B74="","", IFERROR(VLOOKUP(E74,'Общий список'!$A$3:$AG$996,17,FALSE),""))</f>
        <v/>
      </c>
      <c r="E74" s="28">
        <f>'Общий список'!A54</f>
        <v>235</v>
      </c>
      <c r="F74" s="29" t="str">
        <f>IF(B74="","", IFERROR(VLOOKUP(E74,'Общий список'!$A$3:$AG$996,2,FALSE),""))</f>
        <v/>
      </c>
      <c r="G74" s="27" t="str">
        <f>IF(B74="","", IFERROR(VLOOKUP(E74,'Общий список'!$A$3:$AG$996,4,FALSE),""))</f>
        <v/>
      </c>
      <c r="H74" s="27" t="str">
        <f>IF(B74="","", IFERROR(VLOOKUP(E74,'Общий список'!$A$3:$AG$996,6,FALSE),""))</f>
        <v/>
      </c>
      <c r="I74" s="27" t="str">
        <f>IF(B74="","", IFERROR(VLOOKUP(E74,'Общий список'!$A$3:$AG$996,7,FALSE),""))</f>
        <v/>
      </c>
      <c r="J74" s="27" t="str">
        <f t="array" ref="J74">IFERROR(INDEX('Общий список'!$A$3:$O$996,VLOOKUP(E74,'Общий список'!$A$3:$S$996,19,FALSE),MATCH(B74,'Общий список'!A54:N54,0)+1),"")</f>
        <v/>
      </c>
      <c r="K74" s="30"/>
      <c r="L74" s="30"/>
      <c r="M74" s="31" t="str">
        <f t="shared" si="1"/>
        <v/>
      </c>
      <c r="N74" s="28"/>
      <c r="O74" s="32"/>
      <c r="R74" s="33"/>
      <c r="S74" s="33"/>
      <c r="T74" s="33"/>
    </row>
    <row r="75" ht="15.0" hidden="1" customHeight="1">
      <c r="A75" s="25"/>
      <c r="B75" s="26" t="str">
        <f t="array" ref="B75">IFERROR(INDEX('Общий список'!$A$3:$S$996,VLOOKUP(E75,'Общий список'!$A$3:$S$996,19,FALSE),MATCH($B$1,'Общий список'!A55:M55,0)),"")</f>
        <v/>
      </c>
      <c r="C75" s="27" t="str">
        <f>IF(B75="","", IFERROR(VLOOKUP(E75,'Общий список'!$A$3:$AG$996,3,FALSE),""))</f>
        <v/>
      </c>
      <c r="D75" s="27" t="str">
        <f>IF(B75="","", IFERROR(VLOOKUP(E75,'Общий список'!$A$3:$AG$996,17,FALSE),""))</f>
        <v/>
      </c>
      <c r="E75" s="28">
        <f>'Общий список'!A55</f>
        <v>237</v>
      </c>
      <c r="F75" s="29" t="str">
        <f>IF(B75="","", IFERROR(VLOOKUP(E75,'Общий список'!$A$3:$AG$996,2,FALSE),""))</f>
        <v/>
      </c>
      <c r="G75" s="27" t="str">
        <f>IF(B75="","", IFERROR(VLOOKUP(E75,'Общий список'!$A$3:$AG$996,4,FALSE),""))</f>
        <v/>
      </c>
      <c r="H75" s="27" t="str">
        <f>IF(B75="","", IFERROR(VLOOKUP(E75,'Общий список'!$A$3:$AG$996,6,FALSE),""))</f>
        <v/>
      </c>
      <c r="I75" s="27" t="str">
        <f>IF(B75="","", IFERROR(VLOOKUP(E75,'Общий список'!$A$3:$AG$996,7,FALSE),""))</f>
        <v/>
      </c>
      <c r="J75" s="27" t="str">
        <f t="array" ref="J75">IFERROR(INDEX('Общий список'!$A$3:$O$996,VLOOKUP(E75,'Общий список'!$A$3:$S$996,19,FALSE),MATCH(B75,'Общий список'!A55:N55,0)+1),"")</f>
        <v/>
      </c>
      <c r="K75" s="30"/>
      <c r="L75" s="30"/>
      <c r="M75" s="31" t="str">
        <f t="shared" si="1"/>
        <v/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список'!A56:M56,0)),"")</f>
        <v/>
      </c>
      <c r="C76" s="27" t="str">
        <f>IF(B76="","", IFERROR(VLOOKUP(E76,'Общий список'!$A$3:$AG$996,3,FALSE),""))</f>
        <v/>
      </c>
      <c r="D76" s="27" t="str">
        <f>IF(B76="","", IFERROR(VLOOKUP(E76,'Общий список'!$A$3:$AG$996,17,FALSE),""))</f>
        <v/>
      </c>
      <c r="E76" s="28">
        <f>'Общий список'!A56</f>
        <v>239</v>
      </c>
      <c r="F76" s="29" t="str">
        <f>IF(B76="","", IFERROR(VLOOKUP(E76,'Общий список'!$A$3:$AG$996,2,FALSE),""))</f>
        <v/>
      </c>
      <c r="G76" s="27" t="str">
        <f>IF(B76="","", IFERROR(VLOOKUP(E76,'Общий список'!$A$3:$AG$996,4,FALSE),""))</f>
        <v/>
      </c>
      <c r="H76" s="27" t="str">
        <f>IF(B76="","", IFERROR(VLOOKUP(E76,'Общий список'!$A$3:$AG$996,6,FALSE),""))</f>
        <v/>
      </c>
      <c r="I76" s="27" t="str">
        <f>IF(B76="","", IFERROR(VLOOKUP(E76,'Общий список'!$A$3:$AG$996,7,FALSE),""))</f>
        <v/>
      </c>
      <c r="J76" s="27" t="str">
        <f t="array" ref="J76">IFERROR(INDEX('Общий список'!$A$3:$O$996,VLOOKUP(E76,'Общий список'!$A$3:$S$996,19,FALSE),MATCH(B76,'Общий список'!A56:N56,0)+1),"")</f>
        <v/>
      </c>
      <c r="K76" s="30"/>
      <c r="L76" s="30"/>
      <c r="M76" s="31" t="str">
        <f t="shared" si="1"/>
        <v/>
      </c>
      <c r="N76" s="28"/>
      <c r="O76" s="32"/>
      <c r="R76" s="33"/>
      <c r="S76" s="33"/>
      <c r="T76" s="33"/>
    </row>
    <row r="77" ht="15.0" hidden="1" customHeight="1">
      <c r="A77" s="25"/>
      <c r="B77" s="26" t="str">
        <f t="array" ref="B77">IFERROR(INDEX('Общий список'!$A$3:$S$996,VLOOKUP(E77,'Общий список'!$A$3:$S$996,19,FALSE),MATCH($B$1,'Общий список'!A57:M57,0)),"")</f>
        <v/>
      </c>
      <c r="C77" s="27" t="str">
        <f>IF(B77="","", IFERROR(VLOOKUP(E77,'Общий список'!$A$3:$AG$996,3,FALSE),""))</f>
        <v/>
      </c>
      <c r="D77" s="27" t="str">
        <f>IF(B77="","", IFERROR(VLOOKUP(E77,'Общий список'!$A$3:$AG$996,17,FALSE),""))</f>
        <v/>
      </c>
      <c r="E77" s="28">
        <f>'Общий список'!A57</f>
        <v>241</v>
      </c>
      <c r="F77" s="29" t="str">
        <f>IF(B77="","", IFERROR(VLOOKUP(E77,'Общий список'!$A$3:$AG$996,2,FALSE),""))</f>
        <v/>
      </c>
      <c r="G77" s="27" t="str">
        <f>IF(B77="","", IFERROR(VLOOKUP(E77,'Общий список'!$A$3:$AG$996,4,FALSE),""))</f>
        <v/>
      </c>
      <c r="H77" s="27" t="str">
        <f>IF(B77="","", IFERROR(VLOOKUP(E77,'Общий список'!$A$3:$AG$996,6,FALSE),""))</f>
        <v/>
      </c>
      <c r="I77" s="27" t="str">
        <f>IF(B77="","", IFERROR(VLOOKUP(E77,'Общий список'!$A$3:$AG$996,7,FALSE),""))</f>
        <v/>
      </c>
      <c r="J77" s="27" t="str">
        <f t="array" ref="J77">IFERROR(INDEX('Общий список'!$A$3:$O$996,VLOOKUP(E77,'Общий список'!$A$3:$S$996,19,FALSE),MATCH(B77,'Общий список'!A57:N57,0)+1),"")</f>
        <v/>
      </c>
      <c r="K77" s="30"/>
      <c r="L77" s="30"/>
      <c r="M77" s="31" t="str">
        <f t="shared" si="1"/>
        <v/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список'!A58:M58,0)),"")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список'!A58</f>
        <v>242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список'!A58:N58,0)+1),"")</f>
        <v/>
      </c>
      <c r="K78" s="30"/>
      <c r="L78" s="30"/>
      <c r="M78" s="31" t="str">
        <f t="shared" si="1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список'!A59:M59,0)),"")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список'!A59</f>
        <v>243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список'!A59:N59,0)+1),"")</f>
        <v/>
      </c>
      <c r="K79" s="30"/>
      <c r="L79" s="30"/>
      <c r="M79" s="31" t="str">
        <f t="shared" si="1"/>
        <v/>
      </c>
      <c r="N79" s="28"/>
      <c r="O79" s="32"/>
      <c r="R79" s="33"/>
      <c r="S79" s="33"/>
      <c r="T79" s="33"/>
    </row>
    <row r="80" ht="15.0" hidden="1" customHeight="1">
      <c r="A80" s="25"/>
      <c r="B80" s="26" t="str">
        <f t="array" ref="B80">IFERROR(INDEX('Общий список'!$A$3:$S$996,VLOOKUP(E80,'Общий список'!$A$3:$S$996,19,FALSE),MATCH($B$1,'Общий список'!A60:M60,0)),"")</f>
        <v/>
      </c>
      <c r="C80" s="27" t="str">
        <f>IF(B80="","", IFERROR(VLOOKUP(E80,'Общий список'!$A$3:$AG$996,3,FALSE),""))</f>
        <v/>
      </c>
      <c r="D80" s="27" t="str">
        <f>IF(B80="","", IFERROR(VLOOKUP(E80,'Общий список'!$A$3:$AG$996,17,FALSE),""))</f>
        <v/>
      </c>
      <c r="E80" s="28">
        <f>'Общий список'!A60</f>
        <v>250</v>
      </c>
      <c r="F80" s="29" t="str">
        <f>IF(B80="","", IFERROR(VLOOKUP(E80,'Общий список'!$A$3:$AG$996,2,FALSE),""))</f>
        <v/>
      </c>
      <c r="G80" s="27" t="str">
        <f>IF(B80="","", IFERROR(VLOOKUP(E80,'Общий список'!$A$3:$AG$996,4,FALSE),""))</f>
        <v/>
      </c>
      <c r="H80" s="27" t="str">
        <f>IF(B80="","", IFERROR(VLOOKUP(E80,'Общий список'!$A$3:$AG$996,6,FALSE),""))</f>
        <v/>
      </c>
      <c r="I80" s="27" t="str">
        <f>IF(B80="","", IFERROR(VLOOKUP(E80,'Общий список'!$A$3:$AG$996,7,FALSE),""))</f>
        <v/>
      </c>
      <c r="J80" s="27" t="str">
        <f t="array" ref="J80">IFERROR(INDEX('Общий список'!$A$3:$O$996,VLOOKUP(E80,'Общий список'!$A$3:$S$996,19,FALSE),MATCH(B80,'Общий список'!A60:N60,0)+1),"")</f>
        <v/>
      </c>
      <c r="K80" s="30"/>
      <c r="L80" s="30"/>
      <c r="M80" s="31" t="str">
        <f t="shared" si="1"/>
        <v/>
      </c>
      <c r="N80" s="28"/>
      <c r="O80" s="32"/>
      <c r="R80" s="33"/>
      <c r="S80" s="33"/>
      <c r="T80" s="33"/>
    </row>
    <row r="81" ht="15.0" hidden="1" customHeight="1">
      <c r="A81" s="25"/>
      <c r="B81" s="26" t="str">
        <f t="array" ref="B81">IFERROR(INDEX('Общий список'!$A$3:$S$996,VLOOKUP(E81,'Общий список'!$A$3:$S$996,19,FALSE),MATCH($B$1,'Общий список'!A61:M61,0)),"")</f>
        <v/>
      </c>
      <c r="C81" s="27" t="str">
        <f>IF(B81="","", IFERROR(VLOOKUP(E81,'Общий список'!$A$3:$AG$996,3,FALSE),""))</f>
        <v/>
      </c>
      <c r="D81" s="27" t="str">
        <f>IF(B81="","", IFERROR(VLOOKUP(E81,'Общий список'!$A$3:$AG$996,17,FALSE),""))</f>
        <v/>
      </c>
      <c r="E81" s="28">
        <f>'Общий список'!A61</f>
        <v>271</v>
      </c>
      <c r="F81" s="29" t="str">
        <f>IF(B81="","", IFERROR(VLOOKUP(E81,'Общий список'!$A$3:$AG$996,2,FALSE),""))</f>
        <v/>
      </c>
      <c r="G81" s="27" t="str">
        <f>IF(B81="","", IFERROR(VLOOKUP(E81,'Общий список'!$A$3:$AG$996,4,FALSE),""))</f>
        <v/>
      </c>
      <c r="H81" s="27" t="str">
        <f>IF(B81="","", IFERROR(VLOOKUP(E81,'Общий список'!$A$3:$AG$996,6,FALSE),""))</f>
        <v/>
      </c>
      <c r="I81" s="27" t="str">
        <f>IF(B81="","", IFERROR(VLOOKUP(E81,'Общий список'!$A$3:$AG$996,7,FALSE),""))</f>
        <v/>
      </c>
      <c r="J81" s="27" t="str">
        <f t="array" ref="J81">IFERROR(INDEX('Общий список'!$A$3:$O$996,VLOOKUP(E81,'Общий список'!$A$3:$S$996,19,FALSE),MATCH(B81,'Общий список'!A61:N61,0)+1),"")</f>
        <v/>
      </c>
      <c r="K81" s="30"/>
      <c r="L81" s="30"/>
      <c r="M81" s="31" t="str">
        <f t="shared" si="1"/>
        <v/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список'!A62:M62,0)),"")</f>
        <v/>
      </c>
      <c r="C82" s="27" t="str">
        <f>IF(B82="","", IFERROR(VLOOKUP(E82,'Общий список'!$A$3:$AG$996,3,FALSE),""))</f>
        <v/>
      </c>
      <c r="D82" s="27" t="str">
        <f>IF(B82="","", IFERROR(VLOOKUP(E82,'Общий список'!$A$3:$AG$996,17,FALSE),""))</f>
        <v/>
      </c>
      <c r="E82" s="28">
        <f>'Общий список'!A62</f>
        <v>272</v>
      </c>
      <c r="F82" s="29" t="str">
        <f>IF(B82="","", IFERROR(VLOOKUP(E82,'Общий список'!$A$3:$AG$996,2,FALSE),""))</f>
        <v/>
      </c>
      <c r="G82" s="27" t="str">
        <f>IF(B82="","", IFERROR(VLOOKUP(E82,'Общий список'!$A$3:$AG$996,4,FALSE),""))</f>
        <v/>
      </c>
      <c r="H82" s="27" t="str">
        <f>IF(B82="","", IFERROR(VLOOKUP(E82,'Общий список'!$A$3:$AG$996,6,FALSE),""))</f>
        <v/>
      </c>
      <c r="I82" s="27" t="str">
        <f>IF(B82="","", IFERROR(VLOOKUP(E82,'Общий список'!$A$3:$AG$996,7,FALSE),""))</f>
        <v/>
      </c>
      <c r="J82" s="27" t="str">
        <f t="array" ref="J82">IFERROR(INDEX('Общий список'!$A$3:$O$996,VLOOKUP(E82,'Общий список'!$A$3:$S$996,19,FALSE),MATCH(B82,'Общий список'!A62:N62,0)+1),"")</f>
        <v/>
      </c>
      <c r="K82" s="30"/>
      <c r="L82" s="30"/>
      <c r="M82" s="31" t="str">
        <f t="shared" si="1"/>
        <v/>
      </c>
      <c r="N82" s="28"/>
      <c r="O82" s="32"/>
      <c r="R82" s="33"/>
      <c r="S82" s="33"/>
      <c r="T82" s="33"/>
    </row>
    <row r="83" ht="15.0" hidden="1" customHeight="1">
      <c r="A83" s="25"/>
      <c r="B83" s="26" t="str">
        <f t="array" ref="B83">IFERROR(INDEX('Общий список'!$A$3:$S$996,VLOOKUP(E83,'Общий список'!$A$3:$S$996,19,FALSE),MATCH($B$1,'Общий список'!A63:M63,0)),"")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список'!A63</f>
        <v>273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список'!A63:N63,0)+1),"")</f>
        <v/>
      </c>
      <c r="K83" s="30"/>
      <c r="L83" s="30"/>
      <c r="M83" s="31" t="str">
        <f t="shared" si="1"/>
        <v/>
      </c>
      <c r="N83" s="28"/>
      <c r="O83" s="32"/>
      <c r="R83" s="33"/>
      <c r="S83" s="33"/>
      <c r="T83" s="33"/>
    </row>
    <row r="84" ht="15.0" hidden="1" customHeight="1">
      <c r="A84" s="25"/>
      <c r="B84" s="26" t="str">
        <f t="array" ref="B84">IFERROR(INDEX('Общий список'!$A$3:$S$996,VLOOKUP(E84,'Общий список'!$A$3:$S$996,19,FALSE),MATCH($B$1,'Общий список'!A64:M64,0)),"")</f>
        <v/>
      </c>
      <c r="C84" s="27" t="str">
        <f>IF(B84="","", IFERROR(VLOOKUP(E84,'Общий список'!$A$3:$AG$996,3,FALSE),""))</f>
        <v/>
      </c>
      <c r="D84" s="27" t="str">
        <f>IF(B84="","", IFERROR(VLOOKUP(E84,'Общий список'!$A$3:$AG$996,17,FALSE),""))</f>
        <v/>
      </c>
      <c r="E84" s="28">
        <f>'Общий список'!A64</f>
        <v>274</v>
      </c>
      <c r="F84" s="29" t="str">
        <f>IF(B84="","", IFERROR(VLOOKUP(E84,'Общий список'!$A$3:$AG$996,2,FALSE),""))</f>
        <v/>
      </c>
      <c r="G84" s="27" t="str">
        <f>IF(B84="","", IFERROR(VLOOKUP(E84,'Общий список'!$A$3:$AG$996,4,FALSE),""))</f>
        <v/>
      </c>
      <c r="H84" s="27" t="str">
        <f>IF(B84="","", IFERROR(VLOOKUP(E84,'Общий список'!$A$3:$AG$996,6,FALSE),""))</f>
        <v/>
      </c>
      <c r="I84" s="27" t="str">
        <f>IF(B84="","", IFERROR(VLOOKUP(E84,'Общий список'!$A$3:$AG$996,7,FALSE),""))</f>
        <v/>
      </c>
      <c r="J84" s="27" t="str">
        <f t="array" ref="J84">IFERROR(INDEX('Общий список'!$A$3:$O$996,VLOOKUP(E84,'Общий список'!$A$3:$S$996,19,FALSE),MATCH(B84,'Общий список'!A64:N64,0)+1),"")</f>
        <v/>
      </c>
      <c r="K84" s="30"/>
      <c r="L84" s="30"/>
      <c r="M84" s="31" t="str">
        <f t="shared" si="1"/>
        <v/>
      </c>
      <c r="N84" s="28"/>
      <c r="O84" s="32"/>
      <c r="R84" s="33"/>
      <c r="S84" s="33"/>
      <c r="T84" s="33"/>
    </row>
    <row r="85" ht="15.0" hidden="1" customHeight="1">
      <c r="A85" s="25"/>
      <c r="B85" s="26" t="str">
        <f t="array" ref="B85">IFERROR(INDEX('Общий список'!$A$3:$S$996,VLOOKUP(E85,'Общий список'!$A$3:$S$996,19,FALSE),MATCH($B$1,'Общий список'!A65:M65,0)),"")</f>
        <v>800 м</v>
      </c>
      <c r="C85" s="27" t="str">
        <f>IF(B85="","", IFERROR(VLOOKUP(E85,'Общий список'!$A$3:$AG$996,3,FALSE),""))</f>
        <v>Ж</v>
      </c>
      <c r="D85" s="27" t="str">
        <f>IF(B85="","", IFERROR(VLOOKUP(E85,'Общий список'!$A$3:$AG$996,17,FALSE),""))</f>
        <v/>
      </c>
      <c r="E85" s="28">
        <f>'Общий список'!A65</f>
        <v>275</v>
      </c>
      <c r="F85" s="29" t="str">
        <f>IF(B85="","", IFERROR(VLOOKUP(E85,'Общий список'!$A$3:$AG$996,2,FALSE),""))</f>
        <v>Кобелева Светлана</v>
      </c>
      <c r="G85" s="27" t="str">
        <f>IF(B85="","", IFERROR(VLOOKUP(E85,'Общий список'!$A$3:$AG$996,4,FALSE),""))</f>
        <v>22.01.2005</v>
      </c>
      <c r="H85" s="27" t="str">
        <f>IF(B85="","", IFERROR(VLOOKUP(E85,'Общий список'!$A$3:$AG$996,6,FALSE),""))</f>
        <v>СШОР "Старт" г. Пермь</v>
      </c>
      <c r="I85" s="27" t="str">
        <f>IF(B85="","", IFERROR(VLOOKUP(E85,'Общий список'!$A$3:$AG$996,7,FALSE),""))</f>
        <v>Дойков В.А. Пермякова Т.Л. Пономарева О.Ю. </v>
      </c>
      <c r="J85" s="27" t="str">
        <f t="array" ref="J85">IFERROR(INDEX('Общий список'!$A$3:$O$996,VLOOKUP(E85,'Общий список'!$A$3:$S$996,19,FALSE),MATCH(B85,'Общий список'!A65:N65,0)+1),"")</f>
        <v>2.20,3</v>
      </c>
      <c r="K85" s="30"/>
      <c r="L85" s="30"/>
      <c r="M85" s="31" t="str">
        <f t="shared" si="1"/>
        <v/>
      </c>
      <c r="N85" s="28"/>
      <c r="O85" s="32"/>
      <c r="R85" s="33"/>
      <c r="S85" s="33"/>
      <c r="T85" s="33"/>
    </row>
    <row r="86" ht="15.0" hidden="1" customHeight="1">
      <c r="A86" s="25"/>
      <c r="B86" s="26" t="str">
        <f t="array" ref="B86">IFERROR(INDEX('Общий список'!$A$3:$S$996,VLOOKUP(E86,'Общий список'!$A$3:$S$996,19,FALSE),MATCH($B$1,'Общий список'!A66:M66,0)),"")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список'!A66</f>
        <v>276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список'!A66:N66,0)+1),"")</f>
        <v/>
      </c>
      <c r="K86" s="30"/>
      <c r="L86" s="30"/>
      <c r="M86" s="31" t="str">
        <f t="shared" si="1"/>
        <v/>
      </c>
      <c r="N86" s="28"/>
      <c r="O86" s="32"/>
      <c r="R86" s="33"/>
      <c r="S86" s="33"/>
      <c r="T86" s="33"/>
    </row>
    <row r="87" ht="15.0" hidden="1" customHeight="1">
      <c r="A87" s="25"/>
      <c r="B87" s="26" t="str">
        <f t="array" ref="B87">IFERROR(INDEX('Общий список'!$A$3:$S$996,VLOOKUP(E87,'Общий список'!$A$3:$S$996,19,FALSE),MATCH($B$1,'Общий список'!A67:M67,0)),"")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список'!A67</f>
        <v>277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список'!A67:N67,0)+1),"")</f>
        <v/>
      </c>
      <c r="K87" s="30"/>
      <c r="L87" s="30"/>
      <c r="M87" s="31" t="str">
        <f t="shared" si="1"/>
        <v/>
      </c>
      <c r="N87" s="28"/>
      <c r="O87" s="32"/>
      <c r="R87" s="33"/>
      <c r="S87" s="33"/>
      <c r="T87" s="33"/>
    </row>
    <row r="88" ht="15.0" hidden="1" customHeight="1">
      <c r="A88" s="25"/>
      <c r="B88" s="26" t="str">
        <f t="array" ref="B88">IFERROR(INDEX('Общий список'!$A$3:$S$996,VLOOKUP(E88,'Общий список'!$A$3:$S$996,19,FALSE),MATCH($B$1,'Общий список'!A68:M68,0)),"")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список'!A68</f>
        <v>278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список'!A68:N68,0)+1),"")</f>
        <v/>
      </c>
      <c r="K88" s="30"/>
      <c r="L88" s="30"/>
      <c r="M88" s="31" t="str">
        <f t="shared" si="1"/>
        <v/>
      </c>
      <c r="N88" s="28"/>
      <c r="O88" s="32"/>
      <c r="R88" s="33"/>
      <c r="S88" s="33"/>
      <c r="T88" s="33"/>
    </row>
    <row r="89" ht="15.0" hidden="1" customHeight="1">
      <c r="A89" s="25"/>
      <c r="B89" s="26" t="str">
        <f t="array" ref="B89">IFERROR(INDEX('Общий список'!$A$3:$S$996,VLOOKUP(E89,'Общий список'!$A$3:$S$996,19,FALSE),MATCH($B$1,'Общий список'!A69:M69,0)),"")</f>
        <v/>
      </c>
      <c r="C89" s="27" t="str">
        <f>IF(B89="","", IFERROR(VLOOKUP(E89,'Общий список'!$A$3:$AG$996,3,FALSE),""))</f>
        <v/>
      </c>
      <c r="D89" s="27" t="str">
        <f>IF(B89="","", IFERROR(VLOOKUP(E89,'Общий список'!$A$3:$AG$996,17,FALSE),""))</f>
        <v/>
      </c>
      <c r="E89" s="28">
        <f>'Общий список'!A69</f>
        <v>279</v>
      </c>
      <c r="F89" s="29" t="str">
        <f>IF(B89="","", IFERROR(VLOOKUP(E89,'Общий список'!$A$3:$AG$996,2,FALSE),""))</f>
        <v/>
      </c>
      <c r="G89" s="27" t="str">
        <f>IF(B89="","", IFERROR(VLOOKUP(E89,'Общий список'!$A$3:$AG$996,4,FALSE),""))</f>
        <v/>
      </c>
      <c r="H89" s="27" t="str">
        <f>IF(B89="","", IFERROR(VLOOKUP(E89,'Общий список'!$A$3:$AG$996,6,FALSE),""))</f>
        <v/>
      </c>
      <c r="I89" s="27" t="str">
        <f>IF(B89="","", IFERROR(VLOOKUP(E89,'Общий список'!$A$3:$AG$996,7,FALSE),""))</f>
        <v/>
      </c>
      <c r="J89" s="27" t="str">
        <f t="array" ref="J89">IFERROR(INDEX('Общий список'!$A$3:$O$996,VLOOKUP(E89,'Общий список'!$A$3:$S$996,19,FALSE),MATCH(B89,'Общий список'!A69:N69,0)+1),"")</f>
        <v/>
      </c>
      <c r="K89" s="30"/>
      <c r="L89" s="30"/>
      <c r="M89" s="31" t="str">
        <f t="shared" si="1"/>
        <v/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список'!A70:M70,0)),"")</f>
        <v/>
      </c>
      <c r="C90" s="27" t="str">
        <f>IF(B90="","", IFERROR(VLOOKUP(E90,'Общий список'!$A$3:$AG$996,3,FALSE),""))</f>
        <v/>
      </c>
      <c r="D90" s="27" t="str">
        <f>IF(B90="","", IFERROR(VLOOKUP(E90,'Общий список'!$A$3:$AG$996,17,FALSE),""))</f>
        <v/>
      </c>
      <c r="E90" s="28">
        <f>'Общий список'!A70</f>
        <v>282</v>
      </c>
      <c r="F90" s="29" t="str">
        <f>IF(B90="","", IFERROR(VLOOKUP(E90,'Общий список'!$A$3:$AG$996,2,FALSE),""))</f>
        <v/>
      </c>
      <c r="G90" s="27" t="str">
        <f>IF(B90="","", IFERROR(VLOOKUP(E90,'Общий список'!$A$3:$AG$996,4,FALSE),""))</f>
        <v/>
      </c>
      <c r="H90" s="27" t="str">
        <f>IF(B90="","", IFERROR(VLOOKUP(E90,'Общий список'!$A$3:$AG$996,6,FALSE),""))</f>
        <v/>
      </c>
      <c r="I90" s="27" t="str">
        <f>IF(B90="","", IFERROR(VLOOKUP(E90,'Общий список'!$A$3:$AG$996,7,FALSE),""))</f>
        <v/>
      </c>
      <c r="J90" s="27" t="str">
        <f t="array" ref="J90">IFERROR(INDEX('Общий список'!$A$3:$O$996,VLOOKUP(E90,'Общий список'!$A$3:$S$996,19,FALSE),MATCH(B90,'Общий список'!A70:N70,0)+1),"")</f>
        <v/>
      </c>
      <c r="K90" s="30"/>
      <c r="L90" s="30"/>
      <c r="M90" s="31" t="str">
        <f t="shared" si="1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список'!A71:M71,0)),"")</f>
        <v/>
      </c>
      <c r="C91" s="27" t="str">
        <f>IF(B91="","", IFERROR(VLOOKUP(E91,'Общий список'!$A$3:$AG$996,3,FALSE),""))</f>
        <v/>
      </c>
      <c r="D91" s="27" t="str">
        <f>IF(B91="","", IFERROR(VLOOKUP(E91,'Общий список'!$A$3:$AG$996,17,FALSE),""))</f>
        <v/>
      </c>
      <c r="E91" s="28">
        <f>'Общий список'!A71</f>
        <v>283</v>
      </c>
      <c r="F91" s="29" t="str">
        <f>IF(B91="","", IFERROR(VLOOKUP(E91,'Общий список'!$A$3:$AG$996,2,FALSE),""))</f>
        <v/>
      </c>
      <c r="G91" s="27" t="str">
        <f>IF(B91="","", IFERROR(VLOOKUP(E91,'Общий список'!$A$3:$AG$996,4,FALSE),""))</f>
        <v/>
      </c>
      <c r="H91" s="27" t="str">
        <f>IF(B91="","", IFERROR(VLOOKUP(E91,'Общий список'!$A$3:$AG$996,6,FALSE),""))</f>
        <v/>
      </c>
      <c r="I91" s="27" t="str">
        <f>IF(B91="","", IFERROR(VLOOKUP(E91,'Общий список'!$A$3:$AG$996,7,FALSE),""))</f>
        <v/>
      </c>
      <c r="J91" s="27" t="str">
        <f t="array" ref="J91">IFERROR(INDEX('Общий список'!$A$3:$O$996,VLOOKUP(E91,'Общий список'!$A$3:$S$996,19,FALSE),MATCH(B91,'Общий список'!A71:N71,0)+1),"")</f>
        <v/>
      </c>
      <c r="K91" s="30"/>
      <c r="L91" s="30"/>
      <c r="M91" s="31" t="str">
        <f t="shared" si="1"/>
        <v/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список'!A72:M72,0)),"")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список'!A72</f>
        <v>301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список'!A72:N72,0)+1),"")</f>
        <v/>
      </c>
      <c r="K92" s="30"/>
      <c r="L92" s="30"/>
      <c r="M92" s="31" t="str">
        <f t="shared" si="1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список'!A73:M73,0)),"")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список'!A73</f>
        <v>302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список'!A73:N73,0)+1),"")</f>
        <v/>
      </c>
      <c r="K93" s="30"/>
      <c r="L93" s="30"/>
      <c r="M93" s="31" t="str">
        <f t="shared" si="1"/>
        <v/>
      </c>
      <c r="N93" s="28"/>
      <c r="O93" s="32"/>
      <c r="R93" s="33"/>
      <c r="S93" s="33"/>
      <c r="T93" s="33"/>
    </row>
    <row r="94" ht="15.0" hidden="1" customHeight="1">
      <c r="A94" s="25"/>
      <c r="B94" s="26" t="str">
        <f t="array" ref="B94">IFERROR(INDEX('Общий список'!$A$3:$S$996,VLOOKUP(E94,'Общий список'!$A$3:$S$996,19,FALSE),MATCH($B$1,'Общий список'!A74:M74,0)),"")</f>
        <v/>
      </c>
      <c r="C94" s="27" t="str">
        <f>IF(B94="","", IFERROR(VLOOKUP(E94,'Общий список'!$A$3:$AG$996,3,FALSE),""))</f>
        <v/>
      </c>
      <c r="D94" s="27" t="str">
        <f>IF(B94="","", IFERROR(VLOOKUP(E94,'Общий список'!$A$3:$AG$996,17,FALSE),""))</f>
        <v/>
      </c>
      <c r="E94" s="28">
        <f>'Общий список'!A74</f>
        <v>303</v>
      </c>
      <c r="F94" s="29" t="str">
        <f>IF(B94="","", IFERROR(VLOOKUP(E94,'Общий список'!$A$3:$AG$996,2,FALSE),""))</f>
        <v/>
      </c>
      <c r="G94" s="27" t="str">
        <f>IF(B94="","", IFERROR(VLOOKUP(E94,'Общий список'!$A$3:$AG$996,4,FALSE),""))</f>
        <v/>
      </c>
      <c r="H94" s="27" t="str">
        <f>IF(B94="","", IFERROR(VLOOKUP(E94,'Общий список'!$A$3:$AG$996,6,FALSE),""))</f>
        <v/>
      </c>
      <c r="I94" s="27" t="str">
        <f>IF(B94="","", IFERROR(VLOOKUP(E94,'Общий список'!$A$3:$AG$996,7,FALSE),""))</f>
        <v/>
      </c>
      <c r="J94" s="27" t="str">
        <f t="array" ref="J94">IFERROR(INDEX('Общий список'!$A$3:$O$996,VLOOKUP(E94,'Общий список'!$A$3:$S$996,19,FALSE),MATCH(B94,'Общий список'!A74:N74,0)+1),"")</f>
        <v/>
      </c>
      <c r="K94" s="30"/>
      <c r="L94" s="30"/>
      <c r="M94" s="31" t="str">
        <f t="shared" si="1"/>
        <v/>
      </c>
      <c r="N94" s="28"/>
      <c r="O94" s="32"/>
      <c r="R94" s="33"/>
      <c r="S94" s="33"/>
      <c r="T94" s="33"/>
    </row>
    <row r="95" ht="15.0" hidden="1" customHeight="1">
      <c r="A95" s="25"/>
      <c r="B95" s="26" t="str">
        <f t="array" ref="B95">IFERROR(INDEX('Общий список'!$A$3:$S$996,VLOOKUP(E95,'Общий список'!$A$3:$S$996,19,FALSE),MATCH($B$1,'Общий список'!A75:M75,0)),"")</f>
        <v/>
      </c>
      <c r="C95" s="27" t="str">
        <f>IF(B95="","", IFERROR(VLOOKUP(E95,'Общий список'!$A$3:$AG$996,3,FALSE),""))</f>
        <v/>
      </c>
      <c r="D95" s="27" t="str">
        <f>IF(B95="","", IFERROR(VLOOKUP(E95,'Общий список'!$A$3:$AG$996,17,FALSE),""))</f>
        <v/>
      </c>
      <c r="E95" s="28">
        <f>'Общий список'!A75</f>
        <v>304</v>
      </c>
      <c r="F95" s="29" t="str">
        <f>IF(B95="","", IFERROR(VLOOKUP(E95,'Общий список'!$A$3:$AG$996,2,FALSE),""))</f>
        <v/>
      </c>
      <c r="G95" s="27" t="str">
        <f>IF(B95="","", IFERROR(VLOOKUP(E95,'Общий список'!$A$3:$AG$996,4,FALSE),""))</f>
        <v/>
      </c>
      <c r="H95" s="27" t="str">
        <f>IF(B95="","", IFERROR(VLOOKUP(E95,'Общий список'!$A$3:$AG$996,6,FALSE),""))</f>
        <v/>
      </c>
      <c r="I95" s="27" t="str">
        <f>IF(B95="","", IFERROR(VLOOKUP(E95,'Общий список'!$A$3:$AG$996,7,FALSE),""))</f>
        <v/>
      </c>
      <c r="J95" s="27" t="str">
        <f t="array" ref="J95">IFERROR(INDEX('Общий список'!$A$3:$O$996,VLOOKUP(E95,'Общий список'!$A$3:$S$996,19,FALSE),MATCH(B95,'Общий список'!A75:N75,0)+1),"")</f>
        <v/>
      </c>
      <c r="K95" s="30"/>
      <c r="L95" s="30"/>
      <c r="M95" s="31" t="str">
        <f t="shared" si="1"/>
        <v/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список'!A76:M76,0)),"")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список'!A76</f>
        <v>305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список'!A76:N76,0)+1),"")</f>
        <v/>
      </c>
      <c r="K96" s="30"/>
      <c r="L96" s="30"/>
      <c r="M96" s="31" t="str">
        <f t="shared" si="1"/>
        <v/>
      </c>
      <c r="N96" s="28"/>
      <c r="O96" s="32"/>
      <c r="R96" s="33"/>
      <c r="S96" s="33"/>
      <c r="T96" s="33"/>
    </row>
    <row r="97" ht="15.0" hidden="1" customHeight="1">
      <c r="A97" s="25"/>
      <c r="B97" s="26" t="str">
        <f t="array" ref="B97">IFERROR(INDEX('Общий список'!$A$3:$S$996,VLOOKUP(E97,'Общий список'!$A$3:$S$996,19,FALSE),MATCH($B$1,'Общий список'!A77:M77,0)),"")</f>
        <v/>
      </c>
      <c r="C97" s="27" t="str">
        <f>IF(B97="","", IFERROR(VLOOKUP(E97,'Общий список'!$A$3:$AG$996,3,FALSE),""))</f>
        <v/>
      </c>
      <c r="D97" s="27" t="str">
        <f>IF(B97="","", IFERROR(VLOOKUP(E97,'Общий список'!$A$3:$AG$996,17,FALSE),""))</f>
        <v/>
      </c>
      <c r="E97" s="28">
        <f>'Общий список'!A77</f>
        <v>306</v>
      </c>
      <c r="F97" s="29" t="str">
        <f>IF(B97="","", IFERROR(VLOOKUP(E97,'Общий список'!$A$3:$AG$996,2,FALSE),""))</f>
        <v/>
      </c>
      <c r="G97" s="27" t="str">
        <f>IF(B97="","", IFERROR(VLOOKUP(E97,'Общий список'!$A$3:$AG$996,4,FALSE),""))</f>
        <v/>
      </c>
      <c r="H97" s="27" t="str">
        <f>IF(B97="","", IFERROR(VLOOKUP(E97,'Общий список'!$A$3:$AG$996,6,FALSE),""))</f>
        <v/>
      </c>
      <c r="I97" s="27" t="str">
        <f>IF(B97="","", IFERROR(VLOOKUP(E97,'Общий список'!$A$3:$AG$996,7,FALSE),""))</f>
        <v/>
      </c>
      <c r="J97" s="27" t="str">
        <f t="array" ref="J97">IFERROR(INDEX('Общий список'!$A$3:$O$996,VLOOKUP(E97,'Общий список'!$A$3:$S$996,19,FALSE),MATCH(B97,'Общий список'!A77:N77,0)+1),"")</f>
        <v/>
      </c>
      <c r="K97" s="30"/>
      <c r="L97" s="30"/>
      <c r="M97" s="31" t="str">
        <f t="shared" si="1"/>
        <v/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список'!A78:M78,0)),"")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список'!A78</f>
        <v>307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список'!A78:N78,0)+1),"")</f>
        <v/>
      </c>
      <c r="K98" s="30"/>
      <c r="L98" s="30"/>
      <c r="M98" s="31" t="str">
        <f t="shared" si="1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список'!A79:M79,0)),"")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список'!A79</f>
        <v>309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список'!A79:N79,0)+1),"")</f>
        <v/>
      </c>
      <c r="K99" s="30"/>
      <c r="L99" s="30"/>
      <c r="M99" s="31" t="str">
        <f t="shared" si="1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список'!A80:M80,0)),"")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список'!A80</f>
        <v>310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список'!A80:N80,0)+1),"")</f>
        <v/>
      </c>
      <c r="K100" s="30"/>
      <c r="L100" s="30"/>
      <c r="M100" s="31" t="str">
        <f t="shared" si="1"/>
        <v/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список'!A83:M83,0)),"")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список'!A83</f>
        <v>358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список'!A83:N83,0)+1),"")</f>
        <v/>
      </c>
      <c r="K101" s="30"/>
      <c r="L101" s="30"/>
      <c r="M101" s="31" t="str">
        <f t="shared" si="1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список'!A84:M84,0)),"")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список'!A84</f>
        <v>359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список'!A84:N84,0)+1),"")</f>
        <v/>
      </c>
      <c r="K102" s="30"/>
      <c r="L102" s="30"/>
      <c r="M102" s="31" t="str">
        <f t="shared" si="1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список'!A85:M85,0)),"")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список'!A85</f>
        <v>362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список'!A85:N85,0)+1),"")</f>
        <v/>
      </c>
      <c r="K103" s="30"/>
      <c r="L103" s="30"/>
      <c r="M103" s="31" t="str">
        <f t="shared" si="1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список'!A86:M86,0)),"")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список'!A86</f>
        <v>367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список'!A86:N86,0)+1),"")</f>
        <v/>
      </c>
      <c r="K104" s="30"/>
      <c r="L104" s="30"/>
      <c r="M104" s="31" t="str">
        <f t="shared" si="1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список'!A87:M87,0)),"")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список'!A87</f>
        <v>369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список'!A87:N87,0)+1),"")</f>
        <v/>
      </c>
      <c r="K105" s="30"/>
      <c r="L105" s="30"/>
      <c r="M105" s="31" t="str">
        <f t="shared" si="1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список'!A88:M88,0)),"")</f>
        <v>800 м</v>
      </c>
      <c r="C106" s="27" t="str">
        <f>IF(B106="","", IFERROR(VLOOKUP(E106,'Общий список'!$A$3:$AG$996,3,FALSE),""))</f>
        <v>Ж</v>
      </c>
      <c r="D106" s="27" t="str">
        <f>IF(B106="","", IFERROR(VLOOKUP(E106,'Общий список'!$A$3:$AG$996,17,FALSE),""))</f>
        <v/>
      </c>
      <c r="E106" s="28">
        <f>'Общий список'!A88</f>
        <v>370</v>
      </c>
      <c r="F106" s="29" t="str">
        <f>IF(B106="","", IFERROR(VLOOKUP(E106,'Общий список'!$A$3:$AG$996,2,FALSE),""))</f>
        <v>Кусакина Елизавета </v>
      </c>
      <c r="G106" s="27" t="str">
        <f>IF(B106="","", IFERROR(VLOOKUP(E106,'Общий список'!$A$3:$AG$996,4,FALSE),""))</f>
        <v>26.09.2008</v>
      </c>
      <c r="H106" s="27" t="str">
        <f>IF(B106="","", IFERROR(VLOOKUP(E106,'Общий список'!$A$3:$AG$996,6,FALSE),""))</f>
        <v>г. Пермь "СШОР №1"</v>
      </c>
      <c r="I106" s="27" t="str">
        <f>IF(B106="","", IFERROR(VLOOKUP(E106,'Общий список'!$A$3:$AG$996,7,FALSE),""))</f>
        <v>Савкина Е.И </v>
      </c>
      <c r="J106" s="27" t="str">
        <f t="array" ref="J106">IFERROR(INDEX('Общий список'!$A$3:$O$996,VLOOKUP(E106,'Общий список'!$A$3:$S$996,19,FALSE),MATCH(B106,'Общий список'!A88:N88,0)+1),"")</f>
        <v>2.21,5</v>
      </c>
      <c r="K106" s="30"/>
      <c r="L106" s="30"/>
      <c r="M106" s="31" t="str">
        <f t="shared" si="1"/>
        <v/>
      </c>
      <c r="N106" s="28"/>
      <c r="O106" s="32"/>
      <c r="R106" s="33"/>
      <c r="S106" s="33"/>
      <c r="T106" s="33"/>
    </row>
    <row r="107" ht="15.0" hidden="1" customHeight="1">
      <c r="A107" s="25"/>
      <c r="B107" s="26" t="str">
        <f t="array" ref="B107">IFERROR(INDEX('Общий список'!$A$3:$S$996,VLOOKUP(E107,'Общий список'!$A$3:$S$996,19,FALSE),MATCH($B$1,'Общий список'!A89:M89,0)),"")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список'!A89</f>
        <v>371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список'!A89:N89,0)+1),"")</f>
        <v/>
      </c>
      <c r="K107" s="30"/>
      <c r="L107" s="30"/>
      <c r="M107" s="31" t="str">
        <f t="shared" si="1"/>
        <v/>
      </c>
      <c r="N107" s="28"/>
      <c r="O107" s="32"/>
      <c r="R107" s="33"/>
      <c r="S107" s="33"/>
      <c r="T107" s="33"/>
    </row>
    <row r="108" ht="15.0" hidden="1" customHeight="1">
      <c r="A108" s="25"/>
      <c r="B108" s="26" t="str">
        <f t="array" ref="B108">IFERROR(INDEX('Общий список'!$A$3:$S$996,VLOOKUP(E108,'Общий список'!$A$3:$S$996,19,FALSE),MATCH($B$1,'Общий список'!A90:M90,0)),"")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список'!A90</f>
        <v>373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список'!A90:N90,0)+1),"")</f>
        <v/>
      </c>
      <c r="K108" s="30"/>
      <c r="L108" s="30"/>
      <c r="M108" s="31" t="str">
        <f t="shared" si="1"/>
        <v/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список'!A91:M91,0)),"")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список'!A91</f>
        <v>374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список'!A91:N91,0)+1),"")</f>
        <v/>
      </c>
      <c r="K109" s="30"/>
      <c r="L109" s="30"/>
      <c r="M109" s="31" t="str">
        <f t="shared" si="1"/>
        <v/>
      </c>
      <c r="N109" s="28"/>
      <c r="O109" s="32"/>
      <c r="R109" s="33"/>
      <c r="S109" s="33"/>
      <c r="T109" s="33"/>
    </row>
    <row r="110" ht="15.0" hidden="1" customHeight="1">
      <c r="A110" s="25"/>
      <c r="B110" s="26" t="str">
        <f t="array" ref="B110">IFERROR(INDEX('Общий список'!$A$3:$S$996,VLOOKUP(E110,'Общий список'!$A$3:$S$996,19,FALSE),MATCH($B$1,'Общий список'!A92:M92,0)),"")</f>
        <v/>
      </c>
      <c r="C110" s="27" t="str">
        <f>IF(B110="","", IFERROR(VLOOKUP(E110,'Общий список'!$A$3:$AG$996,3,FALSE),""))</f>
        <v/>
      </c>
      <c r="D110" s="27" t="str">
        <f>IF(B110="","", IFERROR(VLOOKUP(E110,'Общий список'!$A$3:$AG$996,17,FALSE),""))</f>
        <v/>
      </c>
      <c r="E110" s="28">
        <f>'Общий список'!A92</f>
        <v>376</v>
      </c>
      <c r="F110" s="29" t="str">
        <f>IF(B110="","", IFERROR(VLOOKUP(E110,'Общий список'!$A$3:$AG$996,2,FALSE),""))</f>
        <v/>
      </c>
      <c r="G110" s="27" t="str">
        <f>IF(B110="","", IFERROR(VLOOKUP(E110,'Общий список'!$A$3:$AG$996,4,FALSE),""))</f>
        <v/>
      </c>
      <c r="H110" s="27" t="str">
        <f>IF(B110="","", IFERROR(VLOOKUP(E110,'Общий список'!$A$3:$AG$996,6,FALSE),""))</f>
        <v/>
      </c>
      <c r="I110" s="27" t="str">
        <f>IF(B110="","", IFERROR(VLOOKUP(E110,'Общий список'!$A$3:$AG$996,7,FALSE),""))</f>
        <v/>
      </c>
      <c r="J110" s="27" t="str">
        <f t="array" ref="J110">IFERROR(INDEX('Общий список'!$A$3:$O$996,VLOOKUP(E110,'Общий список'!$A$3:$S$996,19,FALSE),MATCH(B110,'Общий список'!A92:N92,0)+1),"")</f>
        <v/>
      </c>
      <c r="K110" s="30"/>
      <c r="L110" s="30"/>
      <c r="M110" s="31" t="str">
        <f t="shared" si="1"/>
        <v/>
      </c>
      <c r="N110" s="28"/>
      <c r="O110" s="32"/>
      <c r="R110" s="33"/>
      <c r="S110" s="33"/>
      <c r="T110" s="33"/>
    </row>
    <row r="111" ht="15.0" hidden="1" customHeight="1">
      <c r="A111" s="25"/>
      <c r="B111" s="26" t="str">
        <f t="array" ref="B111">IFERROR(INDEX('Общий список'!$A$3:$S$996,VLOOKUP(E111,'Общий список'!$A$3:$S$996,19,FALSE),MATCH($B$1,'Общий список'!A94:M94,0)),"")</f>
        <v>800 м</v>
      </c>
      <c r="C111" s="27" t="str">
        <f>IF(B111="","", IFERROR(VLOOKUP(E111,'Общий список'!$A$3:$AG$996,3,FALSE),""))</f>
        <v>Ж</v>
      </c>
      <c r="D111" s="27" t="str">
        <f>IF(B111="","", IFERROR(VLOOKUP(E111,'Общий список'!$A$3:$AG$996,17,FALSE),""))</f>
        <v/>
      </c>
      <c r="E111" s="28">
        <f>'Общий список'!A94</f>
        <v>384</v>
      </c>
      <c r="F111" s="29" t="str">
        <f>IF(B111="","", IFERROR(VLOOKUP(E111,'Общий список'!$A$3:$AG$996,2,FALSE),""))</f>
        <v>Орлова Полина</v>
      </c>
      <c r="G111" s="27" t="str">
        <f>IF(B111="","", IFERROR(VLOOKUP(E111,'Общий список'!$A$3:$AG$996,4,FALSE),""))</f>
        <v>07.12.2006</v>
      </c>
      <c r="H111" s="27" t="str">
        <f>IF(B111="","", IFERROR(VLOOKUP(E111,'Общий список'!$A$3:$AG$996,6,FALSE),""))</f>
        <v>МАУ ДО СШ "Вихрь"</v>
      </c>
      <c r="I111" s="27" t="str">
        <f>IF(B111="","", IFERROR(VLOOKUP(E111,'Общий список'!$A$3:$AG$996,7,FALSE),""))</f>
        <v>Пермякова Н.В</v>
      </c>
      <c r="J111" s="27" t="str">
        <f t="array" ref="J111">IFERROR(INDEX('Общий список'!$A$3:$O$996,VLOOKUP(E111,'Общий список'!$A$3:$S$996,19,FALSE),MATCH(B111,'Общий список'!A94:N94,0)+1),"")</f>
        <v>2,28,0</v>
      </c>
      <c r="K111" s="30"/>
      <c r="L111" s="30"/>
      <c r="M111" s="31" t="str">
        <f t="shared" si="1"/>
        <v/>
      </c>
      <c r="N111" s="28"/>
      <c r="O111" s="32"/>
      <c r="R111" s="33"/>
      <c r="S111" s="33"/>
      <c r="T111" s="33"/>
    </row>
    <row r="112" ht="15.0" hidden="1" customHeight="1">
      <c r="A112" s="25"/>
      <c r="B112" s="26" t="str">
        <f t="array" ref="B112">IFERROR(INDEX('Общий список'!$A$3:$S$996,VLOOKUP(E112,'Общий список'!$A$3:$S$996,19,FALSE),MATCH($B$1,'Общий список'!A95:M95,0)),"")</f>
        <v/>
      </c>
      <c r="C112" s="27" t="str">
        <f>IF(B112="","", IFERROR(VLOOKUP(E112,'Общий список'!$A$3:$AG$996,3,FALSE),""))</f>
        <v/>
      </c>
      <c r="D112" s="27" t="str">
        <f>IF(B112="","", IFERROR(VLOOKUP(E112,'Общий список'!$A$3:$AG$996,17,FALSE),""))</f>
        <v/>
      </c>
      <c r="E112" s="28">
        <f>'Общий список'!A95</f>
        <v>388</v>
      </c>
      <c r="F112" s="29" t="str">
        <f>IF(B112="","", IFERROR(VLOOKUP(E112,'Общий список'!$A$3:$AG$996,2,FALSE),""))</f>
        <v/>
      </c>
      <c r="G112" s="27" t="str">
        <f>IF(B112="","", IFERROR(VLOOKUP(E112,'Общий список'!$A$3:$AG$996,4,FALSE),""))</f>
        <v/>
      </c>
      <c r="H112" s="27" t="str">
        <f>IF(B112="","", IFERROR(VLOOKUP(E112,'Общий список'!$A$3:$AG$996,6,FALSE),""))</f>
        <v/>
      </c>
      <c r="I112" s="27" t="str">
        <f>IF(B112="","", IFERROR(VLOOKUP(E112,'Общий список'!$A$3:$AG$996,7,FALSE),""))</f>
        <v/>
      </c>
      <c r="J112" s="27" t="str">
        <f t="array" ref="J112">IFERROR(INDEX('Общий список'!$A$3:$O$996,VLOOKUP(E112,'Общий список'!$A$3:$S$996,19,FALSE),MATCH(B112,'Общий список'!A95:N95,0)+1),"")</f>
        <v/>
      </c>
      <c r="K112" s="30"/>
      <c r="L112" s="30"/>
      <c r="M112" s="31" t="str">
        <f t="shared" si="1"/>
        <v/>
      </c>
      <c r="N112" s="28"/>
      <c r="O112" s="32"/>
      <c r="R112" s="33"/>
      <c r="S112" s="33"/>
      <c r="T112" s="33"/>
    </row>
    <row r="113" ht="15.0" hidden="1" customHeight="1">
      <c r="A113" s="25"/>
      <c r="B113" s="26" t="str">
        <f t="array" ref="B113">IFERROR(INDEX('Общий список'!$A$3:$S$996,VLOOKUP(E113,'Общий список'!$A$3:$S$996,19,FALSE),MATCH($B$1,'Общий список'!A96:M96,0)),"")</f>
        <v>800 м</v>
      </c>
      <c r="C113" s="27" t="str">
        <f>IF(B113="","", IFERROR(VLOOKUP(E113,'Общий список'!$A$3:$AG$996,3,FALSE),""))</f>
        <v>Ж</v>
      </c>
      <c r="D113" s="27" t="str">
        <f>IF(B113="","", IFERROR(VLOOKUP(E113,'Общий список'!$A$3:$AG$996,17,FALSE),""))</f>
        <v/>
      </c>
      <c r="E113" s="28">
        <f>'Общий список'!A96</f>
        <v>389</v>
      </c>
      <c r="F113" s="29" t="str">
        <f>IF(B113="","", IFERROR(VLOOKUP(E113,'Общий список'!$A$3:$AG$996,2,FALSE),""))</f>
        <v>Володько Анастасия</v>
      </c>
      <c r="G113" s="27" t="str">
        <f>IF(B113="","", IFERROR(VLOOKUP(E113,'Общий список'!$A$3:$AG$996,4,FALSE),""))</f>
        <v>08.06.2007</v>
      </c>
      <c r="H113" s="27" t="str">
        <f>IF(B113="","", IFERROR(VLOOKUP(E113,'Общий список'!$A$3:$AG$996,6,FALSE),""))</f>
        <v>МАУ ДО СШ "Вихрь"</v>
      </c>
      <c r="I113" s="27" t="str">
        <f>IF(B113="","", IFERROR(VLOOKUP(E113,'Общий список'!$A$3:$AG$996,7,FALSE),""))</f>
        <v>Пермякова Н.В</v>
      </c>
      <c r="J113" s="27" t="str">
        <f t="array" ref="J113">IFERROR(INDEX('Общий список'!$A$3:$O$996,VLOOKUP(E113,'Общий список'!$A$3:$S$996,19,FALSE),MATCH(B113,'Общий список'!A96:N96,0)+1),"")</f>
        <v>2,25,0</v>
      </c>
      <c r="K113" s="30"/>
      <c r="L113" s="30"/>
      <c r="M113" s="31" t="str">
        <f t="shared" si="1"/>
        <v/>
      </c>
      <c r="N113" s="28"/>
      <c r="O113" s="32"/>
      <c r="R113" s="33"/>
      <c r="S113" s="33"/>
      <c r="T113" s="33"/>
    </row>
    <row r="114" ht="15.0" customHeight="1">
      <c r="A114" s="25">
        <v>30.0</v>
      </c>
      <c r="B114" s="26" t="str">
        <f t="array" ref="B114">IFERROR(INDEX('Общий список'!$A$3:$S$996,VLOOKUP(E114,'Общий список'!$A$3:$S$996,19,FALSE),MATCH($B$1,'Общий список'!A202:M202,0)),"")</f>
        <v>800 м</v>
      </c>
      <c r="C114" s="27" t="str">
        <f>IF(B114="","", IFERROR(VLOOKUP(E114,'Общий список'!$A$3:$AG$996,3,FALSE),""))</f>
        <v>М</v>
      </c>
      <c r="D114" s="27" t="str">
        <f>IF(B114="","", IFERROR(VLOOKUP(E114,'Общий список'!$A$3:$AG$996,17,FALSE),""))</f>
        <v/>
      </c>
      <c r="E114" s="28">
        <f>'Общий список'!A202</f>
        <v>886</v>
      </c>
      <c r="F114" s="29" t="str">
        <f>IF(B114="","", IFERROR(VLOOKUP(E114,'Общий список'!$A$3:$AG$996,2,FALSE),""))</f>
        <v>Пьянков Лев</v>
      </c>
      <c r="G114" s="27">
        <f>IF(B114="","", IFERROR(VLOOKUP(E114,'Общий список'!$A$3:$AG$996,4,FALSE),""))</f>
        <v>2009</v>
      </c>
      <c r="H114" s="70" t="str">
        <f>IF(B114="","", IFERROR(VLOOKUP(E114,'Общий список'!$A$3:$AG$996,6,FALSE),""))</f>
        <v>ЦСП по адаптивным видам спорта</v>
      </c>
      <c r="I114" s="46" t="str">
        <f>IF(B114="","", IFERROR(VLOOKUP(E114,'Общий список'!$A$3:$AG$996,7,FALSE),""))</f>
        <v>Валевич Д.Ф</v>
      </c>
      <c r="J114" s="50" t="s">
        <v>103</v>
      </c>
      <c r="K114" s="30"/>
      <c r="L114" s="30" t="s">
        <v>167</v>
      </c>
      <c r="M114" s="31" t="str">
        <f t="shared" si="1"/>
        <v>2.17,00</v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список'!A98:M98,0)),"")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список'!A98</f>
        <v>397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список'!A98:N98,0)+1),"")</f>
        <v/>
      </c>
      <c r="K115" s="30"/>
      <c r="L115" s="30"/>
      <c r="M115" s="31" t="str">
        <f t="shared" si="1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список'!A99:M99,0)),"")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список'!A99</f>
        <v>399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список'!A99:N99,0)+1),"")</f>
        <v/>
      </c>
      <c r="K116" s="30"/>
      <c r="L116" s="30"/>
      <c r="M116" s="31" t="str">
        <f t="shared" si="1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список'!A100:M100,0)),"")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список'!A100</f>
        <v>443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список'!A100:N100,0)+1),"")</f>
        <v/>
      </c>
      <c r="K117" s="30"/>
      <c r="L117" s="30"/>
      <c r="M117" s="31" t="str">
        <f t="shared" si="1"/>
        <v/>
      </c>
      <c r="N117" s="28"/>
      <c r="O117" s="32"/>
      <c r="R117" s="33"/>
      <c r="S117" s="33"/>
      <c r="T117" s="33"/>
    </row>
    <row r="118" ht="15.0" hidden="1" customHeight="1">
      <c r="A118" s="25"/>
      <c r="B118" s="26" t="str">
        <f t="array" ref="B118">IFERROR(INDEX('Общий список'!$A$3:$S$996,VLOOKUP(E118,'Общий список'!$A$3:$S$996,19,FALSE),MATCH($B$1,'Общий список'!A101:M101,0)),"")</f>
        <v/>
      </c>
      <c r="C118" s="27" t="str">
        <f>IF(B118="","", IFERROR(VLOOKUP(E118,'Общий список'!$A$3:$AG$996,3,FALSE),""))</f>
        <v/>
      </c>
      <c r="D118" s="27" t="str">
        <f>IF(B118="","", IFERROR(VLOOKUP(E118,'Общий список'!$A$3:$AG$996,17,FALSE),""))</f>
        <v/>
      </c>
      <c r="E118" s="28">
        <f>'Общий список'!A101</f>
        <v>456</v>
      </c>
      <c r="F118" s="29" t="str">
        <f>IF(B118="","", IFERROR(VLOOKUP(E118,'Общий список'!$A$3:$AG$996,2,FALSE),""))</f>
        <v/>
      </c>
      <c r="G118" s="27" t="str">
        <f>IF(B118="","", IFERROR(VLOOKUP(E118,'Общий список'!$A$3:$AG$996,4,FALSE),""))</f>
        <v/>
      </c>
      <c r="H118" s="27" t="str">
        <f>IF(B118="","", IFERROR(VLOOKUP(E118,'Общий список'!$A$3:$AG$996,6,FALSE),""))</f>
        <v/>
      </c>
      <c r="I118" s="27" t="str">
        <f>IF(B118="","", IFERROR(VLOOKUP(E118,'Общий список'!$A$3:$AG$996,7,FALSE),""))</f>
        <v/>
      </c>
      <c r="J118" s="27" t="str">
        <f t="array" ref="J118">IFERROR(INDEX('Общий список'!$A$3:$O$996,VLOOKUP(E118,'Общий список'!$A$3:$S$996,19,FALSE),MATCH(B118,'Общий список'!A101:N101,0)+1),"")</f>
        <v/>
      </c>
      <c r="K118" s="30"/>
      <c r="L118" s="30"/>
      <c r="M118" s="31" t="str">
        <f t="shared" si="1"/>
        <v/>
      </c>
      <c r="N118" s="28"/>
      <c r="O118" s="32"/>
      <c r="R118" s="33"/>
      <c r="S118" s="33"/>
      <c r="T118" s="33"/>
    </row>
    <row r="119" ht="15.0" hidden="1" customHeight="1">
      <c r="A119" s="25"/>
      <c r="B119" s="26" t="str">
        <f t="array" ref="B119">IFERROR(INDEX('Общий список'!$A$3:$S$996,VLOOKUP(E119,'Общий список'!$A$3:$S$996,19,FALSE),MATCH($B$1,'Общий список'!A102:M102,0)),"")</f>
        <v/>
      </c>
      <c r="C119" s="27" t="str">
        <f>IF(B119="","", IFERROR(VLOOKUP(E119,'Общий список'!$A$3:$AG$996,3,FALSE),""))</f>
        <v/>
      </c>
      <c r="D119" s="27" t="str">
        <f>IF(B119="","", IFERROR(VLOOKUP(E119,'Общий список'!$A$3:$AG$996,17,FALSE),""))</f>
        <v/>
      </c>
      <c r="E119" s="28">
        <f>'Общий список'!A102</f>
        <v>460</v>
      </c>
      <c r="F119" s="29" t="str">
        <f>IF(B119="","", IFERROR(VLOOKUP(E119,'Общий список'!$A$3:$AG$996,2,FALSE),""))</f>
        <v/>
      </c>
      <c r="G119" s="27" t="str">
        <f>IF(B119="","", IFERROR(VLOOKUP(E119,'Общий список'!$A$3:$AG$996,4,FALSE),""))</f>
        <v/>
      </c>
      <c r="H119" s="27" t="str">
        <f>IF(B119="","", IFERROR(VLOOKUP(E119,'Общий список'!$A$3:$AG$996,6,FALSE),""))</f>
        <v/>
      </c>
      <c r="I119" s="27" t="str">
        <f>IF(B119="","", IFERROR(VLOOKUP(E119,'Общий список'!$A$3:$AG$996,7,FALSE),""))</f>
        <v/>
      </c>
      <c r="J119" s="27" t="str">
        <f t="array" ref="J119">IFERROR(INDEX('Общий список'!$A$3:$O$996,VLOOKUP(E119,'Общий список'!$A$3:$S$996,19,FALSE),MATCH(B119,'Общий список'!A102:N102,0)+1),"")</f>
        <v/>
      </c>
      <c r="K119" s="30"/>
      <c r="L119" s="30"/>
      <c r="M119" s="31" t="str">
        <f t="shared" si="1"/>
        <v/>
      </c>
      <c r="N119" s="28"/>
      <c r="O119" s="32"/>
      <c r="R119" s="33"/>
      <c r="S119" s="33"/>
      <c r="T119" s="33"/>
    </row>
    <row r="120" ht="15.0" hidden="1" customHeight="1">
      <c r="A120" s="25"/>
      <c r="B120" s="26" t="str">
        <f t="array" ref="B120">IFERROR(INDEX('Общий список'!$A$3:$S$996,VLOOKUP(E120,'Общий список'!$A$3:$S$996,19,FALSE),MATCH($B$1,'Общий список'!A103:M103,0)),"")</f>
        <v/>
      </c>
      <c r="C120" s="27" t="str">
        <f>IF(B120="","", IFERROR(VLOOKUP(E120,'Общий список'!$A$3:$AG$996,3,FALSE),""))</f>
        <v/>
      </c>
      <c r="D120" s="27" t="str">
        <f>IF(B120="","", IFERROR(VLOOKUP(E120,'Общий список'!$A$3:$AG$996,17,FALSE),""))</f>
        <v/>
      </c>
      <c r="E120" s="28">
        <f>'Общий список'!A103</f>
        <v>465</v>
      </c>
      <c r="F120" s="29" t="str">
        <f>IF(B120="","", IFERROR(VLOOKUP(E120,'Общий список'!$A$3:$AG$996,2,FALSE),""))</f>
        <v/>
      </c>
      <c r="G120" s="27" t="str">
        <f>IF(B120="","", IFERROR(VLOOKUP(E120,'Общий список'!$A$3:$AG$996,4,FALSE),""))</f>
        <v/>
      </c>
      <c r="H120" s="27" t="str">
        <f>IF(B120="","", IFERROR(VLOOKUP(E120,'Общий список'!$A$3:$AG$996,6,FALSE),""))</f>
        <v/>
      </c>
      <c r="I120" s="27" t="str">
        <f>IF(B120="","", IFERROR(VLOOKUP(E120,'Общий список'!$A$3:$AG$996,7,FALSE),""))</f>
        <v/>
      </c>
      <c r="J120" s="27" t="str">
        <f t="array" ref="J120">IFERROR(INDEX('Общий список'!$A$3:$O$996,VLOOKUP(E120,'Общий список'!$A$3:$S$996,19,FALSE),MATCH(B120,'Общий список'!A103:N103,0)+1),"")</f>
        <v/>
      </c>
      <c r="K120" s="30"/>
      <c r="L120" s="30"/>
      <c r="M120" s="31" t="str">
        <f t="shared" si="1"/>
        <v/>
      </c>
      <c r="N120" s="28"/>
      <c r="O120" s="32"/>
      <c r="R120" s="33"/>
      <c r="S120" s="33"/>
      <c r="T120" s="33"/>
    </row>
    <row r="121" ht="15.0" hidden="1" customHeight="1">
      <c r="A121" s="25"/>
      <c r="B121" s="26" t="str">
        <f t="array" ref="B121">IFERROR(INDEX('Общий список'!$A$3:$S$996,VLOOKUP(E121,'Общий список'!$A$3:$S$996,19,FALSE),MATCH($B$1,'Общий список'!A104:M104,0)),"")</f>
        <v/>
      </c>
      <c r="C121" s="27" t="str">
        <f>IF(B121="","", IFERROR(VLOOKUP(E121,'Общий список'!$A$3:$AG$996,3,FALSE),""))</f>
        <v/>
      </c>
      <c r="D121" s="27" t="str">
        <f>IF(B121="","", IFERROR(VLOOKUP(E121,'Общий список'!$A$3:$AG$996,17,FALSE),""))</f>
        <v/>
      </c>
      <c r="E121" s="28">
        <f>'Общий список'!A104</f>
        <v>470</v>
      </c>
      <c r="F121" s="29" t="str">
        <f>IF(B121="","", IFERROR(VLOOKUP(E121,'Общий список'!$A$3:$AG$996,2,FALSE),""))</f>
        <v/>
      </c>
      <c r="G121" s="27" t="str">
        <f>IF(B121="","", IFERROR(VLOOKUP(E121,'Общий список'!$A$3:$AG$996,4,FALSE),""))</f>
        <v/>
      </c>
      <c r="H121" s="27" t="str">
        <f>IF(B121="","", IFERROR(VLOOKUP(E121,'Общий список'!$A$3:$AG$996,6,FALSE),""))</f>
        <v/>
      </c>
      <c r="I121" s="27" t="str">
        <f>IF(B121="","", IFERROR(VLOOKUP(E121,'Общий список'!$A$3:$AG$996,7,FALSE),""))</f>
        <v/>
      </c>
      <c r="J121" s="27" t="str">
        <f t="array" ref="J121">IFERROR(INDEX('Общий список'!$A$3:$O$996,VLOOKUP(E121,'Общий список'!$A$3:$S$996,19,FALSE),MATCH(B121,'Общий список'!A104:N104,0)+1),"")</f>
        <v/>
      </c>
      <c r="K121" s="30"/>
      <c r="L121" s="30"/>
      <c r="M121" s="31" t="str">
        <f t="shared" si="1"/>
        <v/>
      </c>
      <c r="N121" s="28"/>
      <c r="O121" s="32"/>
      <c r="R121" s="33"/>
      <c r="S121" s="33"/>
      <c r="T121" s="33"/>
    </row>
    <row r="122" ht="15.0" hidden="1" customHeight="1">
      <c r="A122" s="25"/>
      <c r="B122" s="26" t="str">
        <f t="array" ref="B122">IFERROR(INDEX('Общий список'!$A$3:$S$996,VLOOKUP(E122,'Общий список'!$A$3:$S$996,19,FALSE),MATCH($B$1,'Общий список'!A105:M105,0)),"")</f>
        <v/>
      </c>
      <c r="C122" s="27" t="str">
        <f>IF(B122="","", IFERROR(VLOOKUP(E122,'Общий список'!$A$3:$AG$996,3,FALSE),""))</f>
        <v/>
      </c>
      <c r="D122" s="27" t="str">
        <f>IF(B122="","", IFERROR(VLOOKUP(E122,'Общий список'!$A$3:$AG$996,17,FALSE),""))</f>
        <v/>
      </c>
      <c r="E122" s="28">
        <f>'Общий список'!A105</f>
        <v>471</v>
      </c>
      <c r="F122" s="29" t="str">
        <f>IF(B122="","", IFERROR(VLOOKUP(E122,'Общий список'!$A$3:$AG$996,2,FALSE),""))</f>
        <v/>
      </c>
      <c r="G122" s="27" t="str">
        <f>IF(B122="","", IFERROR(VLOOKUP(E122,'Общий список'!$A$3:$AG$996,4,FALSE),""))</f>
        <v/>
      </c>
      <c r="H122" s="27" t="str">
        <f>IF(B122="","", IFERROR(VLOOKUP(E122,'Общий список'!$A$3:$AG$996,6,FALSE),""))</f>
        <v/>
      </c>
      <c r="I122" s="27" t="str">
        <f>IF(B122="","", IFERROR(VLOOKUP(E122,'Общий список'!$A$3:$AG$996,7,FALSE),""))</f>
        <v/>
      </c>
      <c r="J122" s="27" t="str">
        <f t="array" ref="J122">IFERROR(INDEX('Общий список'!$A$3:$O$996,VLOOKUP(E122,'Общий список'!$A$3:$S$996,19,FALSE),MATCH(B122,'Общий список'!A105:N105,0)+1),"")</f>
        <v/>
      </c>
      <c r="K122" s="30"/>
      <c r="L122" s="30"/>
      <c r="M122" s="31" t="str">
        <f t="shared" si="1"/>
        <v/>
      </c>
      <c r="N122" s="28"/>
      <c r="O122" s="32"/>
      <c r="R122" s="33"/>
      <c r="S122" s="33"/>
      <c r="T122" s="33"/>
    </row>
    <row r="123" ht="15.0" hidden="1" customHeight="1">
      <c r="A123" s="25"/>
      <c r="B123" s="26" t="str">
        <f t="array" ref="B123">IFERROR(INDEX('Общий список'!$A$3:$S$996,VLOOKUP(E123,'Общий список'!$A$3:$S$996,19,FALSE),MATCH($B$1,'Общий список'!A106:M106,0)),"")</f>
        <v/>
      </c>
      <c r="C123" s="27" t="str">
        <f>IF(B123="","", IFERROR(VLOOKUP(E123,'Общий список'!$A$3:$AG$996,3,FALSE),""))</f>
        <v/>
      </c>
      <c r="D123" s="27" t="str">
        <f>IF(B123="","", IFERROR(VLOOKUP(E123,'Общий список'!$A$3:$AG$996,17,FALSE),""))</f>
        <v/>
      </c>
      <c r="E123" s="28">
        <f>'Общий список'!A106</f>
        <v>472</v>
      </c>
      <c r="F123" s="29" t="str">
        <f>IF(B123="","", IFERROR(VLOOKUP(E123,'Общий список'!$A$3:$AG$996,2,FALSE),""))</f>
        <v/>
      </c>
      <c r="G123" s="27" t="str">
        <f>IF(B123="","", IFERROR(VLOOKUP(E123,'Общий список'!$A$3:$AG$996,4,FALSE),""))</f>
        <v/>
      </c>
      <c r="H123" s="27" t="str">
        <f>IF(B123="","", IFERROR(VLOOKUP(E123,'Общий список'!$A$3:$AG$996,6,FALSE),""))</f>
        <v/>
      </c>
      <c r="I123" s="27" t="str">
        <f>IF(B123="","", IFERROR(VLOOKUP(E123,'Общий список'!$A$3:$AG$996,7,FALSE),""))</f>
        <v/>
      </c>
      <c r="J123" s="27" t="str">
        <f t="array" ref="J123">IFERROR(INDEX('Общий список'!$A$3:$O$996,VLOOKUP(E123,'Общий список'!$A$3:$S$996,19,FALSE),MATCH(B123,'Общий список'!A106:N106,0)+1),"")</f>
        <v/>
      </c>
      <c r="K123" s="30"/>
      <c r="L123" s="30"/>
      <c r="M123" s="31" t="str">
        <f t="shared" si="1"/>
        <v/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список'!A107:M107,0)),"")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список'!A107</f>
        <v>474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список'!A107:N107,0)+1),"")</f>
        <v/>
      </c>
      <c r="K124" s="30"/>
      <c r="L124" s="30"/>
      <c r="M124" s="31" t="str">
        <f t="shared" si="1"/>
        <v/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список'!A108:M108,0)),"")</f>
        <v/>
      </c>
      <c r="C125" s="27" t="str">
        <f>IF(B125="","", IFERROR(VLOOKUP(E125,'Общий список'!$A$3:$AG$996,3,FALSE),""))</f>
        <v/>
      </c>
      <c r="D125" s="27" t="str">
        <f>IF(B125="","", IFERROR(VLOOKUP(E125,'Общий список'!$A$3:$AG$996,17,FALSE),""))</f>
        <v/>
      </c>
      <c r="E125" s="28">
        <f>'Общий список'!A108</f>
        <v>475</v>
      </c>
      <c r="F125" s="29" t="str">
        <f>IF(B125="","", IFERROR(VLOOKUP(E125,'Общий список'!$A$3:$AG$996,2,FALSE),""))</f>
        <v/>
      </c>
      <c r="G125" s="27" t="str">
        <f>IF(B125="","", IFERROR(VLOOKUP(E125,'Общий список'!$A$3:$AG$996,4,FALSE),""))</f>
        <v/>
      </c>
      <c r="H125" s="27" t="str">
        <f>IF(B125="","", IFERROR(VLOOKUP(E125,'Общий список'!$A$3:$AG$996,6,FALSE),""))</f>
        <v/>
      </c>
      <c r="I125" s="27" t="str">
        <f>IF(B125="","", IFERROR(VLOOKUP(E125,'Общий список'!$A$3:$AG$996,7,FALSE),""))</f>
        <v/>
      </c>
      <c r="J125" s="27" t="str">
        <f t="array" ref="J125">IFERROR(INDEX('Общий список'!$A$3:$O$996,VLOOKUP(E125,'Общий список'!$A$3:$S$996,19,FALSE),MATCH(B125,'Общий список'!A108:N108,0)+1),"")</f>
        <v/>
      </c>
      <c r="K125" s="30"/>
      <c r="L125" s="30"/>
      <c r="M125" s="31" t="str">
        <f t="shared" si="1"/>
        <v/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список'!A109:M109,0)),"")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список'!A109</f>
        <v>477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список'!A109:N109,0)+1),"")</f>
        <v/>
      </c>
      <c r="K126" s="30"/>
      <c r="L126" s="30"/>
      <c r="M126" s="31" t="str">
        <f t="shared" si="1"/>
        <v/>
      </c>
      <c r="N126" s="28"/>
      <c r="O126" s="32"/>
      <c r="R126" s="33"/>
      <c r="S126" s="33"/>
      <c r="T126" s="33"/>
    </row>
    <row r="127" ht="15.0" hidden="1" customHeight="1">
      <c r="A127" s="25"/>
      <c r="B127" s="26" t="str">
        <f t="array" ref="B127">IFERROR(INDEX('Общий список'!$A$3:$S$996,VLOOKUP(E127,'Общий список'!$A$3:$S$996,19,FALSE),MATCH($B$1,'Общий список'!A110:M110,0)),"")</f>
        <v/>
      </c>
      <c r="C127" s="27" t="str">
        <f>IF(B127="","", IFERROR(VLOOKUP(E127,'Общий список'!$A$3:$AG$996,3,FALSE),""))</f>
        <v/>
      </c>
      <c r="D127" s="27" t="str">
        <f>IF(B127="","", IFERROR(VLOOKUP(E127,'Общий список'!$A$3:$AG$996,17,FALSE),""))</f>
        <v/>
      </c>
      <c r="E127" s="28">
        <f>'Общий список'!A110</f>
        <v>478</v>
      </c>
      <c r="F127" s="29" t="str">
        <f>IF(B127="","", IFERROR(VLOOKUP(E127,'Общий список'!$A$3:$AG$996,2,FALSE),""))</f>
        <v/>
      </c>
      <c r="G127" s="27" t="str">
        <f>IF(B127="","", IFERROR(VLOOKUP(E127,'Общий список'!$A$3:$AG$996,4,FALSE),""))</f>
        <v/>
      </c>
      <c r="H127" s="27" t="str">
        <f>IF(B127="","", IFERROR(VLOOKUP(E127,'Общий список'!$A$3:$AG$996,6,FALSE),""))</f>
        <v/>
      </c>
      <c r="I127" s="27" t="str">
        <f>IF(B127="","", IFERROR(VLOOKUP(E127,'Общий список'!$A$3:$AG$996,7,FALSE),""))</f>
        <v/>
      </c>
      <c r="J127" s="27" t="str">
        <f t="array" ref="J127">IFERROR(INDEX('Общий список'!$A$3:$O$996,VLOOKUP(E127,'Общий список'!$A$3:$S$996,19,FALSE),MATCH(B127,'Общий список'!A110:N110,0)+1),"")</f>
        <v/>
      </c>
      <c r="K127" s="30"/>
      <c r="L127" s="30"/>
      <c r="M127" s="31" t="str">
        <f t="shared" si="1"/>
        <v/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список'!A111:M111,0)),"")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список'!A111</f>
        <v>479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список'!A111:N111,0)+1),"")</f>
        <v/>
      </c>
      <c r="K128" s="30"/>
      <c r="L128" s="30"/>
      <c r="M128" s="31" t="str">
        <f t="shared" si="1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список'!A112:M112,0)),"")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список'!A112</f>
        <v>480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список'!A112:N112,0)+1),"")</f>
        <v/>
      </c>
      <c r="K129" s="30"/>
      <c r="L129" s="30"/>
      <c r="M129" s="31" t="str">
        <f t="shared" si="1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список'!A113:M113,0)),"")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список'!A113</f>
        <v>483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список'!A113:N113,0)+1),"")</f>
        <v/>
      </c>
      <c r="K130" s="30"/>
      <c r="L130" s="30"/>
      <c r="M130" s="31" t="str">
        <f t="shared" si="1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список'!A114:M114,0)),"")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список'!A114</f>
        <v>484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список'!A114:N114,0)+1),"")</f>
        <v/>
      </c>
      <c r="K131" s="30"/>
      <c r="L131" s="30"/>
      <c r="M131" s="31" t="str">
        <f t="shared" si="1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список'!A115:M115,0)),"")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список'!A115</f>
        <v>488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список'!A115:N115,0)+1),"")</f>
        <v/>
      </c>
      <c r="K132" s="30"/>
      <c r="L132" s="30"/>
      <c r="M132" s="31" t="str">
        <f t="shared" si="1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список'!A116:M116,0)),"")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список'!A116</f>
        <v>490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список'!A116:N116,0)+1),"")</f>
        <v/>
      </c>
      <c r="K133" s="30"/>
      <c r="L133" s="30"/>
      <c r="M133" s="31" t="str">
        <f t="shared" si="1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список'!A117:M117,0)),"")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список'!A117</f>
        <v>491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список'!A117:N117,0)+1),"")</f>
        <v/>
      </c>
      <c r="K134" s="30"/>
      <c r="L134" s="30"/>
      <c r="M134" s="31" t="str">
        <f t="shared" si="1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список'!A118:M118,0)),"")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список'!A118</f>
        <v>492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список'!A118:N118,0)+1),"")</f>
        <v/>
      </c>
      <c r="K135" s="30"/>
      <c r="L135" s="30"/>
      <c r="M135" s="31" t="str">
        <f t="shared" si="1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список'!A119:M119,0)),"")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список'!A119</f>
        <v>493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список'!A119:N119,0)+1),"")</f>
        <v/>
      </c>
      <c r="K136" s="30"/>
      <c r="L136" s="30"/>
      <c r="M136" s="31" t="str">
        <f t="shared" si="1"/>
        <v/>
      </c>
      <c r="N136" s="28"/>
      <c r="O136" s="32"/>
      <c r="R136" s="33"/>
      <c r="S136" s="33"/>
      <c r="T136" s="33"/>
    </row>
    <row r="137" ht="15.0" hidden="1" customHeight="1">
      <c r="A137" s="25"/>
      <c r="B137" s="26" t="str">
        <f t="array" ref="B137">IFERROR(INDEX('Общий список'!$A$3:$S$996,VLOOKUP(E137,'Общий список'!$A$3:$S$996,19,FALSE),MATCH($B$1,'Общий список'!A120:M120,0)),"")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список'!A120</f>
        <v>499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список'!A120:N120,0)+1),"")</f>
        <v/>
      </c>
      <c r="K137" s="30"/>
      <c r="L137" s="30"/>
      <c r="M137" s="31" t="str">
        <f t="shared" si="1"/>
        <v/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список'!A121:M121,0)),"")</f>
        <v>800 м</v>
      </c>
      <c r="C138" s="27" t="str">
        <f>IF(B138="","", IFERROR(VLOOKUP(E138,'Общий список'!$A$3:$AG$996,3,FALSE),""))</f>
        <v>Ж</v>
      </c>
      <c r="D138" s="27" t="str">
        <f>IF(B138="","", IFERROR(VLOOKUP(E138,'Общий список'!$A$3:$AG$996,17,FALSE),""))</f>
        <v/>
      </c>
      <c r="E138" s="28">
        <f>'Общий список'!A121</f>
        <v>500</v>
      </c>
      <c r="F138" s="29" t="str">
        <f>IF(B138="","", IFERROR(VLOOKUP(E138,'Общий список'!$A$3:$AG$996,2,FALSE),""))</f>
        <v>Симанова Алина </v>
      </c>
      <c r="G138" s="27" t="str">
        <f>IF(B138="","", IFERROR(VLOOKUP(E138,'Общий список'!$A$3:$AG$996,4,FALSE),""))</f>
        <v>14.07.2001</v>
      </c>
      <c r="H138" s="27" t="str">
        <f>IF(B138="","", IFERROR(VLOOKUP(E138,'Общий список'!$A$3:$AG$996,6,FALSE),""))</f>
        <v>RunTrain </v>
      </c>
      <c r="I138" s="27" t="str">
        <f>IF(B138="","", IFERROR(VLOOKUP(E138,'Общий список'!$A$3:$AG$996,7,FALSE),""))</f>
        <v>Грядковский И.С.</v>
      </c>
      <c r="J138" s="27" t="str">
        <f t="array" ref="J138">IFERROR(INDEX('Общий список'!$A$3:$O$996,VLOOKUP(E138,'Общий список'!$A$3:$S$996,19,FALSE),MATCH(B138,'Общий список'!A121:N121,0)+1),"")</f>
        <v>02.18,00</v>
      </c>
      <c r="K138" s="30"/>
      <c r="L138" s="30"/>
      <c r="M138" s="31" t="str">
        <f t="shared" si="1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список'!A122:M122,0)),"")</f>
        <v>800 м</v>
      </c>
      <c r="C139" s="27" t="str">
        <f>IF(B139="","", IFERROR(VLOOKUP(E139,'Общий список'!$A$3:$AG$996,3,FALSE),""))</f>
        <v>Ж</v>
      </c>
      <c r="D139" s="27" t="str">
        <f>IF(B139="","", IFERROR(VLOOKUP(E139,'Общий список'!$A$3:$AG$996,17,FALSE),""))</f>
        <v/>
      </c>
      <c r="E139" s="28">
        <f>'Общий список'!A122</f>
        <v>501</v>
      </c>
      <c r="F139" s="29" t="str">
        <f>IF(B139="","", IFERROR(VLOOKUP(E139,'Общий список'!$A$3:$AG$996,2,FALSE),""))</f>
        <v>Ятченко Дарья</v>
      </c>
      <c r="G139" s="27" t="str">
        <f>IF(B139="","", IFERROR(VLOOKUP(E139,'Общий список'!$A$3:$AG$996,4,FALSE),""))</f>
        <v>27.09.1999</v>
      </c>
      <c r="H139" s="27" t="str">
        <f>IF(B139="","", IFERROR(VLOOKUP(E139,'Общий список'!$A$3:$AG$996,6,FALSE),""))</f>
        <v>ПКО ОГО ВФСО "Динамо"</v>
      </c>
      <c r="I139" s="27" t="str">
        <f>IF(B139="","", IFERROR(VLOOKUP(E139,'Общий список'!$A$3:$AG$996,7,FALSE),""))</f>
        <v>Суворов Н.В, Суворова Т.Н.</v>
      </c>
      <c r="J139" s="27" t="str">
        <f t="array" ref="J139">IFERROR(INDEX('Общий список'!$A$3:$O$996,VLOOKUP(E139,'Общий список'!$A$3:$S$996,19,FALSE),MATCH(B139,'Общий список'!A122:N122,0)+1),"")</f>
        <v>2.21,8</v>
      </c>
      <c r="K139" s="30"/>
      <c r="L139" s="30"/>
      <c r="M139" s="31" t="str">
        <f t="shared" si="1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список'!A123:M123,0)),"")</f>
        <v>800 м</v>
      </c>
      <c r="C140" s="27" t="str">
        <f>IF(B140="","", IFERROR(VLOOKUP(E140,'Общий список'!$A$3:$AG$996,3,FALSE),""))</f>
        <v>Ж</v>
      </c>
      <c r="D140" s="27" t="str">
        <f>IF(B140="","", IFERROR(VLOOKUP(E140,'Общий список'!$A$3:$AG$996,17,FALSE),""))</f>
        <v/>
      </c>
      <c r="E140" s="28">
        <f>'Общий список'!A123</f>
        <v>502</v>
      </c>
      <c r="F140" s="29" t="str">
        <f>IF(B140="","", IFERROR(VLOOKUP(E140,'Общий список'!$A$3:$AG$996,2,FALSE),""))</f>
        <v>Карунова Валерия</v>
      </c>
      <c r="G140" s="27" t="str">
        <f>IF(B140="","", IFERROR(VLOOKUP(E140,'Общий список'!$A$3:$AG$996,4,FALSE),""))</f>
        <v>24.10.2007</v>
      </c>
      <c r="H140" s="27" t="str">
        <f>IF(B140="","", IFERROR(VLOOKUP(E140,'Общий список'!$A$3:$AG$996,6,FALSE),""))</f>
        <v>г. Пермь "СШОР №1"</v>
      </c>
      <c r="I140" s="27" t="str">
        <f>IF(B140="","", IFERROR(VLOOKUP(E140,'Общий список'!$A$3:$AG$996,7,FALSE),""))</f>
        <v>Суворова Т.Н, Барон А.В.</v>
      </c>
      <c r="J140" s="27" t="str">
        <f t="array" ref="J140">IFERROR(INDEX('Общий список'!$A$3:$O$996,VLOOKUP(E140,'Общий список'!$A$3:$S$996,19,FALSE),MATCH(B140,'Общий список'!A123:N123,0)+1),"")</f>
        <v>2.24,7</v>
      </c>
      <c r="K140" s="30"/>
      <c r="L140" s="30"/>
      <c r="M140" s="31" t="str">
        <f t="shared" si="1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список'!A124:M124,0)),"")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список'!A124</f>
        <v>503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список'!A124:N124,0)+1),"")</f>
        <v/>
      </c>
      <c r="K141" s="30"/>
      <c r="L141" s="30"/>
      <c r="M141" s="31" t="str">
        <f t="shared" si="1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список'!A125:M125,0)),"")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список'!A125</f>
        <v>505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список'!A125:N125,0)+1),"")</f>
        <v/>
      </c>
      <c r="K142" s="30"/>
      <c r="L142" s="30"/>
      <c r="M142" s="31" t="str">
        <f t="shared" si="1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список'!A126:M126,0)),"")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список'!A126</f>
        <v>509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список'!A126:N126,0)+1),"")</f>
        <v/>
      </c>
      <c r="K143" s="30"/>
      <c r="L143" s="30"/>
      <c r="M143" s="31" t="str">
        <f t="shared" si="1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список'!A128:M128,0)),"")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список'!A128</f>
        <v>512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список'!A128:N128,0)+1),"")</f>
        <v/>
      </c>
      <c r="K144" s="30"/>
      <c r="L144" s="30"/>
      <c r="M144" s="31" t="str">
        <f t="shared" si="1"/>
        <v/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список'!A129:M129,0)),"")</f>
        <v>800 м</v>
      </c>
      <c r="C145" s="27" t="str">
        <f>IF(B145="","", IFERROR(VLOOKUP(E145,'Общий список'!$A$3:$AG$996,3,FALSE),""))</f>
        <v>Ж</v>
      </c>
      <c r="D145" s="27" t="str">
        <f>IF(B145="","", IFERROR(VLOOKUP(E145,'Общий список'!$A$3:$AG$996,17,FALSE),""))</f>
        <v/>
      </c>
      <c r="E145" s="28">
        <f>'Общий список'!A129</f>
        <v>513</v>
      </c>
      <c r="F145" s="29" t="str">
        <f>IF(B145="","", IFERROR(VLOOKUP(E145,'Общий список'!$A$3:$AG$996,2,FALSE),""))</f>
        <v>Сиренщикова Инна</v>
      </c>
      <c r="G145" s="27" t="str">
        <f>IF(B145="","", IFERROR(VLOOKUP(E145,'Общий список'!$A$3:$AG$996,4,FALSE),""))</f>
        <v>05.03.2008</v>
      </c>
      <c r="H145" s="27" t="str">
        <f>IF(B145="","", IFERROR(VLOOKUP(E145,'Общий список'!$A$3:$AG$996,6,FALSE),""))</f>
        <v>г. Пермь "СШОР №1"</v>
      </c>
      <c r="I145" s="27" t="str">
        <f>IF(B145="","", IFERROR(VLOOKUP(E145,'Общий список'!$A$3:$AG$996,7,FALSE),""))</f>
        <v>Суворова Т.Н., Суворов Н.В.</v>
      </c>
      <c r="J145" s="27" t="str">
        <f t="array" ref="J145">IFERROR(INDEX('Общий список'!$A$3:$O$996,VLOOKUP(E145,'Общий список'!$A$3:$S$996,19,FALSE),MATCH(B145,'Общий список'!A129:N129,0)+1),"")</f>
        <v>2.16,53</v>
      </c>
      <c r="K145" s="30"/>
      <c r="L145" s="30"/>
      <c r="M145" s="31" t="str">
        <f t="shared" si="1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список'!A130:M130,0)),"")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список'!A130</f>
        <v>514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список'!A130:N130,0)+1),"")</f>
        <v/>
      </c>
      <c r="K146" s="30"/>
      <c r="L146" s="30"/>
      <c r="M146" s="31" t="str">
        <f t="shared" si="1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список'!A132:M132,0)),"")</f>
        <v>800 м</v>
      </c>
      <c r="C147" s="27" t="str">
        <f>IF(B147="","", IFERROR(VLOOKUP(E147,'Общий список'!$A$3:$AG$996,3,FALSE),""))</f>
        <v>Ж</v>
      </c>
      <c r="D147" s="27" t="str">
        <f>IF(B147="","", IFERROR(VLOOKUP(E147,'Общий список'!$A$3:$AG$996,17,FALSE),""))</f>
        <v/>
      </c>
      <c r="E147" s="28">
        <f>'Общий список'!A132</f>
        <v>517</v>
      </c>
      <c r="F147" s="29" t="str">
        <f>IF(B147="","", IFERROR(VLOOKUP(E147,'Общий список'!$A$3:$AG$996,2,FALSE),""))</f>
        <v>Букина Елена</v>
      </c>
      <c r="G147" s="27" t="str">
        <f>IF(B147="","", IFERROR(VLOOKUP(E147,'Общий список'!$A$3:$AG$996,4,FALSE),""))</f>
        <v>25.11.2010</v>
      </c>
      <c r="H147" s="27" t="str">
        <f>IF(B147="","", IFERROR(VLOOKUP(E147,'Общий список'!$A$3:$AG$996,6,FALSE),""))</f>
        <v>г. Пермь "СШОР №1"</v>
      </c>
      <c r="I147" s="27" t="str">
        <f>IF(B147="","", IFERROR(VLOOKUP(E147,'Общий список'!$A$3:$AG$996,7,FALSE),""))</f>
        <v>Суворова Т.Н., Барон А.В.</v>
      </c>
      <c r="J147" s="27" t="str">
        <f t="array" ref="J147">IFERROR(INDEX('Общий список'!$A$3:$O$996,VLOOKUP(E147,'Общий список'!$A$3:$S$996,19,FALSE),MATCH(B147,'Общий список'!A132:N132,0)+1),"")</f>
        <v>2.23,13</v>
      </c>
      <c r="K147" s="30"/>
      <c r="L147" s="30"/>
      <c r="M147" s="31" t="str">
        <f t="shared" si="1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список'!A133:M133,0)),"")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список'!A133</f>
        <v>519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список'!A133:N133,0)+1),"")</f>
        <v/>
      </c>
      <c r="K148" s="30"/>
      <c r="L148" s="30"/>
      <c r="M148" s="31" t="str">
        <f t="shared" si="1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список'!A134:M134,0)),"")</f>
        <v>800 м</v>
      </c>
      <c r="C149" s="27" t="str">
        <f>IF(B149="","", IFERROR(VLOOKUP(E149,'Общий список'!$A$3:$AG$996,3,FALSE),""))</f>
        <v>Ж</v>
      </c>
      <c r="D149" s="27" t="str">
        <f>IF(B149="","", IFERROR(VLOOKUP(E149,'Общий список'!$A$3:$AG$996,17,FALSE),""))</f>
        <v/>
      </c>
      <c r="E149" s="28">
        <f>'Общий список'!A134</f>
        <v>520</v>
      </c>
      <c r="F149" s="29" t="str">
        <f>IF(B149="","", IFERROR(VLOOKUP(E149,'Общий список'!$A$3:$AG$996,2,FALSE),""))</f>
        <v>Ахмадулина Алина</v>
      </c>
      <c r="G149" s="27" t="str">
        <f>IF(B149="","", IFERROR(VLOOKUP(E149,'Общий список'!$A$3:$AG$996,4,FALSE),""))</f>
        <v>04.04.2004</v>
      </c>
      <c r="H149" s="27" t="str">
        <f>IF(B149="","", IFERROR(VLOOKUP(E149,'Общий список'!$A$3:$AG$996,6,FALSE),""))</f>
        <v>г. Пермь "СШОР №1"</v>
      </c>
      <c r="I149" s="27" t="str">
        <f>IF(B149="","", IFERROR(VLOOKUP(E149,'Общий список'!$A$3:$AG$996,7,FALSE),""))</f>
        <v>Суворова Т.Н, Суворов Н.В.</v>
      </c>
      <c r="J149" s="27" t="str">
        <f t="array" ref="J149">IFERROR(INDEX('Общий список'!$A$3:$O$996,VLOOKUP(E149,'Общий список'!$A$3:$S$996,19,FALSE),MATCH(B149,'Общий список'!A134:N134,0)+1),"")</f>
        <v>2.14,20</v>
      </c>
      <c r="K149" s="30"/>
      <c r="L149" s="30"/>
      <c r="M149" s="31" t="str">
        <f t="shared" si="1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список'!A135:M135,0)),"")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список'!A135</f>
        <v>522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список'!A135:N135,0)+1),"")</f>
        <v/>
      </c>
      <c r="K150" s="30"/>
      <c r="L150" s="30"/>
      <c r="M150" s="31" t="str">
        <f t="shared" si="1"/>
        <v/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список'!A136:M136,0)),"")</f>
        <v>800 м</v>
      </c>
      <c r="C151" s="27" t="str">
        <f>IF(B151="","", IFERROR(VLOOKUP(E151,'Общий список'!$A$3:$AG$996,3,FALSE),""))</f>
        <v>Ж</v>
      </c>
      <c r="D151" s="27" t="str">
        <f>IF(B151="","", IFERROR(VLOOKUP(E151,'Общий список'!$A$3:$AG$996,17,FALSE),""))</f>
        <v/>
      </c>
      <c r="E151" s="28">
        <f>'Общий список'!A136</f>
        <v>523</v>
      </c>
      <c r="F151" s="29" t="str">
        <f>IF(B151="","", IFERROR(VLOOKUP(E151,'Общий список'!$A$3:$AG$996,2,FALSE),""))</f>
        <v>Гридина Полина</v>
      </c>
      <c r="G151" s="27" t="str">
        <f>IF(B151="","", IFERROR(VLOOKUP(E151,'Общий список'!$A$3:$AG$996,4,FALSE),""))</f>
        <v>25.08.2002</v>
      </c>
      <c r="H151" s="27" t="str">
        <f>IF(B151="","", IFERROR(VLOOKUP(E151,'Общий список'!$A$3:$AG$996,6,FALSE),""))</f>
        <v>г. Пермь "СШОР №1", ГКБУ ПК "ЦСП"</v>
      </c>
      <c r="I151" s="27" t="str">
        <f>IF(B151="","", IFERROR(VLOOKUP(E151,'Общий список'!$A$3:$AG$996,7,FALSE),""))</f>
        <v>Суворов Н.В., Суворова Т.Н.</v>
      </c>
      <c r="J151" s="27" t="str">
        <f t="array" ref="J151">IFERROR(INDEX('Общий список'!$A$3:$O$996,VLOOKUP(E151,'Общий список'!$A$3:$S$996,19,FALSE),MATCH(B151,'Общий список'!A136:N136,0)+1),"")</f>
        <v>2.12,6</v>
      </c>
      <c r="K151" s="30"/>
      <c r="L151" s="30"/>
      <c r="M151" s="31" t="str">
        <f t="shared" si="1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список'!A137:M137,0)),"")</f>
        <v>800 м</v>
      </c>
      <c r="C152" s="27" t="str">
        <f>IF(B152="","", IFERROR(VLOOKUP(E152,'Общий список'!$A$3:$AG$996,3,FALSE),""))</f>
        <v>Ж</v>
      </c>
      <c r="D152" s="27" t="str">
        <f>IF(B152="","", IFERROR(VLOOKUP(E152,'Общий список'!$A$3:$AG$996,17,FALSE),""))</f>
        <v/>
      </c>
      <c r="E152" s="28">
        <f>'Общий список'!A137</f>
        <v>525</v>
      </c>
      <c r="F152" s="29" t="str">
        <f>IF(B152="","", IFERROR(VLOOKUP(E152,'Общий список'!$A$3:$AG$996,2,FALSE),""))</f>
        <v>Плотникова Юлия</v>
      </c>
      <c r="G152" s="27" t="str">
        <f>IF(B152="","", IFERROR(VLOOKUP(E152,'Общий список'!$A$3:$AG$996,4,FALSE),""))</f>
        <v>11.11.2004</v>
      </c>
      <c r="H152" s="27" t="str">
        <f>IF(B152="","", IFERROR(VLOOKUP(E152,'Общий список'!$A$3:$AG$996,6,FALSE),""))</f>
        <v>г. Пермь "СШОР №1"</v>
      </c>
      <c r="I152" s="27" t="str">
        <f>IF(B152="","", IFERROR(VLOOKUP(E152,'Общий список'!$A$3:$AG$996,7,FALSE),""))</f>
        <v>Суворова Т.Н.</v>
      </c>
      <c r="J152" s="27" t="str">
        <f t="array" ref="J152">IFERROR(INDEX('Общий список'!$A$3:$O$996,VLOOKUP(E152,'Общий список'!$A$3:$S$996,19,FALSE),MATCH(B152,'Общий список'!A137:N137,0)+1),"")</f>
        <v>2.22,4</v>
      </c>
      <c r="K152" s="30"/>
      <c r="L152" s="30"/>
      <c r="M152" s="31" t="str">
        <f t="shared" si="1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список'!A138:M138,0)),"")</f>
        <v>800 м</v>
      </c>
      <c r="C153" s="27" t="str">
        <f>IF(B153="","", IFERROR(VLOOKUP(E153,'Общий список'!$A$3:$AG$996,3,FALSE),""))</f>
        <v>Ж</v>
      </c>
      <c r="D153" s="27" t="str">
        <f>IF(B153="","", IFERROR(VLOOKUP(E153,'Общий список'!$A$3:$AG$996,17,FALSE),""))</f>
        <v/>
      </c>
      <c r="E153" s="28">
        <f>'Общий список'!A138</f>
        <v>527</v>
      </c>
      <c r="F153" s="29" t="str">
        <f>IF(B153="","", IFERROR(VLOOKUP(E153,'Общий список'!$A$3:$AG$996,2,FALSE),""))</f>
        <v>Сесюнина Анастасия</v>
      </c>
      <c r="G153" s="27" t="str">
        <f>IF(B153="","", IFERROR(VLOOKUP(E153,'Общий список'!$A$3:$AG$996,4,FALSE),""))</f>
        <v>04.02.2003</v>
      </c>
      <c r="H153" s="27" t="str">
        <f>IF(B153="","", IFERROR(VLOOKUP(E153,'Общий список'!$A$3:$AG$996,6,FALSE),""))</f>
        <v>г. Пермь "СШОР №1"</v>
      </c>
      <c r="I153" s="27" t="str">
        <f>IF(B153="","", IFERROR(VLOOKUP(E153,'Общий список'!$A$3:$AG$996,7,FALSE),""))</f>
        <v>Суворова Т.Н, Новожилов С.В.</v>
      </c>
      <c r="J153" s="27" t="str">
        <f t="array" ref="J153">IFERROR(INDEX('Общий список'!$A$3:$O$996,VLOOKUP(E153,'Общий список'!$A$3:$S$996,19,FALSE),MATCH(B153,'Общий список'!A138:N138,0)+1),"")</f>
        <v>2.20,2</v>
      </c>
      <c r="K153" s="30"/>
      <c r="L153" s="30"/>
      <c r="M153" s="31" t="str">
        <f t="shared" si="1"/>
        <v/>
      </c>
      <c r="N153" s="28"/>
      <c r="O153" s="32"/>
      <c r="R153" s="33"/>
      <c r="S153" s="33"/>
      <c r="T153" s="33"/>
    </row>
    <row r="154" ht="15.0" hidden="1" customHeight="1">
      <c r="A154" s="25"/>
      <c r="B154" s="26" t="str">
        <f t="array" ref="B154">IFERROR(INDEX('Общий список'!$A$3:$S$996,VLOOKUP(E154,'Общий список'!$A$3:$S$996,19,FALSE),MATCH($B$1,'Общий список'!A140:M140,0)),"")</f>
        <v>800 м</v>
      </c>
      <c r="C154" s="27" t="str">
        <f>IF(B154="","", IFERROR(VLOOKUP(E154,'Общий список'!$A$3:$AG$996,3,FALSE),""))</f>
        <v>Ж</v>
      </c>
      <c r="D154" s="27" t="str">
        <f>IF(B154="","", IFERROR(VLOOKUP(E154,'Общий список'!$A$3:$AG$996,17,FALSE),""))</f>
        <v/>
      </c>
      <c r="E154" s="28">
        <f>'Общий список'!A140</f>
        <v>539</v>
      </c>
      <c r="F154" s="29" t="str">
        <f>IF(B154="","", IFERROR(VLOOKUP(E154,'Общий список'!$A$3:$AG$996,2,FALSE),""))</f>
        <v>Орехова Юлия</v>
      </c>
      <c r="G154" s="27" t="str">
        <f>IF(B154="","", IFERROR(VLOOKUP(E154,'Общий список'!$A$3:$AG$996,4,FALSE),""))</f>
        <v>07.07.1992</v>
      </c>
      <c r="H154" s="27" t="str">
        <f>IF(B154="","", IFERROR(VLOOKUP(E154,'Общий список'!$A$3:$AG$996,6,FALSE),""))</f>
        <v>МАУ ДО СШ "Вихрь"</v>
      </c>
      <c r="I154" s="27" t="str">
        <f>IF(B154="","", IFERROR(VLOOKUP(E154,'Общий список'!$A$3:$AG$996,7,FALSE),""))</f>
        <v>Суворова Т.Н, Суворов Н.В.</v>
      </c>
      <c r="J154" s="27" t="str">
        <f t="array" ref="J154">IFERROR(INDEX('Общий список'!$A$3:$O$996,VLOOKUP(E154,'Общий список'!$A$3:$S$996,19,FALSE),MATCH(B154,'Общий список'!A140:N140,0)+1),"")</f>
        <v>2.16,4</v>
      </c>
      <c r="K154" s="30"/>
      <c r="L154" s="30"/>
      <c r="M154" s="31" t="str">
        <f t="shared" si="1"/>
        <v/>
      </c>
      <c r="N154" s="28"/>
      <c r="O154" s="32"/>
      <c r="R154" s="33"/>
      <c r="S154" s="33"/>
      <c r="T154" s="33"/>
    </row>
    <row r="155" ht="15.0" hidden="1" customHeight="1">
      <c r="A155" s="25"/>
      <c r="B155" s="26" t="str">
        <f t="array" ref="B155">IFERROR(INDEX('Общий список'!$A$3:$S$996,VLOOKUP(E155,'Общий список'!$A$3:$S$996,19,FALSE),MATCH($B$1,'Общий список'!A141:M141,0)),"")</f>
        <v>800 м</v>
      </c>
      <c r="C155" s="27" t="str">
        <f>IF(B155="","", IFERROR(VLOOKUP(E155,'Общий список'!$A$3:$AG$996,3,FALSE),""))</f>
        <v>Ж</v>
      </c>
      <c r="D155" s="27" t="str">
        <f>IF(B155="","", IFERROR(VLOOKUP(E155,'Общий список'!$A$3:$AG$996,17,FALSE),""))</f>
        <v/>
      </c>
      <c r="E155" s="28">
        <f>'Общий список'!A141</f>
        <v>545</v>
      </c>
      <c r="F155" s="29" t="str">
        <f>IF(B155="","", IFERROR(VLOOKUP(E155,'Общий список'!$A$3:$AG$996,2,FALSE),""))</f>
        <v>Северова Мария</v>
      </c>
      <c r="G155" s="27" t="str">
        <f>IF(B155="","", IFERROR(VLOOKUP(E155,'Общий список'!$A$3:$AG$996,4,FALSE),""))</f>
        <v>01.09.2007</v>
      </c>
      <c r="H155" s="27" t="str">
        <f>IF(B155="","", IFERROR(VLOOKUP(E155,'Общий список'!$A$3:$AG$996,6,FALSE),""))</f>
        <v>г. Пермь "СШОР №1"</v>
      </c>
      <c r="I155" s="27" t="str">
        <f>IF(B155="","", IFERROR(VLOOKUP(E155,'Общий список'!$A$3:$AG$996,7,FALSE),""))</f>
        <v>Суворова Т.Н., Барон А.В.</v>
      </c>
      <c r="J155" s="27" t="str">
        <f t="array" ref="J155">IFERROR(INDEX('Общий список'!$A$3:$O$996,VLOOKUP(E155,'Общий список'!$A$3:$S$996,19,FALSE),MATCH(B155,'Общий список'!A141:N141,0)+1),"")</f>
        <v>2.24,9</v>
      </c>
      <c r="K155" s="30"/>
      <c r="L155" s="30"/>
      <c r="M155" s="31" t="str">
        <f t="shared" si="1"/>
        <v/>
      </c>
      <c r="N155" s="28"/>
      <c r="O155" s="32"/>
      <c r="R155" s="33"/>
      <c r="S155" s="33"/>
      <c r="T155" s="33"/>
    </row>
    <row r="156" ht="15.0" hidden="1" customHeight="1">
      <c r="A156" s="25"/>
      <c r="B156" s="26" t="str">
        <f t="array" ref="B156">IFERROR(INDEX('Общий список'!$A$3:$S$996,VLOOKUP(E156,'Общий список'!$A$3:$S$996,19,FALSE),MATCH($B$1,'Общий список'!A142:M142,0)),"")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список'!A142</f>
        <v>550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список'!A142:N142,0)+1),"")</f>
        <v/>
      </c>
      <c r="K156" s="30"/>
      <c r="L156" s="30"/>
      <c r="M156" s="31" t="str">
        <f t="shared" si="1"/>
        <v/>
      </c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список'!A143:M143,0)),"")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список'!A143</f>
        <v>582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список'!A143:N143,0)+1),"")</f>
        <v/>
      </c>
      <c r="K157" s="30"/>
      <c r="L157" s="30"/>
      <c r="M157" s="31" t="str">
        <f t="shared" si="1"/>
        <v/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список'!A144:M144,0)),"")</f>
        <v>800 м</v>
      </c>
      <c r="C158" s="27" t="str">
        <f>IF(B158="","", IFERROR(VLOOKUP(E158,'Общий список'!$A$3:$AG$996,3,FALSE),""))</f>
        <v>Ж</v>
      </c>
      <c r="D158" s="27" t="str">
        <f>IF(B158="","", IFERROR(VLOOKUP(E158,'Общий список'!$A$3:$AG$996,17,FALSE),""))</f>
        <v/>
      </c>
      <c r="E158" s="28">
        <f>'Общий список'!A144</f>
        <v>583</v>
      </c>
      <c r="F158" s="29" t="str">
        <f>IF(B158="","", IFERROR(VLOOKUP(E158,'Общий список'!$A$3:$AG$996,2,FALSE),""))</f>
        <v>Рочева Екатерина</v>
      </c>
      <c r="G158" s="27" t="str">
        <f>IF(B158="","", IFERROR(VLOOKUP(E158,'Общий список'!$A$3:$AG$996,4,FALSE),""))</f>
        <v>24.08.2005</v>
      </c>
      <c r="H158" s="27" t="str">
        <f>IF(B158="","", IFERROR(VLOOKUP(E158,'Общий список'!$A$3:$AG$996,6,FALSE),""))</f>
        <v>КОРПК</v>
      </c>
      <c r="I158" s="27" t="str">
        <f>IF(B158="","", IFERROR(VLOOKUP(E158,'Общий список'!$A$3:$AG$996,7,FALSE),""))</f>
        <v>Попов А.С., Четин Л.Е</v>
      </c>
      <c r="J158" s="27" t="str">
        <f t="array" ref="J158">IFERROR(INDEX('Общий список'!$A$3:$O$996,VLOOKUP(E158,'Общий список'!$A$3:$S$996,19,FALSE),MATCH(B158,'Общий список'!A144:N144,0)+1),"")</f>
        <v>2.20,05</v>
      </c>
      <c r="K158" s="30"/>
      <c r="L158" s="30"/>
      <c r="M158" s="31" t="str">
        <f t="shared" si="1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список'!A145:M145,0)),"")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список'!A145</f>
        <v>584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список'!A145:N145,0)+1),"")</f>
        <v/>
      </c>
      <c r="K159" s="30"/>
      <c r="L159" s="30"/>
      <c r="M159" s="31" t="str">
        <f t="shared" si="1"/>
        <v/>
      </c>
      <c r="N159" s="28"/>
      <c r="O159" s="32"/>
      <c r="R159" s="33"/>
      <c r="S159" s="33"/>
      <c r="T159" s="33"/>
    </row>
    <row r="160" ht="15.0" customHeight="1">
      <c r="A160" s="25">
        <v>31.0</v>
      </c>
      <c r="B160" s="26" t="str">
        <f t="array" ref="B160">IFERROR(INDEX('Общий список'!$A$3:$S$996,VLOOKUP(E160,'Общий список'!$A$3:$S$996,19,FALSE),MATCH($B$1,'Общий список'!A190:M190,0)),"")</f>
        <v>800 м</v>
      </c>
      <c r="C160" s="27" t="str">
        <f>IF(B160="","", IFERROR(VLOOKUP(E160,'Общий список'!$A$3:$AG$996,3,FALSE),""))</f>
        <v>М</v>
      </c>
      <c r="D160" s="27" t="str">
        <f>IF(B160="","", IFERROR(VLOOKUP(E160,'Общий список'!$A$3:$AG$996,17,FALSE),""))</f>
        <v/>
      </c>
      <c r="E160" s="28">
        <f>'Общий список'!A190</f>
        <v>804</v>
      </c>
      <c r="F160" s="29" t="str">
        <f>IF(B160="","", IFERROR(VLOOKUP(E160,'Общий список'!$A$3:$AG$996,2,FALSE),""))</f>
        <v>Останин Георгий </v>
      </c>
      <c r="G160" s="27" t="str">
        <f>IF(B160="","", IFERROR(VLOOKUP(E160,'Общий список'!$A$3:$AG$996,4,FALSE),""))</f>
        <v>27.10.11</v>
      </c>
      <c r="H160" s="29" t="str">
        <f>IF(B160="","", IFERROR(VLOOKUP(E160,'Общий список'!$A$3:$AG$996,6,FALSE),""))</f>
        <v>ДЮСШ г. Кудымкар</v>
      </c>
      <c r="I160" s="46" t="str">
        <f>IF(B160="","", IFERROR(VLOOKUP(E160,'Общий список'!$A$3:$AG$996,7,FALSE),""))</f>
        <v>Сятчихин Е.С.</v>
      </c>
      <c r="J160" s="27" t="str">
        <f t="array" ref="J160">IFERROR(INDEX('Общий список'!$A$3:$O$996,VLOOKUP(E160,'Общий список'!$A$3:$S$996,19,FALSE),MATCH(B160,'Общий список'!A190:N190,0)+1),"")</f>
        <v>2.02,00</v>
      </c>
      <c r="K160" s="30"/>
      <c r="L160" s="30" t="s">
        <v>168</v>
      </c>
      <c r="M160" s="31" t="str">
        <f t="shared" si="1"/>
        <v>2.23,28</v>
      </c>
      <c r="N160" s="28"/>
      <c r="O160" s="32"/>
      <c r="R160" s="33"/>
      <c r="S160" s="33"/>
      <c r="T160" s="33"/>
    </row>
    <row r="161" ht="15.0" customHeight="1">
      <c r="A161" s="25">
        <v>32.0</v>
      </c>
      <c r="B161" s="26" t="str">
        <f t="array" ref="B161">IFERROR(INDEX('Общий список'!$A$3:$S$996,VLOOKUP(E161,'Общий список'!$A$3:$S$996,19,FALSE),MATCH($B$1,'Общий список'!A209:M209,0)),"")</f>
        <v>3000 м</v>
      </c>
      <c r="C161" s="27" t="str">
        <f>IF(B161="","", IFERROR(VLOOKUP(E161,'Общий список'!$A$3:$AG$996,3,FALSE),""))</f>
        <v>М</v>
      </c>
      <c r="D161" s="27" t="str">
        <f>IF(B161="","", IFERROR(VLOOKUP(E161,'Общий список'!$A$3:$AG$996,17,FALSE),""))</f>
        <v/>
      </c>
      <c r="E161" s="73">
        <v>858.0</v>
      </c>
      <c r="F161" s="29" t="str">
        <f>IF(B161="","", IFERROR(VLOOKUP(E161,'Общий список'!$A$3:$AG$996,2,FALSE),""))</f>
        <v>Лаптев Роман</v>
      </c>
      <c r="G161" s="27" t="str">
        <f>IF(B161="","", IFERROR(VLOOKUP(E161,'Общий список'!$A$3:$AG$996,4,FALSE),""))</f>
        <v>26.04.2007</v>
      </c>
      <c r="H161" s="29" t="str">
        <f>IF(B161="","", IFERROR(VLOOKUP(E161,'Общий список'!$A$3:$AG$996,6,FALSE),""))</f>
        <v>г. Пермь СШ "Спартак"</v>
      </c>
      <c r="I161" s="46" t="str">
        <f>IF(B161="","", IFERROR(VLOOKUP(E161,'Общий список'!$A$3:$AG$996,7,FALSE),""))</f>
        <v>Высоковкая М.А</v>
      </c>
      <c r="J161" s="27" t="str">
        <f t="array" ref="J161">IFERROR(INDEX('Общий список'!$A$3:$O$996,VLOOKUP(E161,'Общий список'!$A$3:$S$996,19,FALSE),MATCH(B161,'Общий список'!A209:N209,0)+1),"")</f>
        <v/>
      </c>
      <c r="K161" s="30"/>
      <c r="L161" s="30" t="s">
        <v>169</v>
      </c>
      <c r="M161" s="31" t="str">
        <f t="shared" si="1"/>
        <v>2.26,48</v>
      </c>
      <c r="N161" s="28"/>
      <c r="O161" s="32"/>
      <c r="R161" s="33"/>
      <c r="S161" s="33"/>
      <c r="T161" s="33"/>
    </row>
    <row r="162" ht="15.0" customHeight="1">
      <c r="A162" s="25">
        <v>33.0</v>
      </c>
      <c r="B162" s="26" t="str">
        <f t="array" ref="B162">IFERROR(INDEX('Общий список'!$A$3:$S$996,VLOOKUP(E162,'Общий список'!$A$3:$S$996,19,FALSE),MATCH($B$1,'Общий список'!A220:M220,0)),"")</f>
        <v>800 м</v>
      </c>
      <c r="C162" s="27" t="str">
        <f>IF(B162="","", IFERROR(VLOOKUP(E162,'Общий список'!$A$3:$AG$996,3,FALSE),""))</f>
        <v>М</v>
      </c>
      <c r="D162" s="27" t="str">
        <f>IF(B162="","", IFERROR(VLOOKUP(E162,'Общий список'!$A$3:$AG$996,17,FALSE),""))</f>
        <v/>
      </c>
      <c r="E162" s="28">
        <f>'Общий список'!A220</f>
        <v>2328</v>
      </c>
      <c r="F162" s="29" t="str">
        <f>IF(B162="","", IFERROR(VLOOKUP(E162,'Общий список'!$A$3:$AG$996,2,FALSE),""))</f>
        <v>Галкин Антон</v>
      </c>
      <c r="G162" s="27" t="str">
        <f>IF(B162="","", IFERROR(VLOOKUP(E162,'Общий список'!$A$3:$AG$996,4,FALSE),""))</f>
        <v>13.10.1990</v>
      </c>
      <c r="H162" s="29" t="str">
        <f>IF(B162="","", IFERROR(VLOOKUP(E162,'Общий список'!$A$3:$AG$996,6,FALSE),""))</f>
        <v>RunTrain</v>
      </c>
      <c r="I162" s="46" t="str">
        <f>IF(B162="","", IFERROR(VLOOKUP(E162,'Общий список'!$A$3:$AG$996,7,FALSE),""))</f>
        <v>Грядковский И.С.</v>
      </c>
      <c r="J162" s="27" t="str">
        <f t="array" ref="J162">IFERROR(INDEX('Общий список'!$A$3:$O$996,VLOOKUP(E162,'Общий список'!$A$3:$S$996,19,FALSE),MATCH(B162,'Общий список'!A220:N220,0)+1),"")</f>
        <v>2.10,00</v>
      </c>
      <c r="K162" s="30"/>
      <c r="L162" s="30" t="s">
        <v>60</v>
      </c>
      <c r="M162" s="31" t="str">
        <f t="shared" si="1"/>
        <v>н/я</v>
      </c>
      <c r="N162" s="28"/>
      <c r="O162" s="32"/>
      <c r="R162" s="33"/>
      <c r="S162" s="33"/>
      <c r="T162" s="33"/>
    </row>
    <row r="163" ht="15.0" customHeight="1">
      <c r="A163" s="25">
        <v>34.0</v>
      </c>
      <c r="B163" s="26" t="str">
        <f t="array" ref="B163">IFERROR(INDEX('Общий список'!$A$3:$S$996,VLOOKUP(E163,'Общий список'!$A$3:$S$996,19,FALSE),MATCH($B$1,'Общий список'!A195:M195,0)),"")</f>
        <v>800 м</v>
      </c>
      <c r="C163" s="27" t="str">
        <f>IF(B163="","", IFERROR(VLOOKUP(E163,'Общий список'!$A$3:$AG$996,3,FALSE),""))</f>
        <v>М</v>
      </c>
      <c r="D163" s="27" t="str">
        <f>IF(B163="","", IFERROR(VLOOKUP(E163,'Общий список'!$A$3:$AG$996,17,FALSE),""))</f>
        <v/>
      </c>
      <c r="E163" s="28">
        <f>'Общий список'!A195</f>
        <v>810</v>
      </c>
      <c r="F163" s="29" t="str">
        <f>IF(B163="","", IFERROR(VLOOKUP(E163,'Общий список'!$A$3:$AG$996,2,FALSE),""))</f>
        <v>Зубков Роман </v>
      </c>
      <c r="G163" s="27" t="str">
        <f>IF(B163="","", IFERROR(VLOOKUP(E163,'Общий список'!$A$3:$AG$996,4,FALSE),""))</f>
        <v>14.10.2008</v>
      </c>
      <c r="H163" s="29" t="str">
        <f>IF(B163="","", IFERROR(VLOOKUP(E163,'Общий список'!$A$3:$AG$996,6,FALSE),""))</f>
        <v>ДЮСШ г.Кудымкар </v>
      </c>
      <c r="I163" s="46" t="str">
        <f>IF(B163="","", IFERROR(VLOOKUP(E163,'Общий список'!$A$3:$AG$996,7,FALSE),""))</f>
        <v>Четин.Л.Е</v>
      </c>
      <c r="J163" s="27" t="str">
        <f t="array" ref="J163">IFERROR(INDEX('Общий список'!$A$3:$O$996,VLOOKUP(E163,'Общий список'!$A$3:$S$996,19,FALSE),MATCH(B163,'Общий список'!A195:N195,0)+1),"")</f>
        <v>2.04,30</v>
      </c>
      <c r="K163" s="30"/>
      <c r="L163" s="30" t="s">
        <v>50</v>
      </c>
      <c r="M163" s="31" t="str">
        <f t="shared" si="1"/>
        <v>сошел</v>
      </c>
      <c r="N163" s="28"/>
      <c r="O163" s="32"/>
      <c r="R163" s="33"/>
      <c r="S163" s="33"/>
      <c r="T163" s="33"/>
    </row>
    <row r="164" ht="15.0" customHeight="1">
      <c r="A164" s="25"/>
      <c r="B164" s="26"/>
      <c r="C164" s="27"/>
      <c r="D164" s="27"/>
      <c r="E164" s="74" t="s">
        <v>20</v>
      </c>
      <c r="F164" s="37"/>
      <c r="G164" s="37"/>
      <c r="H164" s="37"/>
      <c r="I164" s="37"/>
      <c r="J164" s="38"/>
      <c r="K164" s="30"/>
      <c r="L164" s="30"/>
      <c r="M164" s="31"/>
      <c r="N164" s="28"/>
      <c r="O164" s="32"/>
      <c r="R164" s="33"/>
      <c r="S164" s="33"/>
      <c r="T164" s="33"/>
    </row>
    <row r="165" ht="15.0" customHeight="1">
      <c r="A165" s="25"/>
      <c r="B165" s="26"/>
      <c r="C165" s="27"/>
      <c r="D165" s="27"/>
      <c r="E165" s="74" t="s">
        <v>34</v>
      </c>
      <c r="F165" s="37"/>
      <c r="G165" s="37"/>
      <c r="H165" s="37"/>
      <c r="I165" s="37"/>
      <c r="J165" s="38"/>
      <c r="K165" s="30"/>
      <c r="L165" s="30"/>
      <c r="M165" s="31"/>
      <c r="N165" s="28"/>
      <c r="O165" s="32"/>
      <c r="R165" s="33"/>
      <c r="S165" s="33"/>
      <c r="T165" s="33"/>
    </row>
    <row r="166" ht="15.0" customHeight="1">
      <c r="A166" s="25"/>
      <c r="B166" s="26"/>
      <c r="C166" s="27"/>
      <c r="D166" s="27"/>
      <c r="E166" s="74" t="s">
        <v>35</v>
      </c>
      <c r="F166" s="37"/>
      <c r="G166" s="37"/>
      <c r="H166" s="37"/>
      <c r="I166" s="37"/>
      <c r="J166" s="38"/>
      <c r="K166" s="30"/>
      <c r="L166" s="30"/>
      <c r="M166" s="31"/>
      <c r="N166" s="28"/>
      <c r="O166" s="32"/>
      <c r="R166" s="33"/>
      <c r="S166" s="33"/>
      <c r="T166" s="33"/>
    </row>
    <row r="167" ht="15.0" customHeight="1">
      <c r="A167" s="25"/>
      <c r="B167" s="26"/>
      <c r="C167" s="27"/>
      <c r="D167" s="27"/>
      <c r="E167" s="74" t="s">
        <v>36</v>
      </c>
      <c r="F167" s="37"/>
      <c r="G167" s="37"/>
      <c r="H167" s="37"/>
      <c r="I167" s="37"/>
      <c r="J167" s="38"/>
      <c r="K167" s="30"/>
      <c r="L167" s="30"/>
      <c r="M167" s="31"/>
      <c r="N167" s="28"/>
      <c r="O167" s="32"/>
      <c r="R167" s="33"/>
      <c r="S167" s="33"/>
      <c r="T167" s="33"/>
    </row>
    <row r="168" ht="15.0" customHeight="1">
      <c r="A168" s="25"/>
      <c r="B168" s="26"/>
      <c r="C168" s="27"/>
      <c r="D168" s="27"/>
      <c r="E168" s="74" t="s">
        <v>37</v>
      </c>
      <c r="F168" s="37"/>
      <c r="G168" s="37"/>
      <c r="H168" s="37"/>
      <c r="I168" s="37"/>
      <c r="J168" s="38"/>
      <c r="K168" s="30"/>
      <c r="L168" s="30"/>
      <c r="M168" s="31"/>
      <c r="N168" s="28"/>
      <c r="O168" s="32"/>
      <c r="R168" s="33"/>
      <c r="S168" s="33"/>
      <c r="T168" s="33"/>
    </row>
    <row r="169" ht="15.0" customHeight="1">
      <c r="A169" s="25"/>
      <c r="B169" s="26"/>
      <c r="C169" s="27"/>
      <c r="D169" s="27"/>
      <c r="E169" s="75" t="s">
        <v>38</v>
      </c>
      <c r="F169" s="37"/>
      <c r="G169" s="37"/>
      <c r="H169" s="37"/>
      <c r="I169" s="37"/>
      <c r="J169" s="38"/>
      <c r="K169" s="30"/>
      <c r="L169" s="30"/>
      <c r="M169" s="31"/>
      <c r="N169" s="28"/>
      <c r="O169" s="32"/>
      <c r="R169" s="33"/>
      <c r="S169" s="33"/>
      <c r="T169" s="33"/>
    </row>
    <row r="170" ht="15.0" hidden="1" customHeight="1">
      <c r="A170" s="39"/>
      <c r="B170" s="26" t="str">
        <f t="array" ref="B170">IFERROR(INDEX('Общий список'!$A$3:$S$996,VLOOKUP(E170,'Общий список'!$A$3:$S$996,19,FALSE),MATCH($B$1,'Общий список'!A149:M149,0)),"")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список'!A149</f>
        <v>588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список'!A149:N149,0)+1),"")</f>
        <v/>
      </c>
      <c r="K170" s="30"/>
      <c r="L170" s="30"/>
      <c r="M170" s="31" t="str">
        <f t="shared" ref="M170:M515" si="2">IF(L170=0,K170,L170)</f>
        <v/>
      </c>
      <c r="N170" s="28"/>
      <c r="O170" s="32"/>
      <c r="R170" s="33"/>
      <c r="S170" s="33"/>
      <c r="T170" s="33"/>
    </row>
    <row r="171" ht="15.0" hidden="1" customHeight="1">
      <c r="A171" s="39"/>
      <c r="B171" s="26" t="str">
        <f t="array" ref="B171">IFERROR(INDEX('Общий список'!$A$3:$S$996,VLOOKUP(E171,'Общий список'!$A$3:$S$996,19,FALSE),MATCH($B$1,'Общий список'!A150:M150,0)),"")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список'!A150</f>
        <v>589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список'!A150:N150,0)+1),"")</f>
        <v/>
      </c>
      <c r="K171" s="30"/>
      <c r="L171" s="30"/>
      <c r="M171" s="31" t="str">
        <f t="shared" si="2"/>
        <v/>
      </c>
      <c r="N171" s="28"/>
      <c r="O171" s="32"/>
      <c r="R171" s="33"/>
      <c r="S171" s="33"/>
      <c r="T171" s="33"/>
    </row>
    <row r="172" ht="15.0" hidden="1" customHeight="1">
      <c r="A172" s="39"/>
      <c r="B172" s="26" t="str">
        <f t="array" ref="B172">IFERROR(INDEX('Общий список'!$A$3:$S$996,VLOOKUP(E172,'Общий список'!$A$3:$S$996,19,FALSE),MATCH($B$1,'Общий список'!A151:M151,0)),"")</f>
        <v/>
      </c>
      <c r="C172" s="27" t="str">
        <f>IF(B172="","", IFERROR(VLOOKUP(E172,'Общий список'!$A$3:$AG$996,3,FALSE),""))</f>
        <v/>
      </c>
      <c r="D172" s="27" t="str">
        <f>IF(B172="","", IFERROR(VLOOKUP(E172,'Общий список'!$A$3:$AG$996,17,FALSE),""))</f>
        <v/>
      </c>
      <c r="E172" s="28">
        <f>'Общий список'!A151</f>
        <v>590</v>
      </c>
      <c r="F172" s="29" t="str">
        <f>IF(B172="","", IFERROR(VLOOKUP(E172,'Общий список'!$A$3:$AG$996,2,FALSE),""))</f>
        <v/>
      </c>
      <c r="G172" s="27" t="str">
        <f>IF(B172="","", IFERROR(VLOOKUP(E172,'Общий список'!$A$3:$AG$996,4,FALSE),""))</f>
        <v/>
      </c>
      <c r="H172" s="27" t="str">
        <f>IF(B172="","", IFERROR(VLOOKUP(E172,'Общий список'!$A$3:$AG$996,6,FALSE),""))</f>
        <v/>
      </c>
      <c r="I172" s="27" t="str">
        <f>IF(B172="","", IFERROR(VLOOKUP(E172,'Общий список'!$A$3:$AG$996,7,FALSE),""))</f>
        <v/>
      </c>
      <c r="J172" s="27" t="str">
        <f t="array" ref="J172">IFERROR(INDEX('Общий список'!$A$3:$O$996,VLOOKUP(E172,'Общий список'!$A$3:$S$996,19,FALSE),MATCH(B172,'Общий список'!A151:N151,0)+1),"")</f>
        <v/>
      </c>
      <c r="K172" s="30"/>
      <c r="L172" s="30"/>
      <c r="M172" s="31" t="str">
        <f t="shared" si="2"/>
        <v/>
      </c>
      <c r="N172" s="28"/>
      <c r="O172" s="32"/>
      <c r="R172" s="33"/>
      <c r="S172" s="33"/>
      <c r="T172" s="33"/>
    </row>
    <row r="173" ht="15.0" hidden="1" customHeight="1">
      <c r="A173" s="39"/>
      <c r="B173" s="26" t="str">
        <f t="array" ref="B173">IFERROR(INDEX('Общий список'!$A$3:$S$996,VLOOKUP(E173,'Общий список'!$A$3:$S$996,19,FALSE),MATCH($B$1,'Общий список'!A153:M153,0)),"")</f>
        <v/>
      </c>
      <c r="C173" s="27" t="str">
        <f>IF(B173="","", IFERROR(VLOOKUP(E173,'Общий список'!$A$3:$AG$996,3,FALSE),""))</f>
        <v/>
      </c>
      <c r="D173" s="27" t="str">
        <f>IF(B173="","", IFERROR(VLOOKUP(E173,'Общий список'!$A$3:$AG$996,17,FALSE),""))</f>
        <v/>
      </c>
      <c r="E173" s="28">
        <f>'Общий список'!A153</f>
        <v>595</v>
      </c>
      <c r="F173" s="29" t="str">
        <f>IF(B173="","", IFERROR(VLOOKUP(E173,'Общий список'!$A$3:$AG$996,2,FALSE),""))</f>
        <v/>
      </c>
      <c r="G173" s="27" t="str">
        <f>IF(B173="","", IFERROR(VLOOKUP(E173,'Общий список'!$A$3:$AG$996,4,FALSE),""))</f>
        <v/>
      </c>
      <c r="H173" s="27" t="str">
        <f>IF(B173="","", IFERROR(VLOOKUP(E173,'Общий список'!$A$3:$AG$996,6,FALSE),""))</f>
        <v/>
      </c>
      <c r="I173" s="27" t="str">
        <f>IF(B173="","", IFERROR(VLOOKUP(E173,'Общий список'!$A$3:$AG$996,7,FALSE),""))</f>
        <v/>
      </c>
      <c r="J173" s="27" t="str">
        <f t="array" ref="J173">IFERROR(INDEX('Общий список'!$A$3:$O$996,VLOOKUP(E173,'Общий список'!$A$3:$S$996,19,FALSE),MATCH(B173,'Общий список'!A153:N153,0)+1),"")</f>
        <v/>
      </c>
      <c r="K173" s="30"/>
      <c r="L173" s="30"/>
      <c r="M173" s="31" t="str">
        <f t="shared" si="2"/>
        <v/>
      </c>
      <c r="N173" s="28"/>
      <c r="O173" s="32"/>
      <c r="R173" s="33"/>
      <c r="S173" s="33"/>
      <c r="T173" s="33"/>
    </row>
    <row r="174" ht="15.0" hidden="1" customHeight="1">
      <c r="A174" s="39"/>
      <c r="B174" s="26" t="str">
        <f t="array" ref="B174">IFERROR(INDEX('Общий список'!$A$3:$S$996,VLOOKUP(E174,'Общий список'!$A$3:$S$996,19,FALSE),MATCH($B$1,'Общий список'!A154:M154,0)),"")</f>
        <v/>
      </c>
      <c r="C174" s="27" t="str">
        <f>IF(B174="","", IFERROR(VLOOKUP(E174,'Общий список'!$A$3:$AG$996,3,FALSE),""))</f>
        <v/>
      </c>
      <c r="D174" s="27" t="str">
        <f>IF(B174="","", IFERROR(VLOOKUP(E174,'Общий список'!$A$3:$AG$996,17,FALSE),""))</f>
        <v/>
      </c>
      <c r="E174" s="28">
        <f>'Общий список'!A154</f>
        <v>597</v>
      </c>
      <c r="F174" s="29" t="str">
        <f>IF(B174="","", IFERROR(VLOOKUP(E174,'Общий список'!$A$3:$AG$996,2,FALSE),""))</f>
        <v/>
      </c>
      <c r="G174" s="27" t="str">
        <f>IF(B174="","", IFERROR(VLOOKUP(E174,'Общий список'!$A$3:$AG$996,4,FALSE),""))</f>
        <v/>
      </c>
      <c r="H174" s="27" t="str">
        <f>IF(B174="","", IFERROR(VLOOKUP(E174,'Общий список'!$A$3:$AG$996,6,FALSE),""))</f>
        <v/>
      </c>
      <c r="I174" s="27" t="str">
        <f>IF(B174="","", IFERROR(VLOOKUP(E174,'Общий список'!$A$3:$AG$996,7,FALSE),""))</f>
        <v/>
      </c>
      <c r="J174" s="27" t="str">
        <f t="array" ref="J174">IFERROR(INDEX('Общий список'!$A$3:$O$996,VLOOKUP(E174,'Общий список'!$A$3:$S$996,19,FALSE),MATCH(B174,'Общий список'!A154:N154,0)+1),"")</f>
        <v/>
      </c>
      <c r="K174" s="30"/>
      <c r="L174" s="30"/>
      <c r="M174" s="31" t="str">
        <f t="shared" si="2"/>
        <v/>
      </c>
      <c r="N174" s="28"/>
      <c r="O174" s="32"/>
      <c r="R174" s="33"/>
      <c r="S174" s="33"/>
      <c r="T174" s="33"/>
    </row>
    <row r="175" ht="15.0" hidden="1" customHeight="1">
      <c r="A175" s="39"/>
      <c r="B175" s="26" t="str">
        <f t="array" ref="B175">IFERROR(INDEX('Общий список'!$A$3:$S$996,VLOOKUP(E175,'Общий список'!$A$3:$S$996,19,FALSE),MATCH($B$1,'Общий список'!A155:M155,0)),"")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список'!A155</f>
        <v>598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список'!A155:N155,0)+1),"")</f>
        <v/>
      </c>
      <c r="K175" s="30"/>
      <c r="L175" s="30"/>
      <c r="M175" s="31" t="str">
        <f t="shared" si="2"/>
        <v/>
      </c>
      <c r="N175" s="28"/>
      <c r="O175" s="32"/>
      <c r="R175" s="33"/>
      <c r="S175" s="33"/>
      <c r="T175" s="33"/>
    </row>
    <row r="176" ht="15.0" hidden="1" customHeight="1">
      <c r="A176" s="39"/>
      <c r="B176" s="26" t="str">
        <f t="array" ref="B176">IFERROR(INDEX('Общий список'!$A$3:$S$996,VLOOKUP(E176,'Общий список'!$A$3:$S$996,19,FALSE),MATCH($B$1,'Общий список'!A156:M156,0)),"")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список'!A156</f>
        <v>599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список'!A156:N156,0)+1),"")</f>
        <v/>
      </c>
      <c r="K176" s="30"/>
      <c r="L176" s="30"/>
      <c r="M176" s="31" t="str">
        <f t="shared" si="2"/>
        <v/>
      </c>
      <c r="N176" s="28"/>
      <c r="O176" s="32"/>
      <c r="R176" s="33"/>
      <c r="S176" s="33"/>
      <c r="T176" s="33"/>
    </row>
    <row r="177" ht="15.0" hidden="1" customHeight="1">
      <c r="A177" s="39"/>
      <c r="B177" s="26" t="str">
        <f t="array" ref="B177">IFERROR(INDEX('Общий список'!$A$3:$S$996,VLOOKUP(E177,'Общий список'!$A$3:$S$996,19,FALSE),MATCH($B$1,'Общий список'!A157:M157,0)),"")</f>
        <v/>
      </c>
      <c r="C177" s="27" t="str">
        <f>IF(B177="","", IFERROR(VLOOKUP(E177,'Общий список'!$A$3:$AG$996,3,FALSE),""))</f>
        <v/>
      </c>
      <c r="D177" s="27" t="str">
        <f>IF(B177="","", IFERROR(VLOOKUP(E177,'Общий список'!$A$3:$AG$996,17,FALSE),""))</f>
        <v/>
      </c>
      <c r="E177" s="28">
        <f>'Общий список'!A157</f>
        <v>600</v>
      </c>
      <c r="F177" s="29" t="str">
        <f>IF(B177="","", IFERROR(VLOOKUP(E177,'Общий список'!$A$3:$AG$996,2,FALSE),""))</f>
        <v/>
      </c>
      <c r="G177" s="27" t="str">
        <f>IF(B177="","", IFERROR(VLOOKUP(E177,'Общий список'!$A$3:$AG$996,4,FALSE),""))</f>
        <v/>
      </c>
      <c r="H177" s="27" t="str">
        <f>IF(B177="","", IFERROR(VLOOKUP(E177,'Общий список'!$A$3:$AG$996,6,FALSE),""))</f>
        <v/>
      </c>
      <c r="I177" s="27" t="str">
        <f>IF(B177="","", IFERROR(VLOOKUP(E177,'Общий список'!$A$3:$AG$996,7,FALSE),""))</f>
        <v/>
      </c>
      <c r="J177" s="27" t="str">
        <f t="array" ref="J177">IFERROR(INDEX('Общий список'!$A$3:$O$996,VLOOKUP(E177,'Общий список'!$A$3:$S$996,19,FALSE),MATCH(B177,'Общий список'!A157:N157,0)+1),"")</f>
        <v/>
      </c>
      <c r="K177" s="30"/>
      <c r="L177" s="30"/>
      <c r="M177" s="31" t="str">
        <f t="shared" si="2"/>
        <v/>
      </c>
      <c r="N177" s="28"/>
      <c r="O177" s="32"/>
      <c r="R177" s="33"/>
      <c r="S177" s="33"/>
      <c r="T177" s="33"/>
    </row>
    <row r="178" ht="15.0" hidden="1" customHeight="1">
      <c r="A178" s="39"/>
      <c r="B178" s="26" t="str">
        <f t="array" ref="B178">IFERROR(INDEX('Общий список'!$A$3:$S$996,VLOOKUP(E178,'Общий список'!$A$3:$S$996,19,FALSE),MATCH($B$1,'Общий список'!A158:M158,0)),"")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список'!A158</f>
        <v>611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список'!A158:N158,0)+1),"")</f>
        <v/>
      </c>
      <c r="K178" s="30"/>
      <c r="L178" s="30"/>
      <c r="M178" s="31" t="str">
        <f t="shared" si="2"/>
        <v/>
      </c>
      <c r="N178" s="28"/>
      <c r="O178" s="32"/>
      <c r="R178" s="33"/>
      <c r="S178" s="33"/>
      <c r="T178" s="33"/>
    </row>
    <row r="179" ht="15.0" hidden="1" customHeight="1">
      <c r="A179" s="39"/>
      <c r="B179" s="26" t="str">
        <f t="array" ref="B179">IFERROR(INDEX('Общий список'!$A$3:$S$996,VLOOKUP(E179,'Общий список'!$A$3:$S$996,19,FALSE),MATCH($B$1,'Общий список'!A159:M159,0)),"")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список'!A159</f>
        <v>612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список'!A159:N159,0)+1),"")</f>
        <v/>
      </c>
      <c r="K179" s="30"/>
      <c r="L179" s="30"/>
      <c r="M179" s="31" t="str">
        <f t="shared" si="2"/>
        <v/>
      </c>
      <c r="N179" s="28"/>
      <c r="O179" s="32"/>
      <c r="R179" s="33"/>
      <c r="S179" s="33"/>
      <c r="T179" s="33"/>
    </row>
    <row r="180" ht="15.0" hidden="1" customHeight="1">
      <c r="A180" s="39"/>
      <c r="B180" s="26" t="str">
        <f t="array" ref="B180">IFERROR(INDEX('Общий список'!$A$3:$S$996,VLOOKUP(E180,'Общий список'!$A$3:$S$996,19,FALSE),MATCH($B$1,'Общий список'!A160:M160,0)),"")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список'!A160</f>
        <v>613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список'!A160:N160,0)+1),"")</f>
        <v/>
      </c>
      <c r="K180" s="30"/>
      <c r="L180" s="30"/>
      <c r="M180" s="31" t="str">
        <f t="shared" si="2"/>
        <v/>
      </c>
      <c r="N180" s="28"/>
      <c r="O180" s="32"/>
      <c r="R180" s="33"/>
      <c r="S180" s="33"/>
      <c r="T180" s="33"/>
    </row>
    <row r="181" ht="15.0" hidden="1" customHeight="1">
      <c r="A181" s="39"/>
      <c r="B181" s="26" t="str">
        <f t="array" ref="B181">IFERROR(INDEX('Общий список'!$A$3:$S$996,VLOOKUP(E181,'Общий список'!$A$3:$S$996,19,FALSE),MATCH($B$1,'Общий список'!A161:M161,0)),"")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список'!A161</f>
        <v>614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список'!A161:N161,0)+1),"")</f>
        <v/>
      </c>
      <c r="K181" s="30"/>
      <c r="L181" s="30"/>
      <c r="M181" s="31" t="str">
        <f t="shared" si="2"/>
        <v/>
      </c>
      <c r="N181" s="28"/>
      <c r="O181" s="32"/>
      <c r="R181" s="33"/>
      <c r="S181" s="33"/>
      <c r="T181" s="33"/>
    </row>
    <row r="182" ht="15.0" hidden="1" customHeight="1">
      <c r="A182" s="39"/>
      <c r="B182" s="26" t="str">
        <f t="array" ref="B182">IFERROR(INDEX('Общий список'!$A$3:$S$996,VLOOKUP(E182,'Общий список'!$A$3:$S$996,19,FALSE),MATCH($B$1,'Общий список'!A162:M162,0)),"")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список'!A162</f>
        <v>615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список'!A162:N162,0)+1),"")</f>
        <v/>
      </c>
      <c r="K182" s="30"/>
      <c r="L182" s="30"/>
      <c r="M182" s="31" t="str">
        <f t="shared" si="2"/>
        <v/>
      </c>
      <c r="N182" s="28"/>
      <c r="O182" s="32"/>
      <c r="R182" s="33"/>
      <c r="S182" s="33"/>
      <c r="T182" s="33"/>
    </row>
    <row r="183" ht="15.0" hidden="1" customHeight="1">
      <c r="A183" s="39"/>
      <c r="B183" s="26" t="str">
        <f t="array" ref="B183">IFERROR(INDEX('Общий список'!$A$3:$S$996,VLOOKUP(E183,'Общий список'!$A$3:$S$996,19,FALSE),MATCH($B$1,'Общий список'!A163:M163,0)),"")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список'!A163</f>
        <v>644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список'!A163:N163,0)+1),"")</f>
        <v/>
      </c>
      <c r="K183" s="30"/>
      <c r="L183" s="30"/>
      <c r="M183" s="31" t="str">
        <f t="shared" si="2"/>
        <v/>
      </c>
      <c r="N183" s="28"/>
      <c r="O183" s="32"/>
      <c r="R183" s="33"/>
      <c r="S183" s="33"/>
      <c r="T183" s="33"/>
    </row>
    <row r="184" ht="15.0" hidden="1" customHeight="1">
      <c r="A184" s="39"/>
      <c r="B184" s="26" t="str">
        <f t="array" ref="B184">IFERROR(INDEX('Общий список'!$A$3:$S$996,VLOOKUP(E184,'Общий список'!$A$3:$S$996,19,FALSE),MATCH($B$1,'Общий список'!A164:M164,0)),"")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список'!A164</f>
        <v>656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список'!A164:N164,0)+1),"")</f>
        <v/>
      </c>
      <c r="K184" s="30"/>
      <c r="L184" s="30"/>
      <c r="M184" s="31" t="str">
        <f t="shared" si="2"/>
        <v/>
      </c>
      <c r="N184" s="28"/>
      <c r="O184" s="32"/>
      <c r="R184" s="33"/>
      <c r="S184" s="33"/>
      <c r="T184" s="33"/>
    </row>
    <row r="185" ht="15.0" hidden="1" customHeight="1">
      <c r="A185" s="39"/>
      <c r="B185" s="26" t="str">
        <f t="array" ref="B185">IFERROR(INDEX('Общий список'!$A$3:$S$996,VLOOKUP(E185,'Общий список'!$A$3:$S$996,19,FALSE),MATCH($B$1,'Общий список'!A165:M165,0)),"")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список'!A165</f>
        <v>657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список'!A165:N165,0)+1),"")</f>
        <v/>
      </c>
      <c r="K185" s="30"/>
      <c r="L185" s="30"/>
      <c r="M185" s="31" t="str">
        <f t="shared" si="2"/>
        <v/>
      </c>
      <c r="N185" s="28"/>
      <c r="O185" s="32"/>
      <c r="R185" s="33"/>
      <c r="S185" s="33"/>
      <c r="T185" s="33"/>
    </row>
    <row r="186" ht="15.0" hidden="1" customHeight="1">
      <c r="A186" s="39"/>
      <c r="B186" s="26" t="str">
        <f t="array" ref="B186">IFERROR(INDEX('Общий список'!$A$3:$S$996,VLOOKUP(E186,'Общий список'!$A$3:$S$996,19,FALSE),MATCH($B$1,'Общий список'!A166:M166,0)),"")</f>
        <v/>
      </c>
      <c r="C186" s="27" t="str">
        <f>IF(B186="","", IFERROR(VLOOKUP(E186,'Общий список'!$A$3:$AG$996,3,FALSE),""))</f>
        <v/>
      </c>
      <c r="D186" s="27" t="str">
        <f>IF(B186="","", IFERROR(VLOOKUP(E186,'Общий список'!$A$3:$AG$996,17,FALSE),""))</f>
        <v/>
      </c>
      <c r="E186" s="28">
        <f>'Общий список'!A166</f>
        <v>658</v>
      </c>
      <c r="F186" s="29" t="str">
        <f>IF(B186="","", IFERROR(VLOOKUP(E186,'Общий список'!$A$3:$AG$996,2,FALSE),""))</f>
        <v/>
      </c>
      <c r="G186" s="27" t="str">
        <f>IF(B186="","", IFERROR(VLOOKUP(E186,'Общий список'!$A$3:$AG$996,4,FALSE),""))</f>
        <v/>
      </c>
      <c r="H186" s="27" t="str">
        <f>IF(B186="","", IFERROR(VLOOKUP(E186,'Общий список'!$A$3:$AG$996,6,FALSE),""))</f>
        <v/>
      </c>
      <c r="I186" s="27" t="str">
        <f>IF(B186="","", IFERROR(VLOOKUP(E186,'Общий список'!$A$3:$AG$996,7,FALSE),""))</f>
        <v/>
      </c>
      <c r="J186" s="27" t="str">
        <f t="array" ref="J186">IFERROR(INDEX('Общий список'!$A$3:$O$996,VLOOKUP(E186,'Общий список'!$A$3:$S$996,19,FALSE),MATCH(B186,'Общий список'!A166:N166,0)+1),"")</f>
        <v/>
      </c>
      <c r="K186" s="30"/>
      <c r="L186" s="30"/>
      <c r="M186" s="31" t="str">
        <f t="shared" si="2"/>
        <v/>
      </c>
      <c r="N186" s="28"/>
      <c r="O186" s="32"/>
      <c r="R186" s="33"/>
      <c r="S186" s="33"/>
      <c r="T186" s="33"/>
    </row>
    <row r="187" ht="15.0" hidden="1" customHeight="1">
      <c r="A187" s="39"/>
      <c r="B187" s="26" t="str">
        <f t="array" ref="B187">IFERROR(INDEX('Общий список'!$A$3:$S$996,VLOOKUP(E187,'Общий список'!$A$3:$S$996,19,FALSE),MATCH($B$1,'Общий список'!A167:M167,0)),"")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список'!A167</f>
        <v>659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список'!A167:N167,0)+1),"")</f>
        <v/>
      </c>
      <c r="K187" s="30"/>
      <c r="L187" s="30"/>
      <c r="M187" s="31" t="str">
        <f t="shared" si="2"/>
        <v/>
      </c>
      <c r="N187" s="28"/>
      <c r="O187" s="32"/>
      <c r="R187" s="33"/>
      <c r="S187" s="33"/>
      <c r="T187" s="33"/>
    </row>
    <row r="188" ht="15.0" hidden="1" customHeight="1">
      <c r="A188" s="39"/>
      <c r="B188" s="26" t="str">
        <f t="array" ref="B188">IFERROR(INDEX('Общий список'!$A$3:$S$996,VLOOKUP(E188,'Общий список'!$A$3:$S$996,19,FALSE),MATCH($B$1,'Общий список'!A168:M168,0)),"")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список'!A168</f>
        <v>660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список'!A168:N168,0)+1),"")</f>
        <v/>
      </c>
      <c r="K188" s="30"/>
      <c r="L188" s="30"/>
      <c r="M188" s="31" t="str">
        <f t="shared" si="2"/>
        <v/>
      </c>
      <c r="N188" s="28"/>
      <c r="O188" s="32"/>
      <c r="R188" s="33"/>
      <c r="S188" s="33"/>
      <c r="T188" s="33"/>
    </row>
    <row r="189" ht="15.0" hidden="1" customHeight="1">
      <c r="A189" s="39"/>
      <c r="B189" s="26" t="str">
        <f t="array" ref="B189">IFERROR(INDEX('Общий список'!$A$3:$S$996,VLOOKUP(E189,'Общий список'!$A$3:$S$996,19,FALSE),MATCH($B$1,'Общий список'!A169:M169,0)),"")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список'!A169</f>
        <v>661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список'!A169:N169,0)+1),"")</f>
        <v/>
      </c>
      <c r="K189" s="30"/>
      <c r="L189" s="30"/>
      <c r="M189" s="31" t="str">
        <f t="shared" si="2"/>
        <v/>
      </c>
      <c r="N189" s="28"/>
      <c r="O189" s="32"/>
      <c r="R189" s="33"/>
      <c r="S189" s="33"/>
      <c r="T189" s="33"/>
    </row>
    <row r="190" ht="15.0" hidden="1" customHeight="1">
      <c r="A190" s="39"/>
      <c r="B190" s="26" t="str">
        <f t="array" ref="B190">IFERROR(INDEX('Общий список'!$A$3:$S$996,VLOOKUP(E190,'Общий список'!$A$3:$S$996,19,FALSE),MATCH($B$1,'Общий список'!A171:M171,0)),"")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список'!A171</f>
        <v>663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список'!A171:N171,0)+1),"")</f>
        <v/>
      </c>
      <c r="K190" s="30"/>
      <c r="L190" s="30"/>
      <c r="M190" s="31" t="str">
        <f t="shared" si="2"/>
        <v/>
      </c>
      <c r="N190" s="28"/>
      <c r="O190" s="32"/>
      <c r="R190" s="33"/>
      <c r="S190" s="33"/>
      <c r="T190" s="33"/>
    </row>
    <row r="191" ht="15.0" hidden="1" customHeight="1">
      <c r="A191" s="39"/>
      <c r="B191" s="26" t="str">
        <f t="array" ref="B191">IFERROR(INDEX('Общий список'!$A$3:$S$996,VLOOKUP(E191,'Общий список'!$A$3:$S$996,19,FALSE),MATCH($B$1,'Общий список'!A172:M172,0)),"")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список'!A172</f>
        <v>670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список'!A172:N172,0)+1),"")</f>
        <v/>
      </c>
      <c r="K191" s="30"/>
      <c r="L191" s="30"/>
      <c r="M191" s="31" t="str">
        <f t="shared" si="2"/>
        <v/>
      </c>
      <c r="N191" s="28"/>
      <c r="O191" s="32"/>
      <c r="R191" s="33"/>
      <c r="S191" s="33"/>
      <c r="T191" s="33"/>
    </row>
    <row r="192" ht="15.0" hidden="1" customHeight="1">
      <c r="A192" s="39"/>
      <c r="B192" s="26" t="str">
        <f t="array" ref="B192">IFERROR(INDEX('Общий список'!$A$3:$S$996,VLOOKUP(E192,'Общий список'!$A$3:$S$996,19,FALSE),MATCH($B$1,'Общий список'!A173:M173,0)),"")</f>
        <v>800 м</v>
      </c>
      <c r="C192" s="27" t="str">
        <f>IF(B192="","", IFERROR(VLOOKUP(E192,'Общий список'!$A$3:$AG$996,3,FALSE),""))</f>
        <v>Ж</v>
      </c>
      <c r="D192" s="27" t="str">
        <f>IF(B192="","", IFERROR(VLOOKUP(E192,'Общий список'!$A$3:$AG$996,17,FALSE),""))</f>
        <v/>
      </c>
      <c r="E192" s="28">
        <f>'Общий список'!A173</f>
        <v>679</v>
      </c>
      <c r="F192" s="29" t="str">
        <f>IF(B192="","", IFERROR(VLOOKUP(E192,'Общий список'!$A$3:$AG$996,2,FALSE),""))</f>
        <v>Бабушкина Анна</v>
      </c>
      <c r="G192" s="27" t="str">
        <f>IF(B192="","", IFERROR(VLOOKUP(E192,'Общий список'!$A$3:$AG$996,4,FALSE),""))</f>
        <v>28.08.2003</v>
      </c>
      <c r="H192" s="27" t="str">
        <f>IF(B192="","", IFERROR(VLOOKUP(E192,'Общий список'!$A$3:$AG$996,6,FALSE),""))</f>
        <v>Runnersperm </v>
      </c>
      <c r="I192" s="27" t="str">
        <f>IF(B192="","", IFERROR(VLOOKUP(E192,'Общий список'!$A$3:$AG$996,7,FALSE),""))</f>
        <v>Шибалина О.Н.</v>
      </c>
      <c r="J192" s="27" t="str">
        <f t="array" ref="J192">IFERROR(INDEX('Общий список'!$A$3:$O$996,VLOOKUP(E192,'Общий список'!$A$3:$S$996,19,FALSE),MATCH(B192,'Общий список'!A173:N173,0)+1),"")</f>
        <v>2.15,00</v>
      </c>
      <c r="K192" s="30"/>
      <c r="L192" s="30"/>
      <c r="M192" s="31" t="str">
        <f t="shared" si="2"/>
        <v/>
      </c>
      <c r="N192" s="28"/>
      <c r="O192" s="32"/>
      <c r="R192" s="33"/>
      <c r="S192" s="33"/>
      <c r="T192" s="33"/>
    </row>
    <row r="193" ht="15.0" hidden="1" customHeight="1">
      <c r="A193" s="39"/>
      <c r="B193" s="26" t="str">
        <f t="array" ref="B193">IFERROR(INDEX('Общий список'!$A$3:$S$996,VLOOKUP(E193,'Общий список'!$A$3:$S$996,19,FALSE),MATCH($B$1,'Общий список'!A175:M175,0)),"")</f>
        <v>800 м</v>
      </c>
      <c r="C193" s="27" t="str">
        <f>IF(B193="","", IFERROR(VLOOKUP(E193,'Общий список'!$A$3:$AG$996,3,FALSE),""))</f>
        <v>Ж</v>
      </c>
      <c r="D193" s="27" t="str">
        <f>IF(B193="","", IFERROR(VLOOKUP(E193,'Общий список'!$A$3:$AG$996,17,FALSE),""))</f>
        <v/>
      </c>
      <c r="E193" s="28">
        <f>'Общий список'!A175</f>
        <v>682</v>
      </c>
      <c r="F193" s="29" t="str">
        <f>IF(B193="","", IFERROR(VLOOKUP(E193,'Общий список'!$A$3:$AG$996,2,FALSE),""))</f>
        <v>Подчезерцева Варвара</v>
      </c>
      <c r="G193" s="27" t="str">
        <f>IF(B193="","", IFERROR(VLOOKUP(E193,'Общий список'!$A$3:$AG$996,4,FALSE),""))</f>
        <v>15.02.2011</v>
      </c>
      <c r="H193" s="27" t="str">
        <f>IF(B193="","", IFERROR(VLOOKUP(E193,'Общий список'!$A$3:$AG$996,6,FALSE),""))</f>
        <v>МБУДО "СШ" г. Лысьва</v>
      </c>
      <c r="I193" s="27" t="str">
        <f>IF(B193="","", IFERROR(VLOOKUP(E193,'Общий список'!$A$3:$AG$996,7,FALSE),""))</f>
        <v>Сыстеров А.Н.</v>
      </c>
      <c r="J193" s="27" t="str">
        <f t="array" ref="J193">IFERROR(INDEX('Общий список'!$A$3:$O$996,VLOOKUP(E193,'Общий список'!$A$3:$S$996,19,FALSE),MATCH(B193,'Общий список'!A175:N175,0)+1),"")</f>
        <v>2.24,3</v>
      </c>
      <c r="K193" s="30"/>
      <c r="L193" s="30"/>
      <c r="M193" s="31" t="str">
        <f t="shared" si="2"/>
        <v/>
      </c>
      <c r="N193" s="28"/>
      <c r="O193" s="32"/>
      <c r="R193" s="33"/>
      <c r="S193" s="33"/>
      <c r="T193" s="33"/>
    </row>
    <row r="194" ht="15.0" hidden="1" customHeight="1">
      <c r="A194" s="39"/>
      <c r="B194" s="26" t="str">
        <f t="array" ref="B194">IFERROR(INDEX('Общий список'!$A$3:$S$996,VLOOKUP(E194,'Общий список'!$A$3:$S$996,19,FALSE),MATCH($B$1,'Общий список'!A176:M176,0)),"")</f>
        <v>800 м</v>
      </c>
      <c r="C194" s="27" t="str">
        <f>IF(B194="","", IFERROR(VLOOKUP(E194,'Общий список'!$A$3:$AG$996,3,FALSE),""))</f>
        <v>Ж</v>
      </c>
      <c r="D194" s="27" t="str">
        <f>IF(B194="","", IFERROR(VLOOKUP(E194,'Общий список'!$A$3:$AG$996,17,FALSE),""))</f>
        <v/>
      </c>
      <c r="E194" s="28">
        <f>'Общий список'!A176</f>
        <v>683</v>
      </c>
      <c r="F194" s="29" t="str">
        <f>IF(B194="","", IFERROR(VLOOKUP(E194,'Общий список'!$A$3:$AG$996,2,FALSE),""))</f>
        <v>Житина Анна</v>
      </c>
      <c r="G194" s="27" t="str">
        <f>IF(B194="","", IFERROR(VLOOKUP(E194,'Общий список'!$A$3:$AG$996,4,FALSE),""))</f>
        <v>16.06.2011</v>
      </c>
      <c r="H194" s="27" t="str">
        <f>IF(B194="","", IFERROR(VLOOKUP(E194,'Общий список'!$A$3:$AG$996,6,FALSE),""))</f>
        <v>МБУДО "СШ" г. Лысьва</v>
      </c>
      <c r="I194" s="27" t="str">
        <f>IF(B194="","", IFERROR(VLOOKUP(E194,'Общий список'!$A$3:$AG$996,7,FALSE),""))</f>
        <v>Сыстеров А.Н.</v>
      </c>
      <c r="J194" s="27" t="str">
        <f t="array" ref="J194">IFERROR(INDEX('Общий список'!$A$3:$O$996,VLOOKUP(E194,'Общий список'!$A$3:$S$996,19,FALSE),MATCH(B194,'Общий список'!A176:N176,0)+1),"")</f>
        <v>2.25,2</v>
      </c>
      <c r="K194" s="30"/>
      <c r="L194" s="30"/>
      <c r="M194" s="31" t="str">
        <f t="shared" si="2"/>
        <v/>
      </c>
      <c r="N194" s="28"/>
      <c r="O194" s="32"/>
      <c r="R194" s="33"/>
      <c r="S194" s="33"/>
      <c r="T194" s="33"/>
    </row>
    <row r="195" ht="15.0" hidden="1" customHeight="1">
      <c r="A195" s="39"/>
      <c r="B195" s="26" t="str">
        <f t="array" ref="B195">IFERROR(INDEX('Общий список'!$A$3:$S$996,VLOOKUP(E195,'Общий список'!$A$3:$S$996,19,FALSE),MATCH($B$1,'Общий список'!A177:M177,0)),"")</f>
        <v>800 м</v>
      </c>
      <c r="C195" s="27" t="str">
        <f>IF(B195="","", IFERROR(VLOOKUP(E195,'Общий список'!$A$3:$AG$996,3,FALSE),""))</f>
        <v>Ж</v>
      </c>
      <c r="D195" s="27" t="str">
        <f>IF(B195="","", IFERROR(VLOOKUP(E195,'Общий список'!$A$3:$AG$996,17,FALSE),""))</f>
        <v/>
      </c>
      <c r="E195" s="28">
        <f>'Общий список'!A177</f>
        <v>684</v>
      </c>
      <c r="F195" s="29" t="str">
        <f>IF(B195="","", IFERROR(VLOOKUP(E195,'Общий список'!$A$3:$AG$996,2,FALSE),""))</f>
        <v>Киселёва Олеся</v>
      </c>
      <c r="G195" s="27" t="str">
        <f>IF(B195="","", IFERROR(VLOOKUP(E195,'Общий список'!$A$3:$AG$996,4,FALSE),""))</f>
        <v>29.10.2008</v>
      </c>
      <c r="H195" s="27" t="str">
        <f>IF(B195="","", IFERROR(VLOOKUP(E195,'Общий список'!$A$3:$AG$996,6,FALSE),""))</f>
        <v>МБУДО "СШ" г. Лысьва</v>
      </c>
      <c r="I195" s="27" t="str">
        <f>IF(B195="","", IFERROR(VLOOKUP(E195,'Общий список'!$A$3:$AG$996,7,FALSE),""))</f>
        <v>Сыстеров А.Н.</v>
      </c>
      <c r="J195" s="27" t="str">
        <f t="array" ref="J195">IFERROR(INDEX('Общий список'!$A$3:$O$996,VLOOKUP(E195,'Общий список'!$A$3:$S$996,19,FALSE),MATCH(B195,'Общий список'!A177:N177,0)+1),"")</f>
        <v>2.32,0</v>
      </c>
      <c r="K195" s="30"/>
      <c r="L195" s="30"/>
      <c r="M195" s="31" t="str">
        <f t="shared" si="2"/>
        <v/>
      </c>
      <c r="N195" s="28"/>
      <c r="O195" s="32"/>
      <c r="R195" s="33"/>
      <c r="S195" s="33"/>
      <c r="T195" s="33"/>
    </row>
    <row r="196" ht="15.0" hidden="1" customHeight="1">
      <c r="A196" s="39"/>
      <c r="B196" s="26" t="str">
        <f t="array" ref="B196">IFERROR(INDEX('Общий список'!$A$3:$S$996,VLOOKUP(E196,'Общий список'!$A$3:$S$996,19,FALSE),MATCH($B$1,'Общий список'!A178:M178,0)),"")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список'!A178</f>
        <v>689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список'!A178:N178,0)+1),"")</f>
        <v/>
      </c>
      <c r="K196" s="30"/>
      <c r="L196" s="30"/>
      <c r="M196" s="31" t="str">
        <f t="shared" si="2"/>
        <v/>
      </c>
      <c r="N196" s="28"/>
      <c r="O196" s="32"/>
      <c r="R196" s="33"/>
      <c r="S196" s="33"/>
      <c r="T196" s="33"/>
    </row>
    <row r="197" ht="15.0" hidden="1" customHeight="1">
      <c r="A197" s="39"/>
      <c r="B197" s="26" t="str">
        <f t="array" ref="B197">IFERROR(INDEX('Общий список'!$A$3:$S$996,VLOOKUP(E197,'Общий список'!$A$3:$S$996,19,FALSE),MATCH($B$1,'Общий список'!A179:M179,0)),"")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список'!A179</f>
        <v>690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список'!A179:N179,0)+1),"")</f>
        <v/>
      </c>
      <c r="K197" s="30"/>
      <c r="L197" s="30"/>
      <c r="M197" s="31" t="str">
        <f t="shared" si="2"/>
        <v/>
      </c>
      <c r="N197" s="28"/>
      <c r="O197" s="32"/>
      <c r="R197" s="33"/>
      <c r="S197" s="33"/>
      <c r="T197" s="33"/>
    </row>
    <row r="198" ht="15.0" hidden="1" customHeight="1">
      <c r="A198" s="39"/>
      <c r="B198" s="26" t="str">
        <f t="array" ref="B198">IFERROR(INDEX('Общий список'!$A$3:$S$996,VLOOKUP(E198,'Общий список'!$A$3:$S$996,19,FALSE),MATCH($B$1,'Общий список'!A180:M180,0)),"")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список'!A180</f>
        <v>691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список'!A180:N180,0)+1),"")</f>
        <v/>
      </c>
      <c r="K198" s="30"/>
      <c r="L198" s="30"/>
      <c r="M198" s="31" t="str">
        <f t="shared" si="2"/>
        <v/>
      </c>
      <c r="N198" s="28"/>
      <c r="O198" s="32"/>
      <c r="R198" s="33"/>
      <c r="S198" s="33"/>
      <c r="T198" s="33"/>
    </row>
    <row r="199" ht="15.0" hidden="1" customHeight="1">
      <c r="A199" s="39"/>
      <c r="B199" s="26" t="str">
        <f t="array" ref="B199">IFERROR(INDEX('Общий список'!$A$3:$S$996,VLOOKUP(E199,'Общий список'!$A$3:$S$996,19,FALSE),MATCH($B$1,'Общий список'!A181:M181,0)),"")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список'!A181</f>
        <v>692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список'!A181:N181,0)+1),"")</f>
        <v/>
      </c>
      <c r="K199" s="30"/>
      <c r="L199" s="30"/>
      <c r="M199" s="31" t="str">
        <f t="shared" si="2"/>
        <v/>
      </c>
      <c r="N199" s="28"/>
      <c r="O199" s="32"/>
      <c r="R199" s="33"/>
      <c r="S199" s="33"/>
      <c r="T199" s="33"/>
    </row>
    <row r="200" ht="15.0" hidden="1" customHeight="1">
      <c r="A200" s="39"/>
      <c r="B200" s="26" t="str">
        <f t="array" ref="B200">IFERROR(INDEX('Общий список'!$A$3:$S$996,VLOOKUP(E200,'Общий список'!$A$3:$S$996,19,FALSE),MATCH($B$1,'Общий список'!A182:M182,0)),"")</f>
        <v/>
      </c>
      <c r="C200" s="27" t="str">
        <f>IF(B200="","", IFERROR(VLOOKUP(E200,'Общий список'!$A$3:$AG$996,3,FALSE),""))</f>
        <v/>
      </c>
      <c r="D200" s="27" t="str">
        <f>IF(B200="","", IFERROR(VLOOKUP(E200,'Общий список'!$A$3:$AG$996,17,FALSE),""))</f>
        <v/>
      </c>
      <c r="E200" s="28">
        <f>'Общий список'!A182</f>
        <v>693</v>
      </c>
      <c r="F200" s="29" t="str">
        <f>IF(B200="","", IFERROR(VLOOKUP(E200,'Общий список'!$A$3:$AG$996,2,FALSE),""))</f>
        <v/>
      </c>
      <c r="G200" s="27" t="str">
        <f>IF(B200="","", IFERROR(VLOOKUP(E200,'Общий список'!$A$3:$AG$996,4,FALSE),""))</f>
        <v/>
      </c>
      <c r="H200" s="27" t="str">
        <f>IF(B200="","", IFERROR(VLOOKUP(E200,'Общий список'!$A$3:$AG$996,6,FALSE),""))</f>
        <v/>
      </c>
      <c r="I200" s="27" t="str">
        <f>IF(B200="","", IFERROR(VLOOKUP(E200,'Общий список'!$A$3:$AG$996,7,FALSE),""))</f>
        <v/>
      </c>
      <c r="J200" s="27" t="str">
        <f t="array" ref="J200">IFERROR(INDEX('Общий список'!$A$3:$O$996,VLOOKUP(E200,'Общий список'!$A$3:$S$996,19,FALSE),MATCH(B200,'Общий список'!A182:N182,0)+1),"")</f>
        <v/>
      </c>
      <c r="K200" s="30"/>
      <c r="L200" s="30"/>
      <c r="M200" s="31" t="str">
        <f t="shared" si="2"/>
        <v/>
      </c>
      <c r="N200" s="28"/>
      <c r="O200" s="32"/>
      <c r="R200" s="33"/>
      <c r="S200" s="33"/>
      <c r="T200" s="33"/>
    </row>
    <row r="201" ht="15.0" hidden="1" customHeight="1">
      <c r="A201" s="39"/>
      <c r="B201" s="26" t="str">
        <f t="array" ref="B201">IFERROR(INDEX('Общий список'!$A$3:$S$996,VLOOKUP(E201,'Общий список'!$A$3:$S$996,19,FALSE),MATCH($B$1,'Общий список'!A183:M183,0)),"")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список'!A183</f>
        <v>722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список'!A183:N183,0)+1),"")</f>
        <v/>
      </c>
      <c r="K201" s="30"/>
      <c r="L201" s="30"/>
      <c r="M201" s="31" t="str">
        <f t="shared" si="2"/>
        <v/>
      </c>
      <c r="N201" s="28"/>
      <c r="O201" s="32"/>
      <c r="R201" s="33"/>
      <c r="S201" s="33"/>
      <c r="T201" s="33"/>
    </row>
    <row r="202" ht="15.0" hidden="1" customHeight="1">
      <c r="A202" s="39"/>
      <c r="B202" s="26" t="str">
        <f t="array" ref="B202">IFERROR(INDEX('Общий список'!$A$3:$S$996,VLOOKUP(E202,'Общий список'!$A$3:$S$996,19,FALSE),MATCH($B$1,'Общий список'!A185:M185,0)),"")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список'!A185</f>
        <v>775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список'!A185:N185,0)+1),"")</f>
        <v/>
      </c>
      <c r="K202" s="30"/>
      <c r="L202" s="30"/>
      <c r="M202" s="31" t="str">
        <f t="shared" si="2"/>
        <v/>
      </c>
      <c r="N202" s="28"/>
      <c r="O202" s="32"/>
      <c r="R202" s="33"/>
      <c r="S202" s="33"/>
      <c r="T202" s="33"/>
    </row>
    <row r="203" ht="15.0" hidden="1" customHeight="1">
      <c r="A203" s="39"/>
      <c r="B203" s="26" t="str">
        <f t="array" ref="B203">IFERROR(INDEX('Общий список'!$A$3:$S$996,VLOOKUP(E203,'Общий список'!$A$3:$S$996,19,FALSE),MATCH($B$1,'Общий список'!A186:M186,0)),"")</f>
        <v>800 м</v>
      </c>
      <c r="C203" s="27" t="str">
        <f>IF(B203="","", IFERROR(VLOOKUP(E203,'Общий список'!$A$3:$AG$996,3,FALSE),""))</f>
        <v>Ж</v>
      </c>
      <c r="D203" s="27" t="str">
        <f>IF(B203="","", IFERROR(VLOOKUP(E203,'Общий список'!$A$3:$AG$996,17,FALSE),""))</f>
        <v/>
      </c>
      <c r="E203" s="28">
        <f>'Общий список'!A186</f>
        <v>776</v>
      </c>
      <c r="F203" s="29" t="str">
        <f>IF(B203="","", IFERROR(VLOOKUP(E203,'Общий список'!$A$3:$AG$996,2,FALSE),""))</f>
        <v>Дружинина Полина</v>
      </c>
      <c r="G203" s="27" t="str">
        <f>IF(B203="","", IFERROR(VLOOKUP(E203,'Общий список'!$A$3:$AG$996,4,FALSE),""))</f>
        <v>10.02.09</v>
      </c>
      <c r="H203" s="27" t="str">
        <f>IF(B203="","", IFERROR(VLOOKUP(E203,'Общий список'!$A$3:$AG$996,6,FALSE),""))</f>
        <v>СШОР "СТАРТ" г. Соликамск</v>
      </c>
      <c r="I203" s="27" t="str">
        <f>IF(B203="","", IFERROR(VLOOKUP(E203,'Общий список'!$A$3:$AG$996,7,FALSE),""))</f>
        <v>Мисюрев А.С.</v>
      </c>
      <c r="J203" s="27" t="str">
        <f t="array" ref="J203">IFERROR(INDEX('Общий список'!$A$3:$O$996,VLOOKUP(E203,'Общий список'!$A$3:$S$996,19,FALSE),MATCH(B203,'Общий список'!A186:N186,0)+1),"")</f>
        <v>2.19,0</v>
      </c>
      <c r="K203" s="30"/>
      <c r="L203" s="30"/>
      <c r="M203" s="31" t="str">
        <f t="shared" si="2"/>
        <v/>
      </c>
      <c r="N203" s="28"/>
      <c r="O203" s="32"/>
      <c r="R203" s="33"/>
      <c r="S203" s="33"/>
      <c r="T203" s="33"/>
    </row>
    <row r="204" ht="15.0" hidden="1" customHeight="1">
      <c r="A204" s="39"/>
      <c r="B204" s="26" t="str">
        <f t="array" ref="B204">IFERROR(INDEX('Общий список'!$A$3:$S$996,VLOOKUP(E204,'Общий список'!$A$3:$S$996,19,FALSE),MATCH($B$1,'Общий список'!A187:M187,0)),"")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список'!A187</f>
        <v>801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список'!A187:N187,0)+1),"")</f>
        <v/>
      </c>
      <c r="K204" s="30"/>
      <c r="L204" s="30"/>
      <c r="M204" s="31" t="str">
        <f t="shared" si="2"/>
        <v/>
      </c>
      <c r="N204" s="28"/>
      <c r="O204" s="32"/>
      <c r="R204" s="33"/>
      <c r="S204" s="33"/>
      <c r="T204" s="33"/>
    </row>
    <row r="205" ht="15.0" hidden="1" customHeight="1">
      <c r="A205" s="39"/>
      <c r="B205" s="26" t="str">
        <f t="array" ref="B205">IFERROR(INDEX('Общий список'!$A$3:$S$996,VLOOKUP(E205,'Общий список'!$A$3:$S$996,19,FALSE),MATCH($B$1,'Общий список'!A188:M188,0)),"")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список'!A188</f>
        <v>802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список'!A188:N188,0)+1),"")</f>
        <v/>
      </c>
      <c r="K205" s="30"/>
      <c r="L205" s="30"/>
      <c r="M205" s="31" t="str">
        <f t="shared" si="2"/>
        <v/>
      </c>
      <c r="N205" s="28"/>
      <c r="O205" s="32"/>
      <c r="R205" s="33"/>
      <c r="S205" s="33"/>
      <c r="T205" s="33"/>
    </row>
    <row r="206" ht="15.0" hidden="1" customHeight="1">
      <c r="A206" s="39"/>
      <c r="B206" s="26" t="str">
        <f t="array" ref="B206">IFERROR(INDEX('Общий список'!$A$3:$S$996,VLOOKUP(E206,'Общий список'!$A$3:$S$996,19,FALSE),MATCH($B$1,'Общий список'!A189:M189,0)),"")</f>
        <v>800 м</v>
      </c>
      <c r="C206" s="27" t="str">
        <f>IF(B206="","", IFERROR(VLOOKUP(E206,'Общий список'!$A$3:$AG$996,3,FALSE),""))</f>
        <v>Ж</v>
      </c>
      <c r="D206" s="27" t="str">
        <f>IF(B206="","", IFERROR(VLOOKUP(E206,'Общий список'!$A$3:$AG$996,17,FALSE),""))</f>
        <v/>
      </c>
      <c r="E206" s="28">
        <f>'Общий список'!A189</f>
        <v>803</v>
      </c>
      <c r="F206" s="29" t="str">
        <f>IF(B206="","", IFERROR(VLOOKUP(E206,'Общий список'!$A$3:$AG$996,2,FALSE),""))</f>
        <v>Сайкинова Софья </v>
      </c>
      <c r="G206" s="27" t="str">
        <f>IF(B206="","", IFERROR(VLOOKUP(E206,'Общий список'!$A$3:$AG$996,4,FALSE),""))</f>
        <v>08.01.2009</v>
      </c>
      <c r="H206" s="27" t="str">
        <f>IF(B206="","", IFERROR(VLOOKUP(E206,'Общий список'!$A$3:$AG$996,6,FALSE),""))</f>
        <v>ДЮСШ г.Кудымкар </v>
      </c>
      <c r="I206" s="27" t="str">
        <f>IF(B206="","", IFERROR(VLOOKUP(E206,'Общий список'!$A$3:$AG$996,7,FALSE),""))</f>
        <v>Сятчихин Е.С.</v>
      </c>
      <c r="J206" s="27" t="str">
        <f t="array" ref="J206">IFERROR(INDEX('Общий список'!$A$3:$O$996,VLOOKUP(E206,'Общий список'!$A$3:$S$996,19,FALSE),MATCH(B206,'Общий список'!A189:N189,0)+1),"")</f>
        <v>2.30,15</v>
      </c>
      <c r="K206" s="30"/>
      <c r="L206" s="30"/>
      <c r="M206" s="31" t="str">
        <f t="shared" si="2"/>
        <v/>
      </c>
      <c r="N206" s="28"/>
      <c r="O206" s="32"/>
      <c r="R206" s="33"/>
      <c r="S206" s="33"/>
      <c r="T206" s="33"/>
    </row>
    <row r="207" ht="15.0" hidden="1" customHeight="1">
      <c r="A207" s="39"/>
      <c r="B207" s="26" t="str">
        <f t="array" ref="B207">IFERROR(INDEX('Общий список'!$A$3:$S$996,VLOOKUP(E207,'Общий список'!$A$3:$S$996,19,FALSE),MATCH($B$1,'Общий список'!A191:M191,0)),"")</f>
        <v>800 м</v>
      </c>
      <c r="C207" s="27" t="str">
        <f>IF(B207="","", IFERROR(VLOOKUP(E207,'Общий список'!$A$3:$AG$996,3,FALSE),""))</f>
        <v>Ж</v>
      </c>
      <c r="D207" s="27" t="str">
        <f>IF(B207="","", IFERROR(VLOOKUP(E207,'Общий список'!$A$3:$AG$996,17,FALSE),""))</f>
        <v/>
      </c>
      <c r="E207" s="28">
        <f>'Общий список'!A191</f>
        <v>805</v>
      </c>
      <c r="F207" s="29" t="str">
        <f>IF(B207="","", IFERROR(VLOOKUP(E207,'Общий список'!$A$3:$AG$996,2,FALSE),""))</f>
        <v>Крохалева Анна </v>
      </c>
      <c r="G207" s="27" t="str">
        <f>IF(B207="","", IFERROR(VLOOKUP(E207,'Общий список'!$A$3:$AG$996,4,FALSE),""))</f>
        <v>01.12.2011</v>
      </c>
      <c r="H207" s="27" t="str">
        <f>IF(B207="","", IFERROR(VLOOKUP(E207,'Общий список'!$A$3:$AG$996,6,FALSE),""))</f>
        <v> ДЮСШ г . Кудымкар </v>
      </c>
      <c r="I207" s="27" t="str">
        <f>IF(B207="","", IFERROR(VLOOKUP(E207,'Общий список'!$A$3:$AG$996,7,FALSE),""))</f>
        <v>Сятчихин Е.С</v>
      </c>
      <c r="J207" s="27" t="str">
        <f t="array" ref="J207">IFERROR(INDEX('Общий список'!$A$3:$O$996,VLOOKUP(E207,'Общий список'!$A$3:$S$996,19,FALSE),MATCH(B207,'Общий список'!A191:N191,0)+1),"")</f>
        <v>2.40,00</v>
      </c>
      <c r="K207" s="30"/>
      <c r="L207" s="30"/>
      <c r="M207" s="31" t="str">
        <f t="shared" si="2"/>
        <v/>
      </c>
      <c r="N207" s="28"/>
      <c r="O207" s="32"/>
      <c r="R207" s="33"/>
      <c r="S207" s="33"/>
      <c r="T207" s="33"/>
    </row>
    <row r="208" ht="15.0" hidden="1" customHeight="1">
      <c r="A208" s="39"/>
      <c r="B208" s="26" t="str">
        <f t="array" ref="B208">IFERROR(INDEX('Общий список'!$A$3:$S$996,VLOOKUP(E208,'Общий список'!$A$3:$S$996,19,FALSE),MATCH($B$1,'Общий список'!A192:M192,0)),"")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список'!A192</f>
        <v>806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список'!A192:N192,0)+1),"")</f>
        <v/>
      </c>
      <c r="K208" s="30"/>
      <c r="L208" s="30"/>
      <c r="M208" s="31" t="str">
        <f t="shared" si="2"/>
        <v/>
      </c>
      <c r="N208" s="28"/>
      <c r="O208" s="32"/>
      <c r="R208" s="33"/>
      <c r="S208" s="33"/>
      <c r="T208" s="33"/>
    </row>
    <row r="209" ht="15.0" hidden="1" customHeight="1">
      <c r="A209" s="39"/>
      <c r="B209" s="26" t="str">
        <f t="array" ref="B209">IFERROR(INDEX('Общий список'!$A$3:$S$996,VLOOKUP(E209,'Общий список'!$A$3:$S$996,19,FALSE),MATCH($B$1,'Общий список'!A194:M194,0)),"")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список'!A194</f>
        <v>809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список'!A194:N194,0)+1),"")</f>
        <v/>
      </c>
      <c r="K209" s="30"/>
      <c r="L209" s="30"/>
      <c r="M209" s="31" t="str">
        <f t="shared" si="2"/>
        <v/>
      </c>
      <c r="N209" s="28"/>
      <c r="O209" s="32"/>
      <c r="R209" s="33"/>
      <c r="S209" s="33"/>
      <c r="T209" s="33"/>
    </row>
    <row r="210" ht="15.0" hidden="1" customHeight="1">
      <c r="A210" s="39"/>
      <c r="B210" s="26" t="str">
        <f t="array" ref="B210">IFERROR(INDEX('Общий список'!$A$3:$S$996,VLOOKUP(E210,'Общий список'!$A$3:$S$996,19,FALSE),MATCH($B$1,'Общий список'!A196:M196,0)),"")</f>
        <v>800 м</v>
      </c>
      <c r="C210" s="27" t="str">
        <f>IF(B210="","", IFERROR(VLOOKUP(E210,'Общий список'!$A$3:$AG$996,3,FALSE),""))</f>
        <v>Ж</v>
      </c>
      <c r="D210" s="27" t="str">
        <f>IF(B210="","", IFERROR(VLOOKUP(E210,'Общий список'!$A$3:$AG$996,17,FALSE),""))</f>
        <v/>
      </c>
      <c r="E210" s="28">
        <f>'Общий список'!A196</f>
        <v>811</v>
      </c>
      <c r="F210" s="29" t="str">
        <f>IF(B210="","", IFERROR(VLOOKUP(E210,'Общий список'!$A$3:$AG$996,2,FALSE),""))</f>
        <v>Климова Юлия </v>
      </c>
      <c r="G210" s="27" t="str">
        <f>IF(B210="","", IFERROR(VLOOKUP(E210,'Общий список'!$A$3:$AG$996,4,FALSE),""))</f>
        <v>25.11.2008</v>
      </c>
      <c r="H210" s="27" t="str">
        <f>IF(B210="","", IFERROR(VLOOKUP(E210,'Общий список'!$A$3:$AG$996,6,FALSE),""))</f>
        <v>ДЮСШ г.Кудымкар </v>
      </c>
      <c r="I210" s="27" t="str">
        <f>IF(B210="","", IFERROR(VLOOKUP(E210,'Общий список'!$A$3:$AG$996,7,FALSE),""))</f>
        <v>Четин.Л.Е</v>
      </c>
      <c r="J210" s="27" t="str">
        <f t="array" ref="J210">IFERROR(INDEX('Общий список'!$A$3:$O$996,VLOOKUP(E210,'Общий список'!$A$3:$S$996,19,FALSE),MATCH(B210,'Общий список'!A196:N196,0)+1),"")</f>
        <v>2.30,4</v>
      </c>
      <c r="K210" s="30"/>
      <c r="L210" s="30"/>
      <c r="M210" s="31" t="str">
        <f t="shared" si="2"/>
        <v/>
      </c>
      <c r="N210" s="28"/>
      <c r="O210" s="32"/>
      <c r="R210" s="33"/>
      <c r="S210" s="33"/>
      <c r="T210" s="33"/>
    </row>
    <row r="211" ht="15.0" hidden="1" customHeight="1">
      <c r="A211" s="39"/>
      <c r="B211" s="26" t="str">
        <f t="array" ref="B211">IFERROR(INDEX('Общий список'!$A$3:$S$996,VLOOKUP(E211,'Общий список'!$A$3:$S$996,19,FALSE),MATCH($B$1,'Общий список'!A197:M197,0)),"")</f>
        <v/>
      </c>
      <c r="C211" s="27" t="str">
        <f>IF(B211="","", IFERROR(VLOOKUP(E211,'Общий список'!$A$3:$AG$996,3,FALSE),""))</f>
        <v/>
      </c>
      <c r="D211" s="27" t="str">
        <f>IF(B211="","", IFERROR(VLOOKUP(E211,'Общий список'!$A$3:$AG$996,17,FALSE),""))</f>
        <v/>
      </c>
      <c r="E211" s="28">
        <f>'Общий список'!A197</f>
        <v>812</v>
      </c>
      <c r="F211" s="29" t="str">
        <f>IF(B211="","", IFERROR(VLOOKUP(E211,'Общий список'!$A$3:$AG$996,2,FALSE),""))</f>
        <v/>
      </c>
      <c r="G211" s="27" t="str">
        <f>IF(B211="","", IFERROR(VLOOKUP(E211,'Общий список'!$A$3:$AG$996,4,FALSE),""))</f>
        <v/>
      </c>
      <c r="H211" s="27" t="str">
        <f>IF(B211="","", IFERROR(VLOOKUP(E211,'Общий список'!$A$3:$AG$996,6,FALSE),""))</f>
        <v/>
      </c>
      <c r="I211" s="27" t="str">
        <f>IF(B211="","", IFERROR(VLOOKUP(E211,'Общий список'!$A$3:$AG$996,7,FALSE),""))</f>
        <v/>
      </c>
      <c r="J211" s="27" t="str">
        <f t="array" ref="J211">IFERROR(INDEX('Общий список'!$A$3:$O$996,VLOOKUP(E211,'Общий список'!$A$3:$S$996,19,FALSE),MATCH(B211,'Общий список'!A197:N197,0)+1),"")</f>
        <v/>
      </c>
      <c r="K211" s="30"/>
      <c r="L211" s="30"/>
      <c r="M211" s="31" t="str">
        <f t="shared" si="2"/>
        <v/>
      </c>
      <c r="N211" s="28"/>
      <c r="O211" s="32"/>
      <c r="R211" s="33"/>
      <c r="S211" s="33"/>
      <c r="T211" s="33"/>
    </row>
    <row r="212" ht="15.0" hidden="1" customHeight="1">
      <c r="A212" s="39"/>
      <c r="B212" s="26" t="str">
        <f t="array" ref="B212">IFERROR(INDEX('Общий список'!$A$3:$S$996,VLOOKUP(E212,'Общий список'!$A$3:$S$996,19,FALSE),MATCH($B$1,'Общий список'!A198:M198,0)),"")</f>
        <v/>
      </c>
      <c r="C212" s="27" t="str">
        <f>IF(B212="","", IFERROR(VLOOKUP(E212,'Общий список'!$A$3:$AG$996,3,FALSE),""))</f>
        <v/>
      </c>
      <c r="D212" s="27" t="str">
        <f>IF(B212="","", IFERROR(VLOOKUP(E212,'Общий список'!$A$3:$AG$996,17,FALSE),""))</f>
        <v/>
      </c>
      <c r="E212" s="28">
        <f>'Общий список'!A198</f>
        <v>813</v>
      </c>
      <c r="F212" s="29" t="str">
        <f>IF(B212="","", IFERROR(VLOOKUP(E212,'Общий список'!$A$3:$AG$996,2,FALSE),""))</f>
        <v/>
      </c>
      <c r="G212" s="27" t="str">
        <f>IF(B212="","", IFERROR(VLOOKUP(E212,'Общий список'!$A$3:$AG$996,4,FALSE),""))</f>
        <v/>
      </c>
      <c r="H212" s="27" t="str">
        <f>IF(B212="","", IFERROR(VLOOKUP(E212,'Общий список'!$A$3:$AG$996,6,FALSE),""))</f>
        <v/>
      </c>
      <c r="I212" s="27" t="str">
        <f>IF(B212="","", IFERROR(VLOOKUP(E212,'Общий список'!$A$3:$AG$996,7,FALSE),""))</f>
        <v/>
      </c>
      <c r="J212" s="27" t="str">
        <f t="array" ref="J212">IFERROR(INDEX('Общий список'!$A$3:$O$996,VLOOKUP(E212,'Общий список'!$A$3:$S$996,19,FALSE),MATCH(B212,'Общий список'!A198:N198,0)+1),"")</f>
        <v/>
      </c>
      <c r="K212" s="30"/>
      <c r="L212" s="30"/>
      <c r="M212" s="31" t="str">
        <f t="shared" si="2"/>
        <v/>
      </c>
      <c r="N212" s="28"/>
      <c r="O212" s="32"/>
      <c r="R212" s="33"/>
      <c r="S212" s="33"/>
      <c r="T212" s="33"/>
    </row>
    <row r="213" ht="15.0" hidden="1" customHeight="1">
      <c r="A213" s="39"/>
      <c r="B213" s="26" t="str">
        <f t="array" ref="B213">IFERROR(INDEX('Общий список'!$A$3:$S$996,VLOOKUP(E213,'Общий список'!$A$3:$S$996,19,FALSE),MATCH($B$1,'Общий список'!A199:M199,0)),"")</f>
        <v>800 м</v>
      </c>
      <c r="C213" s="27" t="str">
        <f>IF(B213="","", IFERROR(VLOOKUP(E213,'Общий список'!$A$3:$AG$996,3,FALSE),""))</f>
        <v>Ж</v>
      </c>
      <c r="D213" s="27" t="str">
        <f>IF(B213="","", IFERROR(VLOOKUP(E213,'Общий список'!$A$3:$AG$996,17,FALSE),""))</f>
        <v/>
      </c>
      <c r="E213" s="28">
        <f>'Общий список'!A199</f>
        <v>815</v>
      </c>
      <c r="F213" s="29" t="str">
        <f>IF(B213="","", IFERROR(VLOOKUP(E213,'Общий список'!$A$3:$AG$996,2,FALSE),""))</f>
        <v>Доровикова Виктория </v>
      </c>
      <c r="G213" s="27" t="str">
        <f>IF(B213="","", IFERROR(VLOOKUP(E213,'Общий список'!$A$3:$AG$996,4,FALSE),""))</f>
        <v>10.08.2010</v>
      </c>
      <c r="H213" s="27" t="str">
        <f>IF(B213="","", IFERROR(VLOOKUP(E213,'Общий список'!$A$3:$AG$996,6,FALSE),""))</f>
        <v>ДЮСШ г.Кудымкар </v>
      </c>
      <c r="I213" s="27" t="str">
        <f>IF(B213="","", IFERROR(VLOOKUP(E213,'Общий список'!$A$3:$AG$996,7,FALSE),""))</f>
        <v>Четин Л.Е </v>
      </c>
      <c r="J213" s="27" t="str">
        <f t="array" ref="J213">IFERROR(INDEX('Общий список'!$A$3:$O$996,VLOOKUP(E213,'Общий список'!$A$3:$S$996,19,FALSE),MATCH(B213,'Общий список'!A199:N199,0)+1),"")</f>
        <v>2.33,40</v>
      </c>
      <c r="K213" s="30"/>
      <c r="L213" s="30"/>
      <c r="M213" s="31" t="str">
        <f t="shared" si="2"/>
        <v/>
      </c>
      <c r="N213" s="28"/>
      <c r="O213" s="32"/>
      <c r="R213" s="33"/>
      <c r="S213" s="33"/>
      <c r="T213" s="33"/>
    </row>
    <row r="214" ht="15.0" hidden="1" customHeight="1">
      <c r="A214" s="39"/>
      <c r="B214" s="26" t="str">
        <f t="array" ref="B214">IFERROR(INDEX('Общий список'!$A$3:$S$996,VLOOKUP(E214,'Общий список'!$A$3:$S$996,19,FALSE),MATCH($B$1,'Общий список'!A200:M200,0)),"")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список'!A200</f>
        <v>858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список'!A200:N200,0)+1),"")</f>
        <v/>
      </c>
      <c r="K214" s="30"/>
      <c r="L214" s="30"/>
      <c r="M214" s="31" t="str">
        <f t="shared" si="2"/>
        <v/>
      </c>
      <c r="N214" s="28"/>
      <c r="O214" s="32"/>
      <c r="R214" s="33"/>
      <c r="S214" s="33"/>
      <c r="T214" s="33"/>
    </row>
    <row r="215" ht="15.0" hidden="1" customHeight="1">
      <c r="A215" s="39"/>
      <c r="B215" s="26" t="str">
        <f t="array" ref="B215">IFERROR(INDEX('Общий список'!$A$3:$S$996,VLOOKUP(E215,'Общий список'!$A$3:$S$996,19,FALSE),MATCH($B$1,'Общий список'!A201:M201,0)),"")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список'!A201</f>
        <v>885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список'!A201:N201,0)+1),"")</f>
        <v/>
      </c>
      <c r="K215" s="30"/>
      <c r="L215" s="30"/>
      <c r="M215" s="31" t="str">
        <f t="shared" si="2"/>
        <v/>
      </c>
      <c r="N215" s="28"/>
      <c r="O215" s="32"/>
      <c r="R215" s="33"/>
      <c r="S215" s="33"/>
      <c r="T215" s="33"/>
    </row>
    <row r="216" ht="15.0" hidden="1" customHeight="1">
      <c r="A216" s="39"/>
      <c r="B216" s="26" t="str">
        <f t="array" ref="B216">IFERROR(INDEX('Общий список'!$A$3:$S$996,VLOOKUP(E216,'Общий список'!$A$3:$S$996,19,FALSE),MATCH($B$1,'Общий список'!A203:M203,0)),"")</f>
        <v/>
      </c>
      <c r="C216" s="27" t="str">
        <f>IF(B216="","", IFERROR(VLOOKUP(E216,'Общий список'!$A$3:$AG$996,3,FALSE),""))</f>
        <v/>
      </c>
      <c r="D216" s="27" t="str">
        <f>IF(B216="","", IFERROR(VLOOKUP(E216,'Общий список'!$A$3:$AG$996,17,FALSE),""))</f>
        <v/>
      </c>
      <c r="E216" s="28">
        <f>'Общий список'!A203</f>
        <v>887</v>
      </c>
      <c r="F216" s="29" t="str">
        <f>IF(B216="","", IFERROR(VLOOKUP(E216,'Общий список'!$A$3:$AG$996,2,FALSE),""))</f>
        <v/>
      </c>
      <c r="G216" s="27" t="str">
        <f>IF(B216="","", IFERROR(VLOOKUP(E216,'Общий список'!$A$3:$AG$996,4,FALSE),""))</f>
        <v/>
      </c>
      <c r="H216" s="27" t="str">
        <f>IF(B216="","", IFERROR(VLOOKUP(E216,'Общий список'!$A$3:$AG$996,6,FALSE),""))</f>
        <v/>
      </c>
      <c r="I216" s="27" t="str">
        <f>IF(B216="","", IFERROR(VLOOKUP(E216,'Общий список'!$A$3:$AG$996,7,FALSE),""))</f>
        <v/>
      </c>
      <c r="J216" s="27" t="str">
        <f t="array" ref="J216">IFERROR(INDEX('Общий список'!$A$3:$O$996,VLOOKUP(E216,'Общий список'!$A$3:$S$996,19,FALSE),MATCH(B216,'Общий список'!A203:N203,0)+1),"")</f>
        <v/>
      </c>
      <c r="K216" s="30"/>
      <c r="L216" s="30"/>
      <c r="M216" s="31" t="str">
        <f t="shared" si="2"/>
        <v/>
      </c>
      <c r="N216" s="28"/>
      <c r="O216" s="32"/>
      <c r="R216" s="33"/>
      <c r="S216" s="33"/>
      <c r="T216" s="33"/>
    </row>
    <row r="217" ht="15.0" hidden="1" customHeight="1">
      <c r="A217" s="39"/>
      <c r="B217" s="26" t="str">
        <f t="array" ref="B217">IFERROR(INDEX('Общий список'!$A$3:$S$996,VLOOKUP(E217,'Общий список'!$A$3:$S$996,19,FALSE),MATCH($B$1,'Общий список'!A204:M204,0)),"")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список'!A204</f>
        <v>888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список'!A204:N204,0)+1),"")</f>
        <v/>
      </c>
      <c r="K217" s="30"/>
      <c r="L217" s="30"/>
      <c r="M217" s="31" t="str">
        <f t="shared" si="2"/>
        <v/>
      </c>
      <c r="N217" s="28"/>
      <c r="O217" s="32"/>
      <c r="R217" s="33"/>
      <c r="S217" s="33"/>
      <c r="T217" s="33"/>
    </row>
    <row r="218" ht="15.0" hidden="1" customHeight="1">
      <c r="A218" s="39"/>
      <c r="B218" s="26" t="str">
        <f t="array" ref="B218">IFERROR(INDEX('Общий список'!$A$3:$S$996,VLOOKUP(E218,'Общий список'!$A$3:$S$996,19,FALSE),MATCH($B$1,'Общий список'!A205:M205,0)),"")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список'!A205</f>
        <v>899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список'!A205:N205,0)+1),"")</f>
        <v/>
      </c>
      <c r="K218" s="30"/>
      <c r="L218" s="30"/>
      <c r="M218" s="31" t="str">
        <f t="shared" si="2"/>
        <v/>
      </c>
      <c r="N218" s="28"/>
      <c r="O218" s="32"/>
      <c r="R218" s="33"/>
      <c r="S218" s="33"/>
      <c r="T218" s="33"/>
    </row>
    <row r="219" ht="15.0" hidden="1" customHeight="1">
      <c r="A219" s="39"/>
      <c r="B219" s="26" t="str">
        <f t="array" ref="B219">IFERROR(INDEX('Общий список'!$A$3:$S$996,VLOOKUP(E219,'Общий список'!$A$3:$S$996,19,FALSE),MATCH($B$1,'Общий список'!A206:M206,0)),"")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список'!A206</f>
        <v>907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список'!A206:N206,0)+1),"")</f>
        <v/>
      </c>
      <c r="K219" s="30"/>
      <c r="L219" s="30"/>
      <c r="M219" s="31" t="str">
        <f t="shared" si="2"/>
        <v/>
      </c>
      <c r="N219" s="28"/>
      <c r="O219" s="32"/>
      <c r="R219" s="33"/>
      <c r="S219" s="33"/>
      <c r="T219" s="33"/>
    </row>
    <row r="220" ht="15.0" hidden="1" customHeight="1">
      <c r="A220" s="39"/>
      <c r="B220" s="26" t="str">
        <f t="array" ref="B220">IFERROR(INDEX('Общий список'!$A$3:$S$996,VLOOKUP(E220,'Общий список'!$A$3:$S$996,19,FALSE),MATCH($B$1,'Общий список'!A207:M207,0)),"")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список'!A207</f>
        <v>908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список'!A207:N207,0)+1),"")</f>
        <v/>
      </c>
      <c r="K220" s="30"/>
      <c r="L220" s="30"/>
      <c r="M220" s="31" t="str">
        <f t="shared" si="2"/>
        <v/>
      </c>
      <c r="N220" s="28"/>
      <c r="O220" s="32"/>
      <c r="R220" s="33"/>
      <c r="S220" s="33"/>
      <c r="T220" s="33"/>
    </row>
    <row r="221" ht="15.0" hidden="1" customHeight="1">
      <c r="A221" s="39"/>
      <c r="B221" s="26" t="str">
        <f t="array" ref="B221">IFERROR(INDEX('Общий список'!$A$3:$S$996,VLOOKUP(E221,'Общий список'!$A$3:$S$996,19,FALSE),MATCH($B$1,'Общий список'!A208:M208,0)),"")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список'!A208</f>
        <v>910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список'!A208:N208,0)+1),"")</f>
        <v/>
      </c>
      <c r="K221" s="30"/>
      <c r="L221" s="30"/>
      <c r="M221" s="31" t="str">
        <f t="shared" si="2"/>
        <v/>
      </c>
      <c r="N221" s="28"/>
      <c r="O221" s="32"/>
      <c r="R221" s="33"/>
      <c r="S221" s="33"/>
      <c r="T221" s="33"/>
    </row>
    <row r="222" ht="15.0" hidden="1" customHeight="1">
      <c r="A222" s="39"/>
      <c r="B222" s="26" t="str">
        <f t="array" ref="B222">IFERROR(INDEX('Общий список'!$A$3:$S$996,VLOOKUP(E222,'Общий список'!$A$3:$S$996,19,FALSE),MATCH($B$1,'Общий список'!A210:M210,0)),"")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список'!A210</f>
        <v>961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список'!A210:N210,0)+1),"")</f>
        <v/>
      </c>
      <c r="K222" s="30"/>
      <c r="L222" s="30"/>
      <c r="M222" s="31" t="str">
        <f t="shared" si="2"/>
        <v/>
      </c>
      <c r="N222" s="28"/>
      <c r="O222" s="32"/>
      <c r="R222" s="33"/>
      <c r="S222" s="33"/>
      <c r="T222" s="33"/>
    </row>
    <row r="223" ht="15.0" hidden="1" customHeight="1">
      <c r="A223" s="39"/>
      <c r="B223" s="26" t="str">
        <f t="array" ref="B223">IFERROR(INDEX('Общий список'!$A$3:$S$996,VLOOKUP(E223,'Общий список'!$A$3:$S$996,19,FALSE),MATCH($B$1,'Общий список'!A211:M211,0)),"")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список'!A211</f>
        <v>966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список'!A211:N211,0)+1),"")</f>
        <v/>
      </c>
      <c r="K223" s="30"/>
      <c r="L223" s="30"/>
      <c r="M223" s="31" t="str">
        <f t="shared" si="2"/>
        <v/>
      </c>
      <c r="N223" s="28"/>
      <c r="O223" s="32"/>
      <c r="R223" s="33"/>
      <c r="S223" s="33"/>
      <c r="T223" s="33"/>
    </row>
    <row r="224" ht="15.0" hidden="1" customHeight="1">
      <c r="A224" s="39"/>
      <c r="B224" s="26" t="str">
        <f t="array" ref="B224">IFERROR(INDEX('Общий список'!$A$3:$S$996,VLOOKUP(E224,'Общий список'!$A$3:$S$996,19,FALSE),MATCH($B$1,'Общий список'!A212:M212,0)),"")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список'!A212</f>
        <v>1013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список'!A212:N212,0)+1),"")</f>
        <v/>
      </c>
      <c r="K224" s="30"/>
      <c r="L224" s="30"/>
      <c r="M224" s="31" t="str">
        <f t="shared" si="2"/>
        <v/>
      </c>
      <c r="N224" s="28"/>
      <c r="O224" s="32"/>
      <c r="R224" s="33"/>
      <c r="S224" s="33"/>
      <c r="T224" s="33"/>
    </row>
    <row r="225" ht="15.0" hidden="1" customHeight="1">
      <c r="A225" s="39"/>
      <c r="B225" s="26" t="str">
        <f t="array" ref="B225">IFERROR(INDEX('Общий список'!$A$3:$S$996,VLOOKUP(E225,'Общий список'!$A$3:$S$996,19,FALSE),MATCH($B$1,'Общий список'!A213:M213,0)),"")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список'!A213</f>
        <v>1040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список'!A213:N213,0)+1),"")</f>
        <v/>
      </c>
      <c r="K225" s="30"/>
      <c r="L225" s="30"/>
      <c r="M225" s="31" t="str">
        <f t="shared" si="2"/>
        <v/>
      </c>
      <c r="N225" s="28"/>
      <c r="O225" s="32"/>
      <c r="R225" s="33"/>
      <c r="S225" s="33"/>
      <c r="T225" s="33"/>
    </row>
    <row r="226" ht="15.0" hidden="1" customHeight="1">
      <c r="A226" s="39"/>
      <c r="B226" s="26" t="str">
        <f t="array" ref="B226">IFERROR(INDEX('Общий список'!$A$3:$S$996,VLOOKUP(E226,'Общий список'!$A$3:$S$996,19,FALSE),MATCH($B$1,'Общий список'!A214:M214,0)),"")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список'!A214</f>
        <v>1107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список'!A214:N214,0)+1),"")</f>
        <v/>
      </c>
      <c r="K226" s="30"/>
      <c r="L226" s="30"/>
      <c r="M226" s="31" t="str">
        <f t="shared" si="2"/>
        <v/>
      </c>
      <c r="N226" s="28"/>
      <c r="O226" s="32"/>
      <c r="R226" s="33"/>
      <c r="S226" s="33"/>
      <c r="T226" s="33"/>
    </row>
    <row r="227" ht="15.0" hidden="1" customHeight="1">
      <c r="A227" s="39"/>
      <c r="B227" s="26" t="str">
        <f t="array" ref="B227">IFERROR(INDEX('Общий список'!$A$3:$S$996,VLOOKUP(E227,'Общий список'!$A$3:$S$996,19,FALSE),MATCH($B$1,'Общий список'!A215:M215,0)),"")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список'!A215</f>
        <v>1657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список'!A215:N215,0)+1),"")</f>
        <v/>
      </c>
      <c r="K227" s="30"/>
      <c r="L227" s="30"/>
      <c r="M227" s="31" t="str">
        <f t="shared" si="2"/>
        <v/>
      </c>
      <c r="N227" s="28"/>
      <c r="O227" s="32"/>
      <c r="R227" s="33"/>
      <c r="S227" s="33"/>
      <c r="T227" s="33"/>
    </row>
    <row r="228" ht="15.0" hidden="1" customHeight="1">
      <c r="A228" s="39"/>
      <c r="B228" s="26" t="str">
        <f t="array" ref="B228">IFERROR(INDEX('Общий список'!$A$3:$S$996,VLOOKUP(E228,'Общий список'!$A$3:$S$996,19,FALSE),MATCH($B$1,'Общий список'!A216:M216,0)),"")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список'!A216</f>
        <v>1838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список'!A216:N216,0)+1),"")</f>
        <v/>
      </c>
      <c r="K228" s="30"/>
      <c r="L228" s="30"/>
      <c r="M228" s="31" t="str">
        <f t="shared" si="2"/>
        <v/>
      </c>
      <c r="N228" s="28"/>
      <c r="O228" s="32"/>
      <c r="R228" s="33"/>
      <c r="S228" s="33"/>
      <c r="T228" s="33"/>
    </row>
    <row r="229" ht="15.0" hidden="1" customHeight="1">
      <c r="A229" s="39"/>
      <c r="B229" s="26" t="str">
        <f t="array" ref="B229">IFERROR(INDEX('Общий список'!$A$3:$S$996,VLOOKUP(E229,'Общий список'!$A$3:$S$996,19,FALSE),MATCH($B$1,'Общий список'!A218:M218,0)),"")</f>
        <v>800 м</v>
      </c>
      <c r="C229" s="27" t="str">
        <f>IF(B229="","", IFERROR(VLOOKUP(E229,'Общий список'!$A$3:$AG$996,3,FALSE),""))</f>
        <v>Ж</v>
      </c>
      <c r="D229" s="27" t="str">
        <f>IF(B229="","", IFERROR(VLOOKUP(E229,'Общий список'!$A$3:$AG$996,17,FALSE),""))</f>
        <v/>
      </c>
      <c r="E229" s="28">
        <f>'Общий список'!A218</f>
        <v>2039</v>
      </c>
      <c r="F229" s="29" t="str">
        <f>IF(B229="","", IFERROR(VLOOKUP(E229,'Общий список'!$A$3:$AG$996,2,FALSE),""))</f>
        <v>Родина Анна</v>
      </c>
      <c r="G229" s="27" t="str">
        <f>IF(B229="","", IFERROR(VLOOKUP(E229,'Общий список'!$A$3:$AG$996,4,FALSE),""))</f>
        <v>29.09.1997</v>
      </c>
      <c r="H229" s="27" t="str">
        <f>IF(B229="","", IFERROR(VLOOKUP(E229,'Общий список'!$A$3:$AG$996,6,FALSE),""))</f>
        <v>Клуб RunTrain</v>
      </c>
      <c r="I229" s="27" t="str">
        <f>IF(B229="","", IFERROR(VLOOKUP(E229,'Общий список'!$A$3:$AG$996,7,FALSE),""))</f>
        <v>Грядковский И.С</v>
      </c>
      <c r="J229" s="27" t="str">
        <f t="array" ref="J229">IFERROR(INDEX('Общий список'!$A$3:$O$996,VLOOKUP(E229,'Общий список'!$A$3:$S$996,19,FALSE),MATCH(B229,'Общий список'!A218:N218,0)+1),"")</f>
        <v>2.25,00</v>
      </c>
      <c r="K229" s="30"/>
      <c r="L229" s="30"/>
      <c r="M229" s="31" t="str">
        <f t="shared" si="2"/>
        <v/>
      </c>
      <c r="N229" s="28"/>
      <c r="O229" s="32"/>
      <c r="R229" s="33"/>
      <c r="S229" s="33"/>
      <c r="T229" s="33"/>
    </row>
    <row r="230" ht="15.0" hidden="1" customHeight="1">
      <c r="A230" s="39"/>
      <c r="B230" s="26" t="str">
        <f t="array" ref="B230">IFERROR(INDEX('Общий список'!$A$3:$S$996,VLOOKUP(E230,'Общий список'!$A$3:$S$996,19,FALSE),MATCH($B$1,'Общий список'!A221:M221,0)),"")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список'!A221</f>
        <v>3069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список'!A221:N221,0)+1),"")</f>
        <v/>
      </c>
      <c r="K230" s="30"/>
      <c r="L230" s="30"/>
      <c r="M230" s="31" t="str">
        <f t="shared" si="2"/>
        <v/>
      </c>
      <c r="N230" s="28"/>
      <c r="O230" s="32"/>
      <c r="R230" s="33"/>
      <c r="S230" s="33"/>
      <c r="T230" s="33"/>
    </row>
    <row r="231" ht="15.0" hidden="1" customHeight="1">
      <c r="A231" s="39"/>
      <c r="B231" s="26" t="str">
        <f t="array" ref="B231">IFERROR(INDEX('Общий список'!$A$3:$S$996,VLOOKUP(E231,'Общий список'!$A$3:$S$996,19,FALSE),MATCH($B$1,'Общий список'!A222:M222,0)),"")</f>
        <v>800 м</v>
      </c>
      <c r="C231" s="27" t="str">
        <f>IF(B231="","", IFERROR(VLOOKUP(E231,'Общий список'!$A$3:$AG$996,3,FALSE),""))</f>
        <v>Ж</v>
      </c>
      <c r="D231" s="27" t="str">
        <f>IF(B231="","", IFERROR(VLOOKUP(E231,'Общий список'!$A$3:$AG$996,17,FALSE),""))</f>
        <v/>
      </c>
      <c r="E231" s="28">
        <f>'Общий список'!A222</f>
        <v>3993</v>
      </c>
      <c r="F231" s="29" t="str">
        <f>IF(B231="","", IFERROR(VLOOKUP(E231,'Общий список'!$A$3:$AG$996,2,FALSE),""))</f>
        <v>Пепелышева Ольга </v>
      </c>
      <c r="G231" s="27" t="str">
        <f>IF(B231="","", IFERROR(VLOOKUP(E231,'Общий список'!$A$3:$AG$996,4,FALSE),""))</f>
        <v>10.02.1990</v>
      </c>
      <c r="H231" s="27" t="str">
        <f>IF(B231="","", IFERROR(VLOOKUP(E231,'Общий список'!$A$3:$AG$996,6,FALSE),""))</f>
        <v>Беговой клуб RunTrain </v>
      </c>
      <c r="I231" s="27" t="str">
        <f>IF(B231="","", IFERROR(VLOOKUP(E231,'Общий список'!$A$3:$AG$996,7,FALSE),""))</f>
        <v>Грядковский И.С.</v>
      </c>
      <c r="J231" s="27" t="str">
        <f t="array" ref="J231">IFERROR(INDEX('Общий список'!$A$3:$O$996,VLOOKUP(E231,'Общий список'!$A$3:$S$996,19,FALSE),MATCH(B231,'Общий список'!A222:N222,0)+1),"")</f>
        <v>2.40,00</v>
      </c>
      <c r="K231" s="30"/>
      <c r="L231" s="30"/>
      <c r="M231" s="31" t="str">
        <f t="shared" si="2"/>
        <v/>
      </c>
      <c r="N231" s="28"/>
      <c r="O231" s="32"/>
      <c r="R231" s="33"/>
      <c r="S231" s="33"/>
      <c r="T231" s="33"/>
    </row>
    <row r="232" ht="15.0" hidden="1" customHeight="1">
      <c r="A232" s="39"/>
      <c r="B232" s="26" t="str">
        <f t="array" ref="B232">IFERROR(INDEX('Общий список'!$A$3:$S$996,VLOOKUP(E232,'Общий список'!$A$3:$S$996,19,FALSE),MATCH($B$1,'Общий список'!A224:M224,0)),"")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>
        <f>'Общий список'!A224</f>
        <v>5530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список'!A224:N224,0)+1),"")</f>
        <v/>
      </c>
      <c r="K232" s="30"/>
      <c r="L232" s="30"/>
      <c r="M232" s="31" t="str">
        <f t="shared" si="2"/>
        <v/>
      </c>
      <c r="N232" s="28"/>
      <c r="O232" s="32"/>
      <c r="R232" s="33"/>
      <c r="S232" s="33"/>
      <c r="T232" s="33"/>
    </row>
    <row r="233" ht="15.0" hidden="1" customHeight="1">
      <c r="A233" s="39"/>
      <c r="B233" s="26" t="str">
        <f t="array" ref="B233">IFERROR(INDEX('Общий список'!$A$3:$S$996,VLOOKUP(E233,'Общий список'!$A$3:$S$996,19,FALSE),MATCH($B$1,'Общий список'!A225:M225,0)),"")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>
        <f>'Общий список'!A225</f>
        <v>6349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список'!A225:N225,0)+1),"")</f>
        <v/>
      </c>
      <c r="K233" s="30"/>
      <c r="L233" s="30"/>
      <c r="M233" s="31" t="str">
        <f t="shared" si="2"/>
        <v/>
      </c>
      <c r="N233" s="28"/>
      <c r="O233" s="32"/>
      <c r="R233" s="33"/>
      <c r="S233" s="33"/>
      <c r="T233" s="33"/>
    </row>
    <row r="234" ht="15.0" hidden="1" customHeight="1">
      <c r="A234" s="39"/>
      <c r="B234" s="26" t="str">
        <f t="array" ref="B234">IFERROR(INDEX('Общий список'!$A$3:$S$996,VLOOKUP(E234,'Общий список'!$A$3:$S$996,19,FALSE),MATCH($B$1,'Общий список'!A226:M226,0)),"")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>
        <f>'Общий список'!A226</f>
        <v>7506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список'!A226:N226,0)+1),"")</f>
        <v/>
      </c>
      <c r="K234" s="30"/>
      <c r="L234" s="30"/>
      <c r="M234" s="31" t="str">
        <f t="shared" si="2"/>
        <v/>
      </c>
      <c r="N234" s="28"/>
      <c r="O234" s="32"/>
      <c r="R234" s="33"/>
      <c r="S234" s="33"/>
      <c r="T234" s="33"/>
    </row>
    <row r="235" ht="15.0" hidden="1" customHeight="1">
      <c r="A235" s="39"/>
      <c r="B235" s="26" t="str">
        <f t="array" ref="B235">IFERROR(INDEX('Общий список'!$A$3:$S$996,VLOOKUP(E235,'Общий список'!$A$3:$S$996,19,FALSE),MATCH($B$1,'Общий список'!A227:M227,0)),"")</f>
        <v/>
      </c>
      <c r="C235" s="27" t="str">
        <f>IF(B235="","", IFERROR(VLOOKUP(E235,'Общий список'!$A$3:$AG$996,3,FALSE),""))</f>
        <v/>
      </c>
      <c r="D235" s="27" t="str">
        <f>IF(B235="","", IFERROR(VLOOKUP(E235,'Общий список'!$A$3:$AG$996,17,FALSE),""))</f>
        <v/>
      </c>
      <c r="E235" s="28">
        <f>'Общий список'!A227</f>
        <v>7777</v>
      </c>
      <c r="F235" s="29" t="str">
        <f>IF(B235="","", IFERROR(VLOOKUP(E235,'Общий список'!$A$3:$AG$996,2,FALSE),""))</f>
        <v/>
      </c>
      <c r="G235" s="27" t="str">
        <f>IF(B235="","", IFERROR(VLOOKUP(E235,'Общий список'!$A$3:$AG$996,4,FALSE),""))</f>
        <v/>
      </c>
      <c r="H235" s="27" t="str">
        <f>IF(B235="","", IFERROR(VLOOKUP(E235,'Общий список'!$A$3:$AG$996,6,FALSE),""))</f>
        <v/>
      </c>
      <c r="I235" s="27" t="str">
        <f>IF(B235="","", IFERROR(VLOOKUP(E235,'Общий список'!$A$3:$AG$996,7,FALSE),""))</f>
        <v/>
      </c>
      <c r="J235" s="27" t="str">
        <f t="array" ref="J235">IFERROR(INDEX('Общий список'!$A$3:$O$996,VLOOKUP(E235,'Общий список'!$A$3:$S$996,19,FALSE),MATCH(B235,'Общий список'!A227:N227,0)+1),"")</f>
        <v/>
      </c>
      <c r="K235" s="30"/>
      <c r="L235" s="30"/>
      <c r="M235" s="31" t="str">
        <f t="shared" si="2"/>
        <v/>
      </c>
      <c r="N235" s="28"/>
      <c r="O235" s="32"/>
      <c r="R235" s="33"/>
      <c r="S235" s="33"/>
      <c r="T235" s="33"/>
    </row>
    <row r="236" ht="15.0" hidden="1" customHeight="1">
      <c r="A236" s="39"/>
      <c r="B236" s="26" t="str">
        <f t="array" ref="B236">IFERROR(INDEX('Общий список'!$A$3:$S$996,VLOOKUP(E236,'Общий список'!$A$3:$S$996,19,FALSE),MATCH($B$1,'Общий список'!A228:M228,0)),"")</f>
        <v>800 м</v>
      </c>
      <c r="C236" s="27" t="str">
        <f>IF(B236="","", IFERROR(VLOOKUP(E236,'Общий список'!$A$3:$AG$996,3,FALSE),""))</f>
        <v>Ж</v>
      </c>
      <c r="D236" s="27" t="str">
        <f>IF(B236="","", IFERROR(VLOOKUP(E236,'Общий список'!$A$3:$AG$996,17,FALSE),""))</f>
        <v/>
      </c>
      <c r="E236" s="28">
        <f>'Общий список'!A228</f>
        <v>7837</v>
      </c>
      <c r="F236" s="29" t="str">
        <f>IF(B236="","", IFERROR(VLOOKUP(E236,'Общий список'!$A$3:$AG$996,2,FALSE),""))</f>
        <v>Васина Анастасия</v>
      </c>
      <c r="G236" s="27" t="str">
        <f>IF(B236="","", IFERROR(VLOOKUP(E236,'Общий список'!$A$3:$AG$996,4,FALSE),""))</f>
        <v>04.09.2002</v>
      </c>
      <c r="H236" s="27" t="str">
        <f>IF(B236="","", IFERROR(VLOOKUP(E236,'Общий список'!$A$3:$AG$996,6,FALSE),""))</f>
        <v>RunTrain</v>
      </c>
      <c r="I236" s="27" t="str">
        <f>IF(B236="","", IFERROR(VLOOKUP(E236,'Общий список'!$A$3:$AG$996,7,FALSE),""))</f>
        <v>Грядковский И.С., Лепа Д.В.</v>
      </c>
      <c r="J236" s="27" t="str">
        <f t="array" ref="J236">IFERROR(INDEX('Общий список'!$A$3:$O$996,VLOOKUP(E236,'Общий список'!$A$3:$S$996,19,FALSE),MATCH(B236,'Общий список'!A228:N228,0)+1),"")</f>
        <v>02.15,00</v>
      </c>
      <c r="K236" s="30"/>
      <c r="L236" s="30"/>
      <c r="M236" s="31" t="str">
        <f t="shared" si="2"/>
        <v/>
      </c>
      <c r="N236" s="28"/>
      <c r="O236" s="32"/>
      <c r="R236" s="33"/>
      <c r="S236" s="33"/>
      <c r="T236" s="33"/>
    </row>
    <row r="237" ht="15.0" hidden="1" customHeight="1">
      <c r="A237" s="39"/>
      <c r="B237" s="26" t="str">
        <f t="array" ref="B237">IFERROR(INDEX('Общий список'!$A$3:$S$996,VLOOKUP(E237,'Общий список'!$A$3:$S$996,19,FALSE),MATCH($B$1,'Общий список'!A229:M229,0)),"")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список'!A229</f>
        <v>887а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список'!A229:N229,0)+1),"")</f>
        <v/>
      </c>
      <c r="K237" s="30"/>
      <c r="L237" s="30"/>
      <c r="M237" s="31" t="str">
        <f t="shared" si="2"/>
        <v/>
      </c>
      <c r="N237" s="28"/>
      <c r="O237" s="32"/>
      <c r="R237" s="33"/>
      <c r="S237" s="33"/>
      <c r="T237" s="33"/>
    </row>
    <row r="238" ht="15.0" hidden="1" customHeight="1">
      <c r="A238" s="39"/>
      <c r="B238" s="26" t="str">
        <f t="array" ref="B238">IFERROR(INDEX('Общий список'!$A$3:$S$996,VLOOKUP(E238,'Общий список'!$A$3:$S$996,19,FALSE),MATCH($B$1,'Общий список'!A230:M230,0)),"")</f>
        <v/>
      </c>
      <c r="C238" s="27" t="str">
        <f>IF(B238="","", IFERROR(VLOOKUP(E238,'Общий список'!$A$3:$AG$996,3,FALSE),""))</f>
        <v/>
      </c>
      <c r="D238" s="27" t="str">
        <f>IF(B238="","", IFERROR(VLOOKUP(E238,'Общий список'!$A$3:$AG$996,17,FALSE),""))</f>
        <v/>
      </c>
      <c r="E238" s="28" t="str">
        <f>'Общий список'!A230</f>
        <v>306а</v>
      </c>
      <c r="F238" s="29" t="str">
        <f>IF(B238="","", IFERROR(VLOOKUP(E238,'Общий список'!$A$3:$AG$996,2,FALSE),""))</f>
        <v/>
      </c>
      <c r="G238" s="27" t="str">
        <f>IF(B238="","", IFERROR(VLOOKUP(E238,'Общий список'!$A$3:$AG$996,4,FALSE),""))</f>
        <v/>
      </c>
      <c r="H238" s="27" t="str">
        <f>IF(B238="","", IFERROR(VLOOKUP(E238,'Общий список'!$A$3:$AG$996,6,FALSE),""))</f>
        <v/>
      </c>
      <c r="I238" s="27" t="str">
        <f>IF(B238="","", IFERROR(VLOOKUP(E238,'Общий список'!$A$3:$AG$996,7,FALSE),""))</f>
        <v/>
      </c>
      <c r="J238" s="27" t="str">
        <f t="array" ref="J238">IFERROR(INDEX('Общий список'!$A$3:$O$996,VLOOKUP(E238,'Общий список'!$A$3:$S$996,19,FALSE),MATCH(B238,'Общий список'!A230:N230,0)+1),"")</f>
        <v/>
      </c>
      <c r="K238" s="30"/>
      <c r="L238" s="30"/>
      <c r="M238" s="31" t="str">
        <f t="shared" si="2"/>
        <v/>
      </c>
      <c r="N238" s="28"/>
      <c r="O238" s="32"/>
      <c r="R238" s="33"/>
      <c r="S238" s="33"/>
      <c r="T238" s="33"/>
    </row>
    <row r="239" ht="15.0" hidden="1" customHeight="1">
      <c r="A239" s="39"/>
      <c r="B239" s="26" t="str">
        <f t="array" ref="B239">IFERROR(INDEX('Общий список'!$A$3:$S$996,VLOOKUP(E239,'Общий список'!$A$3:$S$996,19,FALSE),MATCH($B$1,'Общий список'!A231:M231,0)),"")</f>
        <v/>
      </c>
      <c r="C239" s="27" t="str">
        <f>IF(B239="","", IFERROR(VLOOKUP(E239,'Общий список'!$A$3:$AG$996,3,FALSE),""))</f>
        <v/>
      </c>
      <c r="D239" s="27" t="str">
        <f>IF(B239="","", IFERROR(VLOOKUP(E239,'Общий список'!$A$3:$AG$996,17,FALSE),""))</f>
        <v/>
      </c>
      <c r="E239" s="28" t="str">
        <f>'Общий список'!A231</f>
        <v>306в</v>
      </c>
      <c r="F239" s="29" t="str">
        <f>IF(B239="","", IFERROR(VLOOKUP(E239,'Общий список'!$A$3:$AG$996,2,FALSE),""))</f>
        <v/>
      </c>
      <c r="G239" s="27" t="str">
        <f>IF(B239="","", IFERROR(VLOOKUP(E239,'Общий список'!$A$3:$AG$996,4,FALSE),""))</f>
        <v/>
      </c>
      <c r="H239" s="27" t="str">
        <f>IF(B239="","", IFERROR(VLOOKUP(E239,'Общий список'!$A$3:$AG$996,6,FALSE),""))</f>
        <v/>
      </c>
      <c r="I239" s="27" t="str">
        <f>IF(B239="","", IFERROR(VLOOKUP(E239,'Общий список'!$A$3:$AG$996,7,FALSE),""))</f>
        <v/>
      </c>
      <c r="J239" s="27" t="str">
        <f t="array" ref="J239">IFERROR(INDEX('Общий список'!$A$3:$O$996,VLOOKUP(E239,'Общий список'!$A$3:$S$996,19,FALSE),MATCH(B239,'Общий список'!A231:N231,0)+1),"")</f>
        <v/>
      </c>
      <c r="K239" s="30"/>
      <c r="L239" s="30"/>
      <c r="M239" s="31" t="str">
        <f t="shared" si="2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список'!A232:M232,0)),"")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список'!A232</f>
        <v>304а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список'!A232:N232,0)+1),"")</f>
        <v/>
      </c>
      <c r="K240" s="30"/>
      <c r="L240" s="30"/>
      <c r="M240" s="31" t="str">
        <f t="shared" si="2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список'!A233:M233,0)),"")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список'!A233</f>
        <v>307а</v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список'!A233:N233,0)+1),"")</f>
        <v/>
      </c>
      <c r="K241" s="30"/>
      <c r="L241" s="30"/>
      <c r="M241" s="31" t="str">
        <f t="shared" si="2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список'!A234:M234,0)),"")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 t="str">
        <f>'Общий список'!A234</f>
        <v>309а</v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список'!A234:N234,0)+1),"")</f>
        <v/>
      </c>
      <c r="K242" s="30"/>
      <c r="L242" s="30"/>
      <c r="M242" s="31" t="str">
        <f t="shared" si="2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список'!A235:M235,0)),"")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список'!A235</f>
        <v>197а</v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список'!A235:N235,0)+1),"")</f>
        <v/>
      </c>
      <c r="K243" s="30"/>
      <c r="L243" s="30"/>
      <c r="M243" s="31" t="str">
        <f t="shared" si="2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список'!A236:M236,0)),"")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список'!A236</f>
        <v>150а</v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список'!A236:N236,0)+1),"")</f>
        <v/>
      </c>
      <c r="K244" s="30"/>
      <c r="L244" s="30"/>
      <c r="M244" s="31" t="str">
        <f t="shared" si="2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список'!A237:M237,0)),"")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>
        <f>'Общий список'!A237</f>
        <v>1982</v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список'!A237:N237,0)+1),"")</f>
        <v/>
      </c>
      <c r="K245" s="30"/>
      <c r="L245" s="30"/>
      <c r="M245" s="31" t="str">
        <f t="shared" si="2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список'!A238:M238,0)),"")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список'!A238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список'!A238:N238,0)+1),"")</f>
        <v/>
      </c>
      <c r="K246" s="30"/>
      <c r="L246" s="30"/>
      <c r="M246" s="31" t="str">
        <f t="shared" si="2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список'!A239:M239,0)),"")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список'!A239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список'!A239:N239,0)+1),"")</f>
        <v/>
      </c>
      <c r="K247" s="30"/>
      <c r="L247" s="30"/>
      <c r="M247" s="31" t="str">
        <f t="shared" si="2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список'!A240:M240,0)),"")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список'!A240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список'!A240:N240,0)+1),"")</f>
        <v/>
      </c>
      <c r="K248" s="30"/>
      <c r="L248" s="30"/>
      <c r="M248" s="31" t="str">
        <f t="shared" si="2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список'!A241:M241,0)),"")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список'!A241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список'!A241:N241,0)+1),"")</f>
        <v/>
      </c>
      <c r="K249" s="30"/>
      <c r="L249" s="30"/>
      <c r="M249" s="31" t="str">
        <f t="shared" si="2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список'!A242:M242,0)),"")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список'!A242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список'!A242:N242,0)+1),"")</f>
        <v/>
      </c>
      <c r="K250" s="30"/>
      <c r="L250" s="30"/>
      <c r="M250" s="31" t="str">
        <f t="shared" si="2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список'!A243:M243,0)),"")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список'!A243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список'!A243:N243,0)+1),"")</f>
        <v/>
      </c>
      <c r="K251" s="30"/>
      <c r="L251" s="30"/>
      <c r="M251" s="31" t="str">
        <f t="shared" si="2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список'!A244:M244,0)),"")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список'!A244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список'!A244:N244,0)+1),"")</f>
        <v/>
      </c>
      <c r="K252" s="30"/>
      <c r="L252" s="30"/>
      <c r="M252" s="31" t="str">
        <f t="shared" si="2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список'!A245:M245,0)),"")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список'!A245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список'!A245:N245,0)+1),"")</f>
        <v/>
      </c>
      <c r="K253" s="30"/>
      <c r="L253" s="30"/>
      <c r="M253" s="31" t="str">
        <f t="shared" si="2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список'!A246:M246,0)),"")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список'!A246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список'!A246:N246,0)+1),"")</f>
        <v/>
      </c>
      <c r="K254" s="30"/>
      <c r="L254" s="30"/>
      <c r="M254" s="31" t="str">
        <f t="shared" si="2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список'!A247:M247,0)),"")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список'!A247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список'!A247:N247,0)+1),"")</f>
        <v/>
      </c>
      <c r="K255" s="30"/>
      <c r="L255" s="30"/>
      <c r="M255" s="31" t="str">
        <f t="shared" si="2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список'!A248:M248,0)),"")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список'!A248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список'!A248:N248,0)+1),"")</f>
        <v/>
      </c>
      <c r="K256" s="30"/>
      <c r="L256" s="30"/>
      <c r="M256" s="31" t="str">
        <f t="shared" si="2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список'!A249:M249,0)),"")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список'!A249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список'!A249:N249,0)+1),"")</f>
        <v/>
      </c>
      <c r="K257" s="30"/>
      <c r="L257" s="30"/>
      <c r="M257" s="31" t="str">
        <f t="shared" si="2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список'!A250:M250,0)),"")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список'!A250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список'!A250:N250,0)+1),"")</f>
        <v/>
      </c>
      <c r="K258" s="30"/>
      <c r="L258" s="30"/>
      <c r="M258" s="31" t="str">
        <f t="shared" si="2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список'!A251:M251,0)),"")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список'!A251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список'!A251:N251,0)+1),"")</f>
        <v/>
      </c>
      <c r="K259" s="30"/>
      <c r="L259" s="30"/>
      <c r="M259" s="31" t="str">
        <f t="shared" si="2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список'!A252:M252,0)),"")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список'!A252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список'!A252:N252,0)+1),"")</f>
        <v/>
      </c>
      <c r="K260" s="30"/>
      <c r="L260" s="30"/>
      <c r="M260" s="31" t="str">
        <f t="shared" si="2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список'!A253:M253,0)),"")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список'!A253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список'!A253:N253,0)+1),"")</f>
        <v/>
      </c>
      <c r="K261" s="30"/>
      <c r="L261" s="30"/>
      <c r="M261" s="31" t="str">
        <f t="shared" si="2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список'!A254:M254,0)),"")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список'!A254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список'!A254:N254,0)+1),"")</f>
        <v/>
      </c>
      <c r="K262" s="30"/>
      <c r="L262" s="30"/>
      <c r="M262" s="31" t="str">
        <f t="shared" si="2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список'!A255:M255,0)),"")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список'!A255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список'!A255:N255,0)+1),"")</f>
        <v/>
      </c>
      <c r="K263" s="30"/>
      <c r="L263" s="30"/>
      <c r="M263" s="31" t="str">
        <f t="shared" si="2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список'!A256:M256,0)),"")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список'!A256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список'!A256:N256,0)+1),"")</f>
        <v/>
      </c>
      <c r="K264" s="30"/>
      <c r="L264" s="30"/>
      <c r="M264" s="31" t="str">
        <f t="shared" si="2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список'!A257:M257,0)),"")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список'!A257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список'!A257:N257,0)+1),"")</f>
        <v/>
      </c>
      <c r="K265" s="30"/>
      <c r="L265" s="30"/>
      <c r="M265" s="31" t="str">
        <f t="shared" si="2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список'!A258:M258,0)),"")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список'!A258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список'!A258:N258,0)+1),"")</f>
        <v/>
      </c>
      <c r="K266" s="30"/>
      <c r="L266" s="30"/>
      <c r="M266" s="31" t="str">
        <f t="shared" si="2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список'!A259:M259,0)),"")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список'!A259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список'!A259:N259,0)+1),"")</f>
        <v/>
      </c>
      <c r="K267" s="30"/>
      <c r="L267" s="30"/>
      <c r="M267" s="31" t="str">
        <f t="shared" si="2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список'!A260:M260,0)),"")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список'!A260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список'!A260:N260,0)+1),"")</f>
        <v/>
      </c>
      <c r="K268" s="30"/>
      <c r="L268" s="30"/>
      <c r="M268" s="31" t="str">
        <f t="shared" si="2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список'!A261:M261,0)),"")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список'!A261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список'!A261:N261,0)+1),"")</f>
        <v/>
      </c>
      <c r="K269" s="30"/>
      <c r="L269" s="30"/>
      <c r="M269" s="31" t="str">
        <f t="shared" si="2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список'!A262:M262,0)),"")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список'!A262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список'!A262:N262,0)+1),"")</f>
        <v/>
      </c>
      <c r="K270" s="30"/>
      <c r="L270" s="30"/>
      <c r="M270" s="31" t="str">
        <f t="shared" si="2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список'!A263:M263,0)),"")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список'!A263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список'!A263:N263,0)+1),"")</f>
        <v/>
      </c>
      <c r="K271" s="30"/>
      <c r="L271" s="30"/>
      <c r="M271" s="31" t="str">
        <f t="shared" si="2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список'!A264:M264,0)),"")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список'!A264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список'!A264:N264,0)+1),"")</f>
        <v/>
      </c>
      <c r="K272" s="30"/>
      <c r="L272" s="30"/>
      <c r="M272" s="31" t="str">
        <f t="shared" si="2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список'!A265:M265,0)),"")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список'!A265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список'!A265:N265,0)+1),"")</f>
        <v/>
      </c>
      <c r="K273" s="30"/>
      <c r="L273" s="30"/>
      <c r="M273" s="31" t="str">
        <f t="shared" si="2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список'!A266:M266,0)),"")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список'!A266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список'!A266:N266,0)+1),"")</f>
        <v/>
      </c>
      <c r="K274" s="30"/>
      <c r="L274" s="30"/>
      <c r="M274" s="31" t="str">
        <f t="shared" si="2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список'!A267:M267,0)),"")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список'!A267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список'!A267:N267,0)+1),"")</f>
        <v/>
      </c>
      <c r="K275" s="30"/>
      <c r="L275" s="30"/>
      <c r="M275" s="31" t="str">
        <f t="shared" si="2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список'!A268:M268,0)),"")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список'!A268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список'!A268:N268,0)+1),"")</f>
        <v/>
      </c>
      <c r="K276" s="30"/>
      <c r="L276" s="30"/>
      <c r="M276" s="31" t="str">
        <f t="shared" si="2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список'!A269:M269,0)),"")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список'!A269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список'!A269:N269,0)+1),"")</f>
        <v/>
      </c>
      <c r="K277" s="30"/>
      <c r="L277" s="30"/>
      <c r="M277" s="31" t="str">
        <f t="shared" si="2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список'!A270:M270,0)),"")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список'!A270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список'!A270:N270,0)+1),"")</f>
        <v/>
      </c>
      <c r="K278" s="30"/>
      <c r="L278" s="30"/>
      <c r="M278" s="31" t="str">
        <f t="shared" si="2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список'!A271:M271,0)),"")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список'!A271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список'!A271:N271,0)+1),"")</f>
        <v/>
      </c>
      <c r="K279" s="30"/>
      <c r="L279" s="30"/>
      <c r="M279" s="31" t="str">
        <f t="shared" si="2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список'!A272:M272,0)),"")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список'!A272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список'!A272:N272,0)+1),"")</f>
        <v/>
      </c>
      <c r="K280" s="30"/>
      <c r="L280" s="30"/>
      <c r="M280" s="31" t="str">
        <f t="shared" si="2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список'!A273:M273,0)),"")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список'!A273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список'!A273:N273,0)+1),"")</f>
        <v/>
      </c>
      <c r="K281" s="30"/>
      <c r="L281" s="30"/>
      <c r="M281" s="31" t="str">
        <f t="shared" si="2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список'!A274:M274,0)),"")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список'!A274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список'!A274:N274,0)+1),"")</f>
        <v/>
      </c>
      <c r="K282" s="30"/>
      <c r="L282" s="30"/>
      <c r="M282" s="31" t="str">
        <f t="shared" si="2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список'!A275:M275,0)),"")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список'!A275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список'!A275:N275,0)+1),"")</f>
        <v/>
      </c>
      <c r="K283" s="30"/>
      <c r="L283" s="30"/>
      <c r="M283" s="31" t="str">
        <f t="shared" si="2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список'!A276:M276,0)),"")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список'!A276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список'!A276:N276,0)+1),"")</f>
        <v/>
      </c>
      <c r="K284" s="30"/>
      <c r="L284" s="30"/>
      <c r="M284" s="31" t="str">
        <f t="shared" si="2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список'!A277:M277,0)),"")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список'!A277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список'!A277:N277,0)+1),"")</f>
        <v/>
      </c>
      <c r="K285" s="30"/>
      <c r="L285" s="30"/>
      <c r="M285" s="31" t="str">
        <f t="shared" si="2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список'!A278:M278,0)),"")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список'!A278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список'!A278:N278,0)+1),"")</f>
        <v/>
      </c>
      <c r="K286" s="30"/>
      <c r="L286" s="30"/>
      <c r="M286" s="31" t="str">
        <f t="shared" si="2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список'!A279:M279,0)),"")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список'!A279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список'!A279:N279,0)+1),"")</f>
        <v/>
      </c>
      <c r="K287" s="30"/>
      <c r="L287" s="30"/>
      <c r="M287" s="31" t="str">
        <f t="shared" si="2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список'!A280:M280,0)),"")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список'!A280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список'!A280:N280,0)+1),"")</f>
        <v/>
      </c>
      <c r="K288" s="30"/>
      <c r="L288" s="30"/>
      <c r="M288" s="31" t="str">
        <f t="shared" si="2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список'!A281:M281,0)),"")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список'!A281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список'!A281:N281,0)+1),"")</f>
        <v/>
      </c>
      <c r="K289" s="30"/>
      <c r="L289" s="30"/>
      <c r="M289" s="31" t="str">
        <f t="shared" si="2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список'!A282:M282,0)),"")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список'!A282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список'!A282:N282,0)+1),"")</f>
        <v/>
      </c>
      <c r="K290" s="30"/>
      <c r="L290" s="30"/>
      <c r="M290" s="31" t="str">
        <f t="shared" si="2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список'!A283:M283,0)),"")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список'!A283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список'!A283:N283,0)+1),"")</f>
        <v/>
      </c>
      <c r="K291" s="30"/>
      <c r="L291" s="30"/>
      <c r="M291" s="31" t="str">
        <f t="shared" si="2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список'!A284:M284,0)),"")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список'!A284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список'!A284:N284,0)+1),"")</f>
        <v/>
      </c>
      <c r="K292" s="30"/>
      <c r="L292" s="30"/>
      <c r="M292" s="31" t="str">
        <f t="shared" si="2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список'!A285:M285,0)),"")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список'!A285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список'!A285:N285,0)+1),"")</f>
        <v/>
      </c>
      <c r="K293" s="30"/>
      <c r="L293" s="30"/>
      <c r="M293" s="31" t="str">
        <f t="shared" si="2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список'!A286:M286,0)),"")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список'!A286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список'!A286:N286,0)+1),"")</f>
        <v/>
      </c>
      <c r="K294" s="30"/>
      <c r="L294" s="30"/>
      <c r="M294" s="31" t="str">
        <f t="shared" si="2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список'!A287:M287,0)),"")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список'!A287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список'!A287:N287,0)+1),"")</f>
        <v/>
      </c>
      <c r="K295" s="30"/>
      <c r="L295" s="30"/>
      <c r="M295" s="31" t="str">
        <f t="shared" si="2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список'!A288:M288,0)),"")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список'!A288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список'!A288:N288,0)+1),"")</f>
        <v/>
      </c>
      <c r="K296" s="30"/>
      <c r="L296" s="30"/>
      <c r="M296" s="31" t="str">
        <f t="shared" si="2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список'!A289:M289,0)),"")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список'!A289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список'!A289:N289,0)+1),"")</f>
        <v/>
      </c>
      <c r="K297" s="30"/>
      <c r="L297" s="30"/>
      <c r="M297" s="31" t="str">
        <f t="shared" si="2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список'!A290:M290,0)),"")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список'!A290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список'!A290:N290,0)+1),"")</f>
        <v/>
      </c>
      <c r="K298" s="30"/>
      <c r="L298" s="30"/>
      <c r="M298" s="31" t="str">
        <f t="shared" si="2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список'!A291:M291,0)),"")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список'!A291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список'!A291:N291,0)+1),"")</f>
        <v/>
      </c>
      <c r="K299" s="30"/>
      <c r="L299" s="30"/>
      <c r="M299" s="31" t="str">
        <f t="shared" si="2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список'!A292:M292,0)),"")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список'!A292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список'!A292:N292,0)+1),"")</f>
        <v/>
      </c>
      <c r="K300" s="30"/>
      <c r="L300" s="30"/>
      <c r="M300" s="31" t="str">
        <f t="shared" si="2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список'!A293:M293,0)),"")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список'!A293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список'!A293:N293,0)+1),"")</f>
        <v/>
      </c>
      <c r="K301" s="30"/>
      <c r="L301" s="30"/>
      <c r="M301" s="31" t="str">
        <f t="shared" si="2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список'!A294:M294,0)),"")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список'!A294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список'!A294:N294,0)+1),"")</f>
        <v/>
      </c>
      <c r="K302" s="30"/>
      <c r="L302" s="30"/>
      <c r="M302" s="31" t="str">
        <f t="shared" si="2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список'!A295:M295,0)),"")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список'!A295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список'!A295:N295,0)+1),"")</f>
        <v/>
      </c>
      <c r="K303" s="30"/>
      <c r="L303" s="30"/>
      <c r="M303" s="31" t="str">
        <f t="shared" si="2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список'!A296:M296,0)),"")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список'!A296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список'!A296:N296,0)+1),"")</f>
        <v/>
      </c>
      <c r="K304" s="30"/>
      <c r="L304" s="30"/>
      <c r="M304" s="31" t="str">
        <f t="shared" si="2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список'!A297:M297,0)),"")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список'!A297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список'!A297:N297,0)+1),"")</f>
        <v/>
      </c>
      <c r="K305" s="30"/>
      <c r="L305" s="30"/>
      <c r="M305" s="31" t="str">
        <f t="shared" si="2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список'!A298:M298,0)),"")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список'!A298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список'!A298:N298,0)+1),"")</f>
        <v/>
      </c>
      <c r="K306" s="30"/>
      <c r="L306" s="30"/>
      <c r="M306" s="31" t="str">
        <f t="shared" si="2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список'!A299:M299,0)),"")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список'!A299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список'!A299:N299,0)+1),"")</f>
        <v/>
      </c>
      <c r="K307" s="30"/>
      <c r="L307" s="30"/>
      <c r="M307" s="31" t="str">
        <f t="shared" si="2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список'!A300:M300,0)),"")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список'!A300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список'!A300:N300,0)+1),"")</f>
        <v/>
      </c>
      <c r="K308" s="30"/>
      <c r="L308" s="30"/>
      <c r="M308" s="31" t="str">
        <f t="shared" si="2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список'!A301:M301,0)),"")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список'!A301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список'!A301:N301,0)+1),"")</f>
        <v/>
      </c>
      <c r="K309" s="30"/>
      <c r="L309" s="30"/>
      <c r="M309" s="31" t="str">
        <f t="shared" si="2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список'!A302:M302,0)),"")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список'!A302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список'!A302:N302,0)+1),"")</f>
        <v/>
      </c>
      <c r="K310" s="30"/>
      <c r="L310" s="30"/>
      <c r="M310" s="31" t="str">
        <f t="shared" si="2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список'!A303:M303,0)),"")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список'!A303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список'!A303:N303,0)+1),"")</f>
        <v/>
      </c>
      <c r="K311" s="30"/>
      <c r="L311" s="30"/>
      <c r="M311" s="31" t="str">
        <f t="shared" si="2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список'!A304:M304,0)),"")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список'!A304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список'!A304:N304,0)+1),"")</f>
        <v/>
      </c>
      <c r="K312" s="30"/>
      <c r="L312" s="30"/>
      <c r="M312" s="31" t="str">
        <f t="shared" si="2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список'!A305:M305,0)),"")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список'!A305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список'!A305:N305,0)+1),"")</f>
        <v/>
      </c>
      <c r="K313" s="30"/>
      <c r="L313" s="30"/>
      <c r="M313" s="31" t="str">
        <f t="shared" si="2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список'!A306:M306,0)),"")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список'!A306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список'!A306:N306,0)+1),"")</f>
        <v/>
      </c>
      <c r="K314" s="30"/>
      <c r="L314" s="30"/>
      <c r="M314" s="31" t="str">
        <f t="shared" si="2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список'!A307:M307,0)),"")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список'!A307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список'!A307:N307,0)+1),"")</f>
        <v/>
      </c>
      <c r="K315" s="30"/>
      <c r="L315" s="30"/>
      <c r="M315" s="31" t="str">
        <f t="shared" si="2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список'!A308:M308,0)),"")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список'!A308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список'!A308:N308,0)+1),"")</f>
        <v/>
      </c>
      <c r="K316" s="30"/>
      <c r="L316" s="30"/>
      <c r="M316" s="31" t="str">
        <f t="shared" si="2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список'!A309:M309,0)),"")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список'!A309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список'!A309:N309,0)+1),"")</f>
        <v/>
      </c>
      <c r="K317" s="30"/>
      <c r="L317" s="30"/>
      <c r="M317" s="31" t="str">
        <f t="shared" si="2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список'!A310:M310,0)),"")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список'!A310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список'!A310:N310,0)+1),"")</f>
        <v/>
      </c>
      <c r="K318" s="30"/>
      <c r="L318" s="30"/>
      <c r="M318" s="31" t="str">
        <f t="shared" si="2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список'!A311:M311,0)),"")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список'!A311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список'!A311:N311,0)+1),"")</f>
        <v/>
      </c>
      <c r="K319" s="30"/>
      <c r="L319" s="30"/>
      <c r="M319" s="31" t="str">
        <f t="shared" si="2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список'!A312:M312,0)),"")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список'!A312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список'!A312:N312,0)+1),"")</f>
        <v/>
      </c>
      <c r="K320" s="30"/>
      <c r="L320" s="30"/>
      <c r="M320" s="31" t="str">
        <f t="shared" si="2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список'!A313:M313,0)),"")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список'!A313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список'!A313:N313,0)+1),"")</f>
        <v/>
      </c>
      <c r="K321" s="30"/>
      <c r="L321" s="30"/>
      <c r="M321" s="31" t="str">
        <f t="shared" si="2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список'!A314:M314,0)),"")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список'!A314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список'!A314:N314,0)+1),"")</f>
        <v/>
      </c>
      <c r="K322" s="30"/>
      <c r="L322" s="30"/>
      <c r="M322" s="31" t="str">
        <f t="shared" si="2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список'!A315:M315,0)),"")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список'!A315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список'!A315:N315,0)+1),"")</f>
        <v/>
      </c>
      <c r="K323" s="30"/>
      <c r="L323" s="30"/>
      <c r="M323" s="31" t="str">
        <f t="shared" si="2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список'!A316:M316,0)),"")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список'!A316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список'!A316:N316,0)+1),"")</f>
        <v/>
      </c>
      <c r="K324" s="30"/>
      <c r="L324" s="30"/>
      <c r="M324" s="31" t="str">
        <f t="shared" si="2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список'!A317:M317,0)),"")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список'!A317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список'!A317:N317,0)+1),"")</f>
        <v/>
      </c>
      <c r="K325" s="30"/>
      <c r="L325" s="30"/>
      <c r="M325" s="31" t="str">
        <f t="shared" si="2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список'!A318:M318,0)),"")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список'!A318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список'!A318:N318,0)+1),"")</f>
        <v/>
      </c>
      <c r="K326" s="30"/>
      <c r="L326" s="30"/>
      <c r="M326" s="31" t="str">
        <f t="shared" si="2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список'!A319:M319,0)),"")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список'!A319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список'!A319:N319,0)+1),"")</f>
        <v/>
      </c>
      <c r="K327" s="30"/>
      <c r="L327" s="30"/>
      <c r="M327" s="31" t="str">
        <f t="shared" si="2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список'!A320:M320,0)),"")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список'!A320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список'!A320:N320,0)+1),"")</f>
        <v/>
      </c>
      <c r="K328" s="30"/>
      <c r="L328" s="30"/>
      <c r="M328" s="31" t="str">
        <f t="shared" si="2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список'!A321:M321,0)),"")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список'!A321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список'!A321:N321,0)+1),"")</f>
        <v/>
      </c>
      <c r="K329" s="30"/>
      <c r="L329" s="30"/>
      <c r="M329" s="31" t="str">
        <f t="shared" si="2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список'!A322:M322,0)),"")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список'!A322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список'!A322:N322,0)+1),"")</f>
        <v/>
      </c>
      <c r="K330" s="30"/>
      <c r="L330" s="30"/>
      <c r="M330" s="31" t="str">
        <f t="shared" si="2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список'!A323:M323,0)),"")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список'!A323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список'!A323:N323,0)+1),"")</f>
        <v/>
      </c>
      <c r="K331" s="30"/>
      <c r="L331" s="30"/>
      <c r="M331" s="31" t="str">
        <f t="shared" si="2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список'!A324:M324,0)),"")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список'!A324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список'!A324:N324,0)+1),"")</f>
        <v/>
      </c>
      <c r="K332" s="30"/>
      <c r="L332" s="30"/>
      <c r="M332" s="31" t="str">
        <f t="shared" si="2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список'!A325:M325,0)),"")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список'!A325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список'!A325:N325,0)+1),"")</f>
        <v/>
      </c>
      <c r="K333" s="30"/>
      <c r="L333" s="30"/>
      <c r="M333" s="31" t="str">
        <f t="shared" si="2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список'!A326:M326,0)),"")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список'!A326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список'!A326:N326,0)+1),"")</f>
        <v/>
      </c>
      <c r="K334" s="30"/>
      <c r="L334" s="30"/>
      <c r="M334" s="31" t="str">
        <f t="shared" si="2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список'!A327:M327,0)),"")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список'!A327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список'!A327:N327,0)+1),"")</f>
        <v/>
      </c>
      <c r="K335" s="30"/>
      <c r="L335" s="30"/>
      <c r="M335" s="31" t="str">
        <f t="shared" si="2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список'!A328:M328,0)),"")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список'!A328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список'!A328:N328,0)+1),"")</f>
        <v/>
      </c>
      <c r="K336" s="30"/>
      <c r="L336" s="30"/>
      <c r="M336" s="31" t="str">
        <f t="shared" si="2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список'!A329:M329,0)),"")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список'!A329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список'!A329:N329,0)+1),"")</f>
        <v/>
      </c>
      <c r="K337" s="30"/>
      <c r="L337" s="30"/>
      <c r="M337" s="31" t="str">
        <f t="shared" si="2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список'!A330:M330,0)),"")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список'!A330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список'!A330:N330,0)+1),"")</f>
        <v/>
      </c>
      <c r="K338" s="30"/>
      <c r="L338" s="30"/>
      <c r="M338" s="31" t="str">
        <f t="shared" si="2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список'!A331:M331,0)),"")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список'!A331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список'!A331:N331,0)+1),"")</f>
        <v/>
      </c>
      <c r="K339" s="30"/>
      <c r="L339" s="30"/>
      <c r="M339" s="31" t="str">
        <f t="shared" si="2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список'!A332:M332,0)),"")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список'!A332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список'!A332:N332,0)+1),"")</f>
        <v/>
      </c>
      <c r="K340" s="30"/>
      <c r="L340" s="30"/>
      <c r="M340" s="31" t="str">
        <f t="shared" si="2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список'!A333:M333,0)),"")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список'!A333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список'!A333:N333,0)+1),"")</f>
        <v/>
      </c>
      <c r="K341" s="30"/>
      <c r="L341" s="30"/>
      <c r="M341" s="31" t="str">
        <f t="shared" si="2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список'!A334:M334,0)),"")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список'!A334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список'!A334:N334,0)+1),"")</f>
        <v/>
      </c>
      <c r="K342" s="30"/>
      <c r="L342" s="30"/>
      <c r="M342" s="31" t="str">
        <f t="shared" si="2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список'!A335:M335,0)),"")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список'!A335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список'!A335:N335,0)+1),"")</f>
        <v/>
      </c>
      <c r="K343" s="30"/>
      <c r="L343" s="30"/>
      <c r="M343" s="31" t="str">
        <f t="shared" si="2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список'!A336:M336,0)),"")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список'!A336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список'!A336:N336,0)+1),"")</f>
        <v/>
      </c>
      <c r="K344" s="30"/>
      <c r="L344" s="30"/>
      <c r="M344" s="31" t="str">
        <f t="shared" si="2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список'!A337:M337,0)),"")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список'!A337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список'!A337:N337,0)+1),"")</f>
        <v/>
      </c>
      <c r="K345" s="30"/>
      <c r="L345" s="30"/>
      <c r="M345" s="31" t="str">
        <f t="shared" si="2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список'!A338:M338,0)),"")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список'!A338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список'!A338:N338,0)+1),"")</f>
        <v/>
      </c>
      <c r="K346" s="30"/>
      <c r="L346" s="30"/>
      <c r="M346" s="31" t="str">
        <f t="shared" si="2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список'!A339:M339,0)),"")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список'!A339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список'!A339:N339,0)+1),"")</f>
        <v/>
      </c>
      <c r="K347" s="30"/>
      <c r="L347" s="30"/>
      <c r="M347" s="31" t="str">
        <f t="shared" si="2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список'!A340:M340,0)),"")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список'!A340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список'!A340:N340,0)+1),"")</f>
        <v/>
      </c>
      <c r="K348" s="30"/>
      <c r="L348" s="30"/>
      <c r="M348" s="31" t="str">
        <f t="shared" si="2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список'!A341:M341,0)),"")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список'!A341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список'!A341:N341,0)+1),"")</f>
        <v/>
      </c>
      <c r="K349" s="30"/>
      <c r="L349" s="30"/>
      <c r="M349" s="31" t="str">
        <f t="shared" si="2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список'!A342:M342,0)),"")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список'!A342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список'!A342:N342,0)+1),"")</f>
        <v/>
      </c>
      <c r="K350" s="30"/>
      <c r="L350" s="30"/>
      <c r="M350" s="31" t="str">
        <f t="shared" si="2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список'!A343:M343,0)),"")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список'!A343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список'!A343:N343,0)+1),"")</f>
        <v/>
      </c>
      <c r="K351" s="30"/>
      <c r="L351" s="30"/>
      <c r="M351" s="31" t="str">
        <f t="shared" si="2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список'!A344:M344,0)),"")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список'!A344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список'!A344:N344,0)+1),"")</f>
        <v/>
      </c>
      <c r="K352" s="30"/>
      <c r="L352" s="30"/>
      <c r="M352" s="31" t="str">
        <f t="shared" si="2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список'!A345:M345,0)),"")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список'!A345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список'!A345:N345,0)+1),"")</f>
        <v/>
      </c>
      <c r="K353" s="30"/>
      <c r="L353" s="30"/>
      <c r="M353" s="31" t="str">
        <f t="shared" si="2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список'!A346:M346,0)),"")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список'!A346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список'!A346:N346,0)+1),"")</f>
        <v/>
      </c>
      <c r="K354" s="30"/>
      <c r="L354" s="30"/>
      <c r="M354" s="31" t="str">
        <f t="shared" si="2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список'!A347:M347,0)),"")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список'!A347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список'!A347:N347,0)+1),"")</f>
        <v/>
      </c>
      <c r="K355" s="30"/>
      <c r="L355" s="30"/>
      <c r="M355" s="31" t="str">
        <f t="shared" si="2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список'!A348:M348,0)),"")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список'!A348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список'!A348:N348,0)+1),"")</f>
        <v/>
      </c>
      <c r="K356" s="30"/>
      <c r="L356" s="30"/>
      <c r="M356" s="31" t="str">
        <f t="shared" si="2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список'!A349:M349,0)),"")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список'!A349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список'!A349:N349,0)+1),"")</f>
        <v/>
      </c>
      <c r="K357" s="30"/>
      <c r="L357" s="30"/>
      <c r="M357" s="31" t="str">
        <f t="shared" si="2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список'!A350:M350,0)),"")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список'!A350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список'!A350:N350,0)+1),"")</f>
        <v/>
      </c>
      <c r="K358" s="30"/>
      <c r="L358" s="30"/>
      <c r="M358" s="31" t="str">
        <f t="shared" si="2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список'!A351:M351,0)),"")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список'!A351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список'!A351:N351,0)+1),"")</f>
        <v/>
      </c>
      <c r="K359" s="30"/>
      <c r="L359" s="30"/>
      <c r="M359" s="31" t="str">
        <f t="shared" si="2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список'!A352:M352,0)),"")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список'!A352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список'!A352:N352,0)+1),"")</f>
        <v/>
      </c>
      <c r="K360" s="30"/>
      <c r="L360" s="30"/>
      <c r="M360" s="31" t="str">
        <f t="shared" si="2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список'!A353:M353,0)),"")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список'!A353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список'!A353:N353,0)+1),"")</f>
        <v/>
      </c>
      <c r="K361" s="30"/>
      <c r="L361" s="30"/>
      <c r="M361" s="31" t="str">
        <f t="shared" si="2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список'!A354:M354,0)),"")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список'!A354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список'!A354:N354,0)+1),"")</f>
        <v/>
      </c>
      <c r="K362" s="30"/>
      <c r="L362" s="30"/>
      <c r="M362" s="31" t="str">
        <f t="shared" si="2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список'!A355:M355,0)),"")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список'!A355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список'!A355:N355,0)+1),"")</f>
        <v/>
      </c>
      <c r="K363" s="30"/>
      <c r="L363" s="30"/>
      <c r="M363" s="31" t="str">
        <f t="shared" si="2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список'!A356:M356,0)),"")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список'!A356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список'!A356:N356,0)+1),"")</f>
        <v/>
      </c>
      <c r="K364" s="30"/>
      <c r="L364" s="30"/>
      <c r="M364" s="31" t="str">
        <f t="shared" si="2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список'!A357:M357,0)),"")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список'!A357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список'!A357:N357,0)+1),"")</f>
        <v/>
      </c>
      <c r="K365" s="30"/>
      <c r="L365" s="30"/>
      <c r="M365" s="31" t="str">
        <f t="shared" si="2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список'!A358:M358,0)),"")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список'!A358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список'!A358:N358,0)+1),"")</f>
        <v/>
      </c>
      <c r="K366" s="30"/>
      <c r="L366" s="30"/>
      <c r="M366" s="31" t="str">
        <f t="shared" si="2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список'!A359:M359,0)),"")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список'!A359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список'!A359:N359,0)+1),"")</f>
        <v/>
      </c>
      <c r="K367" s="30"/>
      <c r="L367" s="30"/>
      <c r="M367" s="31" t="str">
        <f t="shared" si="2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список'!A360:M360,0)),"")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список'!A360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список'!A360:N360,0)+1),"")</f>
        <v/>
      </c>
      <c r="K368" s="30"/>
      <c r="L368" s="30"/>
      <c r="M368" s="31" t="str">
        <f t="shared" si="2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список'!A361:M361,0)),"")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список'!A361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список'!A361:N361,0)+1),"")</f>
        <v/>
      </c>
      <c r="K369" s="30"/>
      <c r="L369" s="30"/>
      <c r="M369" s="31" t="str">
        <f t="shared" si="2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список'!A362:M362,0)),"")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список'!A362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список'!A362:N362,0)+1),"")</f>
        <v/>
      </c>
      <c r="K370" s="30"/>
      <c r="L370" s="30"/>
      <c r="M370" s="31" t="str">
        <f t="shared" si="2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список'!A363:M363,0)),"")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список'!A363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список'!A363:N363,0)+1),"")</f>
        <v/>
      </c>
      <c r="K371" s="30"/>
      <c r="L371" s="30"/>
      <c r="M371" s="31" t="str">
        <f t="shared" si="2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список'!A364:M364,0)),"")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список'!A364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список'!A364:N364,0)+1),"")</f>
        <v/>
      </c>
      <c r="K372" s="30"/>
      <c r="L372" s="30"/>
      <c r="M372" s="31" t="str">
        <f t="shared" si="2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список'!A365:M365,0)),"")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список'!A365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список'!A365:N365,0)+1),"")</f>
        <v/>
      </c>
      <c r="K373" s="30"/>
      <c r="L373" s="30"/>
      <c r="M373" s="31" t="str">
        <f t="shared" si="2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список'!A366:M366,0)),"")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список'!A366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список'!A366:N366,0)+1),"")</f>
        <v/>
      </c>
      <c r="K374" s="30"/>
      <c r="L374" s="30"/>
      <c r="M374" s="31" t="str">
        <f t="shared" si="2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список'!A367:M367,0)),"")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список'!A367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список'!A367:N367,0)+1),"")</f>
        <v/>
      </c>
      <c r="K375" s="30"/>
      <c r="L375" s="30"/>
      <c r="M375" s="31" t="str">
        <f t="shared" si="2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список'!A368:M368,0)),"")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список'!A368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список'!A368:N368,0)+1),"")</f>
        <v/>
      </c>
      <c r="K376" s="30"/>
      <c r="L376" s="30"/>
      <c r="M376" s="31" t="str">
        <f t="shared" si="2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список'!A369:M369,0)),"")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список'!A369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список'!A369:N369,0)+1),"")</f>
        <v/>
      </c>
      <c r="K377" s="30"/>
      <c r="L377" s="30"/>
      <c r="M377" s="31" t="str">
        <f t="shared" si="2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список'!A370:M370,0)),"")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список'!A370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список'!A370:N370,0)+1),"")</f>
        <v/>
      </c>
      <c r="K378" s="30"/>
      <c r="L378" s="30"/>
      <c r="M378" s="31" t="str">
        <f t="shared" si="2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список'!A371:M371,0)),"")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список'!A371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список'!A371:N371,0)+1),"")</f>
        <v/>
      </c>
      <c r="K379" s="30"/>
      <c r="L379" s="30"/>
      <c r="M379" s="31" t="str">
        <f t="shared" si="2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список'!A372:M372,0)),"")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список'!A372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список'!A372:N372,0)+1),"")</f>
        <v/>
      </c>
      <c r="K380" s="30"/>
      <c r="L380" s="30"/>
      <c r="M380" s="31" t="str">
        <f t="shared" si="2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список'!A373:M373,0)),"")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список'!A373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список'!A373:N373,0)+1),"")</f>
        <v/>
      </c>
      <c r="K381" s="30"/>
      <c r="L381" s="30"/>
      <c r="M381" s="31" t="str">
        <f t="shared" si="2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список'!A374:M374,0)),"")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список'!A374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список'!A374:N374,0)+1),"")</f>
        <v/>
      </c>
      <c r="K382" s="30"/>
      <c r="L382" s="30"/>
      <c r="M382" s="31" t="str">
        <f t="shared" si="2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список'!A375:M375,0)),"")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список'!A375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список'!A375:N375,0)+1),"")</f>
        <v/>
      </c>
      <c r="K383" s="30"/>
      <c r="L383" s="30"/>
      <c r="M383" s="31" t="str">
        <f t="shared" si="2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список'!A376:M376,0)),"")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список'!A376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список'!A376:N376,0)+1),"")</f>
        <v/>
      </c>
      <c r="K384" s="30"/>
      <c r="L384" s="30"/>
      <c r="M384" s="31" t="str">
        <f t="shared" si="2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список'!A377:M377,0)),"")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список'!A377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список'!A377:N377,0)+1),"")</f>
        <v/>
      </c>
      <c r="K385" s="30"/>
      <c r="L385" s="30"/>
      <c r="M385" s="31" t="str">
        <f t="shared" si="2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список'!A378:M378,0)),"")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список'!A378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список'!A378:N378,0)+1),"")</f>
        <v/>
      </c>
      <c r="K386" s="30"/>
      <c r="L386" s="30"/>
      <c r="M386" s="31" t="str">
        <f t="shared" si="2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список'!A379:M379,0)),"")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список'!A379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список'!A379:N379,0)+1),"")</f>
        <v/>
      </c>
      <c r="K387" s="30"/>
      <c r="L387" s="30"/>
      <c r="M387" s="31" t="str">
        <f t="shared" si="2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список'!A380:M380,0)),"")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список'!A380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список'!A380:N380,0)+1),"")</f>
        <v/>
      </c>
      <c r="K388" s="30"/>
      <c r="L388" s="30"/>
      <c r="M388" s="31" t="str">
        <f t="shared" si="2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список'!A381:M381,0)),"")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список'!A381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список'!A381:N381,0)+1),"")</f>
        <v/>
      </c>
      <c r="K389" s="30"/>
      <c r="L389" s="30"/>
      <c r="M389" s="31" t="str">
        <f t="shared" si="2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список'!A382:M382,0)),"")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список'!A382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список'!A382:N382,0)+1),"")</f>
        <v/>
      </c>
      <c r="K390" s="30"/>
      <c r="L390" s="30"/>
      <c r="M390" s="31" t="str">
        <f t="shared" si="2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список'!A383:M383,0)),"")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список'!A383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список'!A383:N383,0)+1),"")</f>
        <v/>
      </c>
      <c r="K391" s="30"/>
      <c r="L391" s="30"/>
      <c r="M391" s="31" t="str">
        <f t="shared" si="2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список'!A384:M384,0)),"")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список'!A384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список'!A384:N384,0)+1),"")</f>
        <v/>
      </c>
      <c r="K392" s="30"/>
      <c r="L392" s="30"/>
      <c r="M392" s="31" t="str">
        <f t="shared" si="2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список'!A385:M385,0)),"")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список'!A385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список'!A385:N385,0)+1),"")</f>
        <v/>
      </c>
      <c r="K393" s="30"/>
      <c r="L393" s="30"/>
      <c r="M393" s="31" t="str">
        <f t="shared" si="2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список'!A386:M386,0)),"")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список'!A386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список'!A386:N386,0)+1),"")</f>
        <v/>
      </c>
      <c r="K394" s="30"/>
      <c r="L394" s="30"/>
      <c r="M394" s="31" t="str">
        <f t="shared" si="2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список'!A387:M387,0)),"")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список'!A387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список'!A387:N387,0)+1),"")</f>
        <v/>
      </c>
      <c r="K395" s="30"/>
      <c r="L395" s="30"/>
      <c r="M395" s="31" t="str">
        <f t="shared" si="2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список'!A388:M388,0)),"")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список'!A388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список'!A388:N388,0)+1),"")</f>
        <v/>
      </c>
      <c r="K396" s="30"/>
      <c r="L396" s="30"/>
      <c r="M396" s="31" t="str">
        <f t="shared" si="2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список'!A389:M389,0)),"")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список'!A389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список'!A389:N389,0)+1),"")</f>
        <v/>
      </c>
      <c r="K397" s="30"/>
      <c r="L397" s="30"/>
      <c r="M397" s="31" t="str">
        <f t="shared" si="2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список'!A390:M390,0)),"")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список'!A390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список'!A390:N390,0)+1),"")</f>
        <v/>
      </c>
      <c r="K398" s="30"/>
      <c r="L398" s="30"/>
      <c r="M398" s="31" t="str">
        <f t="shared" si="2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список'!A391:M391,0)),"")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список'!A391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список'!A391:N391,0)+1),"")</f>
        <v/>
      </c>
      <c r="K399" s="30"/>
      <c r="L399" s="30"/>
      <c r="M399" s="31" t="str">
        <f t="shared" si="2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список'!A392:M392,0)),"")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список'!A392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список'!A392:N392,0)+1),"")</f>
        <v/>
      </c>
      <c r="K400" s="30"/>
      <c r="L400" s="30"/>
      <c r="M400" s="31" t="str">
        <f t="shared" si="2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список'!A393:M393,0)),"")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список'!A393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список'!A393:N393,0)+1),"")</f>
        <v/>
      </c>
      <c r="K401" s="30"/>
      <c r="L401" s="30"/>
      <c r="M401" s="31" t="str">
        <f t="shared" si="2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список'!A394:M394,0)),"")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список'!A394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список'!A394:N394,0)+1),"")</f>
        <v/>
      </c>
      <c r="K402" s="30"/>
      <c r="L402" s="30"/>
      <c r="M402" s="31" t="str">
        <f t="shared" si="2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список'!A395:M395,0)),"")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список'!A395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список'!A395:N395,0)+1),"")</f>
        <v/>
      </c>
      <c r="K403" s="30"/>
      <c r="L403" s="30"/>
      <c r="M403" s="31" t="str">
        <f t="shared" si="2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список'!A396:M396,0)),"")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список'!A396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список'!A396:N396,0)+1),"")</f>
        <v/>
      </c>
      <c r="K404" s="30"/>
      <c r="L404" s="30"/>
      <c r="M404" s="31" t="str">
        <f t="shared" si="2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список'!A397:M397,0)),"")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список'!A397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список'!A397:N397,0)+1),"")</f>
        <v/>
      </c>
      <c r="K405" s="30"/>
      <c r="L405" s="30"/>
      <c r="M405" s="31" t="str">
        <f t="shared" si="2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список'!A398:M398,0)),"")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список'!A398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список'!A398:N398,0)+1),"")</f>
        <v/>
      </c>
      <c r="K406" s="30"/>
      <c r="L406" s="30"/>
      <c r="M406" s="31" t="str">
        <f t="shared" si="2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список'!A399:M399,0)),"")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список'!A399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список'!A399:N399,0)+1),"")</f>
        <v/>
      </c>
      <c r="K407" s="30"/>
      <c r="L407" s="30"/>
      <c r="M407" s="31" t="str">
        <f t="shared" si="2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список'!A400:M400,0)),"")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список'!A400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список'!A400:N400,0)+1),"")</f>
        <v/>
      </c>
      <c r="K408" s="30"/>
      <c r="L408" s="30"/>
      <c r="M408" s="31" t="str">
        <f t="shared" si="2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список'!A401:M401,0)),"")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список'!A401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список'!A401:N401,0)+1),"")</f>
        <v/>
      </c>
      <c r="K409" s="30"/>
      <c r="L409" s="30"/>
      <c r="M409" s="31" t="str">
        <f t="shared" si="2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список'!A402:M402,0)),"")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список'!A402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список'!A402:N402,0)+1),"")</f>
        <v/>
      </c>
      <c r="K410" s="30"/>
      <c r="L410" s="30"/>
      <c r="M410" s="31" t="str">
        <f t="shared" si="2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список'!A403:M403,0)),"")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список'!A403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список'!A403:N403,0)+1),"")</f>
        <v/>
      </c>
      <c r="K411" s="30"/>
      <c r="L411" s="30"/>
      <c r="M411" s="31" t="str">
        <f t="shared" si="2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список'!A404:M404,0)),"")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список'!A404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список'!A404:N404,0)+1),"")</f>
        <v/>
      </c>
      <c r="K412" s="30"/>
      <c r="L412" s="30"/>
      <c r="M412" s="31" t="str">
        <f t="shared" si="2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список'!A405:M405,0)),"")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список'!A405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список'!A405:N405,0)+1),"")</f>
        <v/>
      </c>
      <c r="K413" s="30"/>
      <c r="L413" s="30"/>
      <c r="M413" s="31" t="str">
        <f t="shared" si="2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список'!A406:M406,0)),"")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список'!A406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список'!A406:N406,0)+1),"")</f>
        <v/>
      </c>
      <c r="K414" s="30"/>
      <c r="L414" s="30"/>
      <c r="M414" s="31" t="str">
        <f t="shared" si="2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список'!A407:M407,0)),"")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список'!A407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список'!A407:N407,0)+1),"")</f>
        <v/>
      </c>
      <c r="K415" s="30"/>
      <c r="L415" s="30"/>
      <c r="M415" s="31" t="str">
        <f t="shared" si="2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список'!A408:M408,0)),"")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список'!A408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список'!A408:N408,0)+1),"")</f>
        <v/>
      </c>
      <c r="K416" s="30"/>
      <c r="L416" s="30"/>
      <c r="M416" s="31" t="str">
        <f t="shared" si="2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список'!A409:M409,0)),"")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список'!A409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список'!A409:N409,0)+1),"")</f>
        <v/>
      </c>
      <c r="K417" s="30"/>
      <c r="L417" s="30"/>
      <c r="M417" s="31" t="str">
        <f t="shared" si="2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список'!A410:M410,0)),"")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список'!A410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список'!A410:N410,0)+1),"")</f>
        <v/>
      </c>
      <c r="K418" s="30"/>
      <c r="L418" s="30"/>
      <c r="M418" s="31" t="str">
        <f t="shared" si="2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список'!A411:M411,0)),"")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список'!A411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список'!A411:N411,0)+1),"")</f>
        <v/>
      </c>
      <c r="K419" s="30"/>
      <c r="L419" s="30"/>
      <c r="M419" s="31" t="str">
        <f t="shared" si="2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список'!A412:M412,0)),"")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список'!A412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список'!A412:N412,0)+1),"")</f>
        <v/>
      </c>
      <c r="K420" s="30"/>
      <c r="L420" s="30"/>
      <c r="M420" s="31" t="str">
        <f t="shared" si="2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список'!A413:M413,0)),"")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список'!A413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список'!A413:N413,0)+1),"")</f>
        <v/>
      </c>
      <c r="K421" s="30"/>
      <c r="L421" s="30"/>
      <c r="M421" s="31" t="str">
        <f t="shared" si="2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список'!A414:M414,0)),"")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список'!A414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список'!A414:N414,0)+1),"")</f>
        <v/>
      </c>
      <c r="K422" s="30"/>
      <c r="L422" s="30"/>
      <c r="M422" s="31" t="str">
        <f t="shared" si="2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список'!A415:M415,0)),"")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список'!A415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список'!A415:N415,0)+1),"")</f>
        <v/>
      </c>
      <c r="K423" s="30"/>
      <c r="L423" s="30"/>
      <c r="M423" s="31" t="str">
        <f t="shared" si="2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список'!A416:M416,0)),"")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список'!A416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список'!A416:N416,0)+1),"")</f>
        <v/>
      </c>
      <c r="K424" s="30"/>
      <c r="L424" s="30"/>
      <c r="M424" s="31" t="str">
        <f t="shared" si="2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список'!A417:M417,0)),"")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список'!A417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список'!A417:N417,0)+1),"")</f>
        <v/>
      </c>
      <c r="K425" s="30"/>
      <c r="L425" s="30"/>
      <c r="M425" s="31" t="str">
        <f t="shared" si="2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список'!A418:M418,0)),"")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список'!A418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список'!A418:N418,0)+1),"")</f>
        <v/>
      </c>
      <c r="K426" s="30"/>
      <c r="L426" s="30"/>
      <c r="M426" s="31" t="str">
        <f t="shared" si="2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список'!A419:M419,0)),"")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список'!A419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список'!A419:N419,0)+1),"")</f>
        <v/>
      </c>
      <c r="K427" s="30"/>
      <c r="L427" s="30"/>
      <c r="M427" s="31" t="str">
        <f t="shared" si="2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список'!A420:M420,0)),"")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список'!A420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список'!A420:N420,0)+1),"")</f>
        <v/>
      </c>
      <c r="K428" s="30"/>
      <c r="L428" s="30"/>
      <c r="M428" s="31" t="str">
        <f t="shared" si="2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список'!A421:M421,0)),"")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список'!A421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список'!A421:N421,0)+1),"")</f>
        <v/>
      </c>
      <c r="K429" s="30"/>
      <c r="L429" s="30"/>
      <c r="M429" s="31" t="str">
        <f t="shared" si="2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список'!A422:M422,0)),"")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список'!A422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список'!A422:N422,0)+1),"")</f>
        <v/>
      </c>
      <c r="K430" s="30"/>
      <c r="L430" s="30"/>
      <c r="M430" s="31" t="str">
        <f t="shared" si="2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список'!A423:M423,0)),"")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список'!A423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список'!A423:N423,0)+1),"")</f>
        <v/>
      </c>
      <c r="K431" s="30"/>
      <c r="L431" s="30"/>
      <c r="M431" s="31" t="str">
        <f t="shared" si="2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список'!A424:M424,0)),"")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список'!A424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список'!A424:N424,0)+1),"")</f>
        <v/>
      </c>
      <c r="K432" s="30"/>
      <c r="L432" s="30"/>
      <c r="M432" s="31" t="str">
        <f t="shared" si="2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список'!A425:M425,0)),"")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список'!A425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список'!A425:N425,0)+1),"")</f>
        <v/>
      </c>
      <c r="K433" s="30"/>
      <c r="L433" s="30"/>
      <c r="M433" s="31" t="str">
        <f t="shared" si="2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список'!A426:M426,0)),"")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список'!A426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список'!A426:N426,0)+1),"")</f>
        <v/>
      </c>
      <c r="K434" s="30"/>
      <c r="L434" s="30"/>
      <c r="M434" s="31" t="str">
        <f t="shared" si="2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список'!A427:M427,0)),"")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список'!A427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список'!A427:N427,0)+1),"")</f>
        <v/>
      </c>
      <c r="K435" s="30"/>
      <c r="L435" s="30"/>
      <c r="M435" s="31" t="str">
        <f t="shared" si="2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список'!A428:M428,0)),"")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список'!A428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список'!A428:N428,0)+1),"")</f>
        <v/>
      </c>
      <c r="K436" s="30"/>
      <c r="L436" s="30"/>
      <c r="M436" s="31" t="str">
        <f t="shared" si="2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список'!A429:M429,0)),"")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список'!A429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список'!A429:N429,0)+1),"")</f>
        <v/>
      </c>
      <c r="K437" s="30"/>
      <c r="L437" s="30"/>
      <c r="M437" s="31" t="str">
        <f t="shared" si="2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список'!A430:M430,0)),"")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список'!A430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список'!A430:N430,0)+1),"")</f>
        <v/>
      </c>
      <c r="K438" s="30"/>
      <c r="L438" s="30"/>
      <c r="M438" s="31" t="str">
        <f t="shared" si="2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список'!A431:M431,0)),"")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список'!A431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список'!A431:N431,0)+1),"")</f>
        <v/>
      </c>
      <c r="K439" s="30"/>
      <c r="L439" s="30"/>
      <c r="M439" s="31" t="str">
        <f t="shared" si="2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список'!A432:M432,0)),"")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список'!A432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список'!A432:N432,0)+1),"")</f>
        <v/>
      </c>
      <c r="K440" s="30"/>
      <c r="L440" s="30"/>
      <c r="M440" s="31" t="str">
        <f t="shared" si="2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список'!A433:M433,0)),"")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список'!A433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список'!A433:N433,0)+1),"")</f>
        <v/>
      </c>
      <c r="K441" s="30"/>
      <c r="L441" s="30"/>
      <c r="M441" s="31" t="str">
        <f t="shared" si="2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список'!A434:M434,0)),"")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список'!A434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список'!A434:N434,0)+1),"")</f>
        <v/>
      </c>
      <c r="K442" s="30"/>
      <c r="L442" s="30"/>
      <c r="M442" s="31" t="str">
        <f t="shared" si="2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список'!A435:M435,0)),"")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список'!A435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список'!A435:N435,0)+1),"")</f>
        <v/>
      </c>
      <c r="K443" s="30"/>
      <c r="L443" s="30"/>
      <c r="M443" s="31" t="str">
        <f t="shared" si="2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список'!A436:M436,0)),"")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список'!A436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список'!A436:N436,0)+1),"")</f>
        <v/>
      </c>
      <c r="K444" s="30"/>
      <c r="L444" s="30"/>
      <c r="M444" s="31" t="str">
        <f t="shared" si="2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список'!A437:M437,0)),"")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список'!A437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список'!A437:N437,0)+1),"")</f>
        <v/>
      </c>
      <c r="K445" s="30"/>
      <c r="L445" s="30"/>
      <c r="M445" s="31" t="str">
        <f t="shared" si="2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список'!A438:M438,0)),"")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список'!A438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список'!A438:N438,0)+1),"")</f>
        <v/>
      </c>
      <c r="K446" s="30"/>
      <c r="L446" s="30"/>
      <c r="M446" s="31" t="str">
        <f t="shared" si="2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список'!A439:M439,0)),"")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список'!A439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список'!A439:N439,0)+1),"")</f>
        <v/>
      </c>
      <c r="K447" s="30"/>
      <c r="L447" s="30"/>
      <c r="M447" s="31" t="str">
        <f t="shared" si="2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список'!A440:M440,0)),"")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список'!A440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список'!A440:N440,0)+1),"")</f>
        <v/>
      </c>
      <c r="K448" s="30"/>
      <c r="L448" s="30"/>
      <c r="M448" s="31" t="str">
        <f t="shared" si="2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список'!A441:M441,0)),"")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список'!A441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список'!A441:N441,0)+1),"")</f>
        <v/>
      </c>
      <c r="K449" s="30"/>
      <c r="L449" s="30"/>
      <c r="M449" s="31" t="str">
        <f t="shared" si="2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список'!A442:M442,0)),"")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список'!A442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список'!A442:N442,0)+1),"")</f>
        <v/>
      </c>
      <c r="K450" s="30"/>
      <c r="L450" s="30"/>
      <c r="M450" s="31" t="str">
        <f t="shared" si="2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список'!A443:M443,0)),"")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список'!A443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список'!A443:N443,0)+1),"")</f>
        <v/>
      </c>
      <c r="K451" s="30"/>
      <c r="L451" s="30"/>
      <c r="M451" s="31" t="str">
        <f t="shared" si="2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список'!A444:M444,0)),"")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список'!A444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список'!A444:N444,0)+1),"")</f>
        <v/>
      </c>
      <c r="K452" s="30"/>
      <c r="L452" s="30"/>
      <c r="M452" s="31" t="str">
        <f t="shared" si="2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список'!A445:M445,0)),"")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список'!A445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список'!A445:N445,0)+1),"")</f>
        <v/>
      </c>
      <c r="K453" s="30"/>
      <c r="L453" s="30"/>
      <c r="M453" s="31" t="str">
        <f t="shared" si="2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список'!A446:M446,0)),"")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список'!A446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список'!A446:N446,0)+1),"")</f>
        <v/>
      </c>
      <c r="K454" s="30"/>
      <c r="L454" s="30"/>
      <c r="M454" s="31" t="str">
        <f t="shared" si="2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список'!A447:M447,0)),"")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список'!A447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список'!A447:N447,0)+1),"")</f>
        <v/>
      </c>
      <c r="K455" s="30"/>
      <c r="L455" s="30"/>
      <c r="M455" s="31" t="str">
        <f t="shared" si="2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список'!A448:M448,0)),"")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список'!A448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список'!A448:N448,0)+1),"")</f>
        <v/>
      </c>
      <c r="K456" s="30"/>
      <c r="L456" s="30"/>
      <c r="M456" s="31" t="str">
        <f t="shared" si="2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список'!A449:M449,0)),"")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список'!A449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список'!A449:N449,0)+1),"")</f>
        <v/>
      </c>
      <c r="K457" s="30"/>
      <c r="L457" s="30"/>
      <c r="M457" s="31" t="str">
        <f t="shared" si="2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список'!A450:M450,0)),"")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список'!A450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список'!A450:N450,0)+1),"")</f>
        <v/>
      </c>
      <c r="K458" s="30"/>
      <c r="L458" s="30"/>
      <c r="M458" s="31" t="str">
        <f t="shared" si="2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список'!A451:M451,0)),"")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список'!A451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список'!A451:N451,0)+1),"")</f>
        <v/>
      </c>
      <c r="K459" s="30"/>
      <c r="L459" s="30"/>
      <c r="M459" s="31" t="str">
        <f t="shared" si="2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список'!A452:M452,0)),"")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список'!A452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список'!A452:N452,0)+1),"")</f>
        <v/>
      </c>
      <c r="K460" s="30"/>
      <c r="L460" s="30"/>
      <c r="M460" s="31" t="str">
        <f t="shared" si="2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список'!A453:M453,0)),"")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список'!A453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список'!A453:N453,0)+1),"")</f>
        <v/>
      </c>
      <c r="K461" s="30"/>
      <c r="L461" s="30"/>
      <c r="M461" s="31" t="str">
        <f t="shared" si="2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список'!A454:M454,0)),"")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список'!A454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список'!A454:N454,0)+1),"")</f>
        <v/>
      </c>
      <c r="K462" s="30"/>
      <c r="L462" s="30"/>
      <c r="M462" s="31" t="str">
        <f t="shared" si="2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список'!A455:M455,0)),"")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список'!A455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список'!A455:N455,0)+1),"")</f>
        <v/>
      </c>
      <c r="K463" s="30"/>
      <c r="L463" s="30"/>
      <c r="M463" s="31" t="str">
        <f t="shared" si="2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список'!A456:M456,0)),"")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список'!A456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список'!A456:N456,0)+1),"")</f>
        <v/>
      </c>
      <c r="K464" s="30"/>
      <c r="L464" s="30"/>
      <c r="M464" s="31" t="str">
        <f t="shared" si="2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список'!A457:M457,0)),"")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список'!A457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список'!A457:N457,0)+1),"")</f>
        <v/>
      </c>
      <c r="K465" s="30"/>
      <c r="L465" s="30"/>
      <c r="M465" s="31" t="str">
        <f t="shared" si="2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список'!A458:M458,0)),"")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список'!A458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список'!A458:N458,0)+1),"")</f>
        <v/>
      </c>
      <c r="K466" s="30"/>
      <c r="L466" s="30"/>
      <c r="M466" s="31" t="str">
        <f t="shared" si="2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список'!A459:M459,0)),"")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список'!A459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список'!A459:N459,0)+1),"")</f>
        <v/>
      </c>
      <c r="K467" s="30"/>
      <c r="L467" s="30"/>
      <c r="M467" s="31" t="str">
        <f t="shared" si="2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список'!A460:M460,0)),"")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список'!A460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список'!A460:N460,0)+1),"")</f>
        <v/>
      </c>
      <c r="K468" s="30"/>
      <c r="L468" s="30"/>
      <c r="M468" s="31" t="str">
        <f t="shared" si="2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список'!A461:M461,0)),"")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список'!A461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список'!A461:N461,0)+1),"")</f>
        <v/>
      </c>
      <c r="K469" s="30"/>
      <c r="L469" s="30"/>
      <c r="M469" s="31" t="str">
        <f t="shared" si="2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список'!A462:M462,0)),"")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список'!A462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список'!A462:N462,0)+1),"")</f>
        <v/>
      </c>
      <c r="K470" s="30"/>
      <c r="L470" s="30"/>
      <c r="M470" s="31" t="str">
        <f t="shared" si="2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список'!A463:M463,0)),"")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список'!A463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список'!A463:N463,0)+1),"")</f>
        <v/>
      </c>
      <c r="K471" s="30"/>
      <c r="L471" s="30"/>
      <c r="M471" s="31" t="str">
        <f t="shared" si="2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список'!A464:M464,0)),"")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список'!A464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список'!A464:N464,0)+1),"")</f>
        <v/>
      </c>
      <c r="K472" s="30"/>
      <c r="L472" s="30"/>
      <c r="M472" s="31" t="str">
        <f t="shared" si="2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список'!A465:M465,0)),"")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список'!A465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список'!A465:N465,0)+1),"")</f>
        <v/>
      </c>
      <c r="K473" s="30"/>
      <c r="L473" s="30"/>
      <c r="M473" s="31" t="str">
        <f t="shared" si="2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список'!A466:M466,0)),"")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список'!A466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список'!A466:N466,0)+1),"")</f>
        <v/>
      </c>
      <c r="K474" s="30"/>
      <c r="L474" s="30"/>
      <c r="M474" s="31" t="str">
        <f t="shared" si="2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список'!A467:M467,0)),"")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список'!A467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список'!A467:N467,0)+1),"")</f>
        <v/>
      </c>
      <c r="K475" s="30"/>
      <c r="L475" s="30"/>
      <c r="M475" s="31" t="str">
        <f t="shared" si="2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список'!A468:M468,0)),"")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список'!A468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список'!A468:N468,0)+1),"")</f>
        <v/>
      </c>
      <c r="K476" s="30"/>
      <c r="L476" s="30"/>
      <c r="M476" s="31" t="str">
        <f t="shared" si="2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список'!A469:M469,0)),"")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список'!A469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список'!A469:N469,0)+1),"")</f>
        <v/>
      </c>
      <c r="K477" s="30"/>
      <c r="L477" s="30"/>
      <c r="M477" s="31" t="str">
        <f t="shared" si="2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список'!A470:M470,0)),"")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список'!A470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список'!A470:N470,0)+1),"")</f>
        <v/>
      </c>
      <c r="K478" s="30"/>
      <c r="L478" s="30"/>
      <c r="M478" s="31" t="str">
        <f t="shared" si="2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список'!A471:M471,0)),"")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список'!A471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список'!A471:N471,0)+1),"")</f>
        <v/>
      </c>
      <c r="K479" s="30"/>
      <c r="L479" s="30"/>
      <c r="M479" s="31" t="str">
        <f t="shared" si="2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список'!A472:M472,0)),"")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список'!A472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список'!A472:N472,0)+1),"")</f>
        <v/>
      </c>
      <c r="K480" s="30"/>
      <c r="L480" s="30"/>
      <c r="M480" s="31" t="str">
        <f t="shared" si="2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список'!A473:M473,0)),"")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список'!A473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список'!A473:N473,0)+1),"")</f>
        <v/>
      </c>
      <c r="K481" s="30"/>
      <c r="L481" s="30"/>
      <c r="M481" s="31" t="str">
        <f t="shared" si="2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список'!A474:M474,0)),"")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список'!A474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список'!A474:N474,0)+1),"")</f>
        <v/>
      </c>
      <c r="K482" s="30"/>
      <c r="L482" s="30"/>
      <c r="M482" s="31" t="str">
        <f t="shared" si="2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список'!A475:M475,0)),"")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список'!A475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список'!A475:N475,0)+1),"")</f>
        <v/>
      </c>
      <c r="K483" s="30"/>
      <c r="L483" s="30"/>
      <c r="M483" s="31" t="str">
        <f t="shared" si="2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список'!A476:M476,0)),"")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список'!A476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список'!A476:N476,0)+1),"")</f>
        <v/>
      </c>
      <c r="K484" s="30"/>
      <c r="L484" s="30"/>
      <c r="M484" s="31" t="str">
        <f t="shared" si="2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список'!A477:M477,0)),"")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список'!A477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список'!A477:N477,0)+1),"")</f>
        <v/>
      </c>
      <c r="K485" s="30"/>
      <c r="L485" s="30"/>
      <c r="M485" s="31" t="str">
        <f t="shared" si="2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список'!A478:M478,0)),"")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список'!A478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список'!A478:N478,0)+1),"")</f>
        <v/>
      </c>
      <c r="K486" s="30"/>
      <c r="L486" s="30"/>
      <c r="M486" s="31" t="str">
        <f t="shared" si="2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список'!A479:M479,0)),"")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список'!A479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список'!A479:N479,0)+1),"")</f>
        <v/>
      </c>
      <c r="K487" s="30"/>
      <c r="L487" s="30"/>
      <c r="M487" s="31" t="str">
        <f t="shared" si="2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список'!A480:M480,0)),"")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список'!A480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список'!A480:N480,0)+1),"")</f>
        <v/>
      </c>
      <c r="K488" s="30"/>
      <c r="L488" s="30"/>
      <c r="M488" s="31" t="str">
        <f t="shared" si="2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список'!A481:M481,0)),"")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список'!A481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список'!A481:N481,0)+1),"")</f>
        <v/>
      </c>
      <c r="K489" s="30"/>
      <c r="L489" s="30"/>
      <c r="M489" s="31" t="str">
        <f t="shared" si="2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список'!A482:M482,0)),"")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список'!A482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список'!A482:N482,0)+1),"")</f>
        <v/>
      </c>
      <c r="K490" s="30"/>
      <c r="L490" s="30"/>
      <c r="M490" s="31" t="str">
        <f t="shared" si="2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список'!A483:M483,0)),"")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список'!A483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список'!A483:N483,0)+1),"")</f>
        <v/>
      </c>
      <c r="K491" s="30"/>
      <c r="L491" s="30"/>
      <c r="M491" s="31" t="str">
        <f t="shared" si="2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список'!A484:M484,0)),"")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список'!A484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список'!A484:N484,0)+1),"")</f>
        <v/>
      </c>
      <c r="K492" s="30"/>
      <c r="L492" s="30"/>
      <c r="M492" s="31" t="str">
        <f t="shared" si="2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список'!A485:M485,0)),"")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список'!A485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список'!A485:N485,0)+1),"")</f>
        <v/>
      </c>
      <c r="K493" s="30"/>
      <c r="L493" s="30"/>
      <c r="M493" s="31" t="str">
        <f t="shared" si="2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список'!A486:M486,0)),"")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список'!A486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список'!A486:N486,0)+1),"")</f>
        <v/>
      </c>
      <c r="K494" s="30"/>
      <c r="L494" s="30"/>
      <c r="M494" s="31" t="str">
        <f t="shared" si="2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список'!A487:M487,0)),"")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список'!A487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список'!A487:N487,0)+1),"")</f>
        <v/>
      </c>
      <c r="K495" s="30"/>
      <c r="L495" s="30"/>
      <c r="M495" s="31" t="str">
        <f t="shared" si="2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список'!A488:M488,0)),"")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список'!A488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список'!A488:N488,0)+1),"")</f>
        <v/>
      </c>
      <c r="K496" s="30"/>
      <c r="L496" s="30"/>
      <c r="M496" s="31" t="str">
        <f t="shared" si="2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список'!A489:M489,0)),"")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список'!A489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список'!A489:N489,0)+1),"")</f>
        <v/>
      </c>
      <c r="K497" s="30"/>
      <c r="L497" s="30"/>
      <c r="M497" s="31" t="str">
        <f t="shared" si="2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список'!A490:M490,0)),"")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список'!A490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список'!A490:N490,0)+1),"")</f>
        <v/>
      </c>
      <c r="K498" s="30"/>
      <c r="L498" s="30"/>
      <c r="M498" s="31" t="str">
        <f t="shared" si="2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список'!A491:M491,0)),"")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список'!A491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список'!A491:N491,0)+1),"")</f>
        <v/>
      </c>
      <c r="K499" s="30"/>
      <c r="L499" s="30"/>
      <c r="M499" s="31" t="str">
        <f t="shared" si="2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список'!A492:M492,0)),"")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список'!A492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список'!A492:N492,0)+1),"")</f>
        <v/>
      </c>
      <c r="K500" s="30"/>
      <c r="L500" s="30"/>
      <c r="M500" s="31" t="str">
        <f t="shared" si="2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список'!A493:M493,0)),"")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список'!A493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список'!A493:N493,0)+1),"")</f>
        <v/>
      </c>
      <c r="K501" s="30"/>
      <c r="L501" s="30"/>
      <c r="M501" s="31" t="str">
        <f t="shared" si="2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список'!A494:M494,0)),"")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список'!A494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список'!A494:N494,0)+1),"")</f>
        <v/>
      </c>
      <c r="K502" s="30"/>
      <c r="L502" s="30"/>
      <c r="M502" s="31" t="str">
        <f t="shared" si="2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список'!A495:M495,0)),"")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список'!A495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список'!A495:N495,0)+1),"")</f>
        <v/>
      </c>
      <c r="K503" s="30"/>
      <c r="L503" s="30"/>
      <c r="M503" s="31" t="str">
        <f t="shared" si="2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список'!A496:M496,0)),"")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список'!A496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список'!A496:N496,0)+1),"")</f>
        <v/>
      </c>
      <c r="K504" s="30"/>
      <c r="L504" s="30"/>
      <c r="M504" s="31" t="str">
        <f t="shared" si="2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список'!A497:M497,0)),"")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список'!A497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список'!A497:N497,0)+1),"")</f>
        <v/>
      </c>
      <c r="K505" s="30"/>
      <c r="L505" s="30"/>
      <c r="M505" s="31" t="str">
        <f t="shared" si="2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список'!A498:M498,0)),"")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список'!A498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список'!A498:N498,0)+1),"")</f>
        <v/>
      </c>
      <c r="K506" s="30"/>
      <c r="L506" s="30"/>
      <c r="M506" s="31" t="str">
        <f t="shared" si="2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список'!A499:M499,0)),"")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список'!A499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список'!A499:N499,0)+1),"")</f>
        <v/>
      </c>
      <c r="K507" s="30"/>
      <c r="L507" s="30"/>
      <c r="M507" s="31" t="str">
        <f t="shared" si="2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список'!A500:M500,0)),"")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список'!A500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список'!A500:N500,0)+1),"")</f>
        <v/>
      </c>
      <c r="K508" s="30"/>
      <c r="L508" s="30"/>
      <c r="M508" s="31" t="str">
        <f t="shared" si="2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список'!A501:M501,0)),"")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список'!A501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список'!A501:N501,0)+1),"")</f>
        <v/>
      </c>
      <c r="K509" s="30"/>
      <c r="L509" s="30"/>
      <c r="M509" s="31" t="str">
        <f t="shared" si="2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список'!A502:M502,0)),"")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список'!A502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список'!A502:N502,0)+1),"")</f>
        <v/>
      </c>
      <c r="K510" s="30"/>
      <c r="L510" s="30"/>
      <c r="M510" s="31" t="str">
        <f t="shared" si="2"/>
        <v/>
      </c>
      <c r="N510" s="28"/>
      <c r="O510" s="32"/>
      <c r="R510" s="33"/>
      <c r="S510" s="33"/>
      <c r="T510" s="33"/>
    </row>
    <row r="511" ht="15.0" hidden="1" customHeight="1">
      <c r="A511" s="39"/>
      <c r="B511" s="26" t="str">
        <f t="array" ref="B511">IFERROR(INDEX('Общий список'!$A$3:$S$996,VLOOKUP(E511,'Общий список'!$A$3:$S$996,19,FALSE),MATCH($B$1,'Общий список'!A503:M503,0)),"")</f>
        <v/>
      </c>
      <c r="C511" s="27" t="str">
        <f>IF(B511="","", IFERROR(VLOOKUP(E511,'Общий список'!$A$3:$AG$996,3,FALSE),""))</f>
        <v/>
      </c>
      <c r="D511" s="27" t="str">
        <f>IF(B511="","", IFERROR(VLOOKUP(E511,'Общий список'!$A$3:$AG$996,17,FALSE),""))</f>
        <v/>
      </c>
      <c r="E511" s="28" t="str">
        <f>'Общий список'!A503</f>
        <v/>
      </c>
      <c r="F511" s="29" t="str">
        <f>IF(B511="","", IFERROR(VLOOKUP(E511,'Общий список'!$A$3:$AG$996,2,FALSE),""))</f>
        <v/>
      </c>
      <c r="G511" s="27" t="str">
        <f>IF(B511="","", IFERROR(VLOOKUP(E511,'Общий список'!$A$3:$AG$996,4,FALSE),""))</f>
        <v/>
      </c>
      <c r="H511" s="27" t="str">
        <f>IF(B511="","", IFERROR(VLOOKUP(E511,'Общий список'!$A$3:$AG$996,6,FALSE),""))</f>
        <v/>
      </c>
      <c r="I511" s="27" t="str">
        <f>IF(B511="","", IFERROR(VLOOKUP(E511,'Общий список'!$A$3:$AG$996,7,FALSE),""))</f>
        <v/>
      </c>
      <c r="J511" s="27" t="str">
        <f t="array" ref="J511">IFERROR(INDEX('Общий список'!$A$3:$O$996,VLOOKUP(E511,'Общий список'!$A$3:$S$996,19,FALSE),MATCH(B511,'Общий список'!A503:N503,0)+1),"")</f>
        <v/>
      </c>
      <c r="K511" s="30"/>
      <c r="L511" s="30"/>
      <c r="M511" s="31" t="str">
        <f t="shared" si="2"/>
        <v/>
      </c>
      <c r="N511" s="28"/>
      <c r="O511" s="32"/>
      <c r="R511" s="33"/>
      <c r="S511" s="33"/>
      <c r="T511" s="33"/>
    </row>
    <row r="512" ht="15.0" hidden="1" customHeight="1">
      <c r="A512" s="39"/>
      <c r="B512" s="26" t="str">
        <f t="array" ref="B512">IFERROR(INDEX('Общий список'!$A$3:$S$996,VLOOKUP(E512,'Общий список'!$A$3:$S$996,19,FALSE),MATCH($B$1,'Общий список'!A504:M504,0)),"")</f>
        <v/>
      </c>
      <c r="C512" s="27" t="str">
        <f>IF(B512="","", IFERROR(VLOOKUP(E512,'Общий список'!$A$3:$AG$996,3,FALSE),""))</f>
        <v/>
      </c>
      <c r="D512" s="27" t="str">
        <f>IF(B512="","", IFERROR(VLOOKUP(E512,'Общий список'!$A$3:$AG$996,17,FALSE),""))</f>
        <v/>
      </c>
      <c r="E512" s="28" t="str">
        <f>'Общий список'!A504</f>
        <v/>
      </c>
      <c r="F512" s="29" t="str">
        <f>IF(B512="","", IFERROR(VLOOKUP(E512,'Общий список'!$A$3:$AG$996,2,FALSE),""))</f>
        <v/>
      </c>
      <c r="G512" s="27" t="str">
        <f>IF(B512="","", IFERROR(VLOOKUP(E512,'Общий список'!$A$3:$AG$996,4,FALSE),""))</f>
        <v/>
      </c>
      <c r="H512" s="27" t="str">
        <f>IF(B512="","", IFERROR(VLOOKUP(E512,'Общий список'!$A$3:$AG$996,6,FALSE),""))</f>
        <v/>
      </c>
      <c r="I512" s="27" t="str">
        <f>IF(B512="","", IFERROR(VLOOKUP(E512,'Общий список'!$A$3:$AG$996,7,FALSE),""))</f>
        <v/>
      </c>
      <c r="J512" s="27" t="str">
        <f t="array" ref="J512">IFERROR(INDEX('Общий список'!$A$3:$O$996,VLOOKUP(E512,'Общий список'!$A$3:$S$996,19,FALSE),MATCH(B512,'Общий список'!A504:N504,0)+1),"")</f>
        <v/>
      </c>
      <c r="K512" s="30"/>
      <c r="L512" s="30"/>
      <c r="M512" s="31" t="str">
        <f t="shared" si="2"/>
        <v/>
      </c>
      <c r="N512" s="28"/>
      <c r="O512" s="32"/>
      <c r="R512" s="33"/>
      <c r="S512" s="33"/>
      <c r="T512" s="33"/>
    </row>
    <row r="513" ht="15.0" hidden="1" customHeight="1">
      <c r="A513" s="39"/>
      <c r="B513" s="26" t="str">
        <f t="array" ref="B513">IFERROR(INDEX('Общий список'!$A$3:$S$996,VLOOKUP(E513,'Общий список'!$A$3:$S$996,19,FALSE),MATCH($B$1,'Общий список'!A505:M505,0)),"")</f>
        <v/>
      </c>
      <c r="C513" s="27" t="str">
        <f>IF(B513="","", IFERROR(VLOOKUP(E513,'Общий список'!$A$3:$AG$996,3,FALSE),""))</f>
        <v/>
      </c>
      <c r="D513" s="27" t="str">
        <f>IF(B513="","", IFERROR(VLOOKUP(E513,'Общий список'!$A$3:$AG$996,17,FALSE),""))</f>
        <v/>
      </c>
      <c r="E513" s="28" t="str">
        <f>'Общий список'!A505</f>
        <v/>
      </c>
      <c r="F513" s="29" t="str">
        <f>IF(B513="","", IFERROR(VLOOKUP(E513,'Общий список'!$A$3:$AG$996,2,FALSE),""))</f>
        <v/>
      </c>
      <c r="G513" s="27" t="str">
        <f>IF(B513="","", IFERROR(VLOOKUP(E513,'Общий список'!$A$3:$AG$996,4,FALSE),""))</f>
        <v/>
      </c>
      <c r="H513" s="27" t="str">
        <f>IF(B513="","", IFERROR(VLOOKUP(E513,'Общий список'!$A$3:$AG$996,6,FALSE),""))</f>
        <v/>
      </c>
      <c r="I513" s="27" t="str">
        <f>IF(B513="","", IFERROR(VLOOKUP(E513,'Общий список'!$A$3:$AG$996,7,FALSE),""))</f>
        <v/>
      </c>
      <c r="J513" s="27" t="str">
        <f t="array" ref="J513">IFERROR(INDEX('Общий список'!$A$3:$O$996,VLOOKUP(E513,'Общий список'!$A$3:$S$996,19,FALSE),MATCH(B513,'Общий список'!A505:N505,0)+1),"")</f>
        <v/>
      </c>
      <c r="K513" s="30"/>
      <c r="L513" s="30"/>
      <c r="M513" s="31" t="str">
        <f t="shared" si="2"/>
        <v/>
      </c>
      <c r="N513" s="28"/>
      <c r="O513" s="32"/>
      <c r="R513" s="33"/>
      <c r="S513" s="33"/>
      <c r="T513" s="33"/>
    </row>
    <row r="514" ht="15.0" hidden="1" customHeight="1">
      <c r="A514" s="39"/>
      <c r="B514" s="26" t="str">
        <f t="array" ref="B514">IFERROR(INDEX('Общий список'!$A$3:$S$996,VLOOKUP(E514,'Общий список'!$A$3:$S$996,19,FALSE),MATCH($B$1,'Общий список'!A506:M506,0)),"")</f>
        <v/>
      </c>
      <c r="C514" s="27" t="str">
        <f>IF(B514="","", IFERROR(VLOOKUP(E514,'Общий список'!$A$3:$AG$996,3,FALSE),""))</f>
        <v/>
      </c>
      <c r="D514" s="27" t="str">
        <f>IF(B514="","", IFERROR(VLOOKUP(E514,'Общий список'!$A$3:$AG$996,17,FALSE),""))</f>
        <v/>
      </c>
      <c r="E514" s="28" t="str">
        <f>'Общий список'!A506</f>
        <v/>
      </c>
      <c r="F514" s="29" t="str">
        <f>IF(B514="","", IFERROR(VLOOKUP(E514,'Общий список'!$A$3:$AG$996,2,FALSE),""))</f>
        <v/>
      </c>
      <c r="G514" s="27" t="str">
        <f>IF(B514="","", IFERROR(VLOOKUP(E514,'Общий список'!$A$3:$AG$996,4,FALSE),""))</f>
        <v/>
      </c>
      <c r="H514" s="27" t="str">
        <f>IF(B514="","", IFERROR(VLOOKUP(E514,'Общий список'!$A$3:$AG$996,6,FALSE),""))</f>
        <v/>
      </c>
      <c r="I514" s="27" t="str">
        <f>IF(B514="","", IFERROR(VLOOKUP(E514,'Общий список'!$A$3:$AG$996,7,FALSE),""))</f>
        <v/>
      </c>
      <c r="J514" s="27" t="str">
        <f t="array" ref="J514">IFERROR(INDEX('Общий список'!$A$3:$O$996,VLOOKUP(E514,'Общий список'!$A$3:$S$996,19,FALSE),MATCH(B514,'Общий список'!A506:N506,0)+1),"")</f>
        <v/>
      </c>
      <c r="K514" s="30"/>
      <c r="L514" s="30"/>
      <c r="M514" s="31" t="str">
        <f t="shared" si="2"/>
        <v/>
      </c>
      <c r="N514" s="28"/>
      <c r="O514" s="32"/>
      <c r="R514" s="33"/>
      <c r="S514" s="33"/>
      <c r="T514" s="33"/>
    </row>
    <row r="515" ht="15.0" hidden="1" customHeight="1">
      <c r="A515" s="39"/>
      <c r="B515" s="26" t="str">
        <f t="array" ref="B515">IFERROR(INDEX('Общий список'!$A$3:$S$996,VLOOKUP(E515,'Общий список'!$A$3:$S$996,19,FALSE),MATCH($B$1,'Общий список'!A507:M507,0)),"")</f>
        <v/>
      </c>
      <c r="C515" s="27" t="str">
        <f>IF(B515="","", IFERROR(VLOOKUP(E515,'Общий список'!$A$3:$AG$996,3,FALSE),""))</f>
        <v/>
      </c>
      <c r="D515" s="27" t="str">
        <f>IF(B515="","", IFERROR(VLOOKUP(E515,'Общий список'!$A$3:$AG$996,17,FALSE),""))</f>
        <v/>
      </c>
      <c r="E515" s="28" t="str">
        <f>'Общий список'!A507</f>
        <v/>
      </c>
      <c r="F515" s="29" t="str">
        <f>IF(B515="","", IFERROR(VLOOKUP(E515,'Общий список'!$A$3:$AG$996,2,FALSE),""))</f>
        <v/>
      </c>
      <c r="G515" s="27" t="str">
        <f>IF(B515="","", IFERROR(VLOOKUP(E515,'Общий список'!$A$3:$AG$996,4,FALSE),""))</f>
        <v/>
      </c>
      <c r="H515" s="27" t="str">
        <f>IF(B515="","", IFERROR(VLOOKUP(E515,'Общий список'!$A$3:$AG$996,6,FALSE),""))</f>
        <v/>
      </c>
      <c r="I515" s="27" t="str">
        <f>IF(B515="","", IFERROR(VLOOKUP(E515,'Общий список'!$A$3:$AG$996,7,FALSE),""))</f>
        <v/>
      </c>
      <c r="J515" s="27" t="str">
        <f t="array" ref="J515">IFERROR(INDEX('Общий список'!$A$3:$O$996,VLOOKUP(E515,'Общий список'!$A$3:$S$996,19,FALSE),MATCH(B515,'Общий список'!A507:N507,0)+1),"")</f>
        <v/>
      </c>
      <c r="K515" s="30"/>
      <c r="L515" s="30"/>
      <c r="M515" s="31" t="str">
        <f t="shared" si="2"/>
        <v/>
      </c>
      <c r="N515" s="28"/>
      <c r="O515" s="32"/>
      <c r="R515" s="33"/>
      <c r="S515" s="33"/>
      <c r="T515" s="33"/>
    </row>
  </sheetData>
  <autoFilter ref="$B$4:$O$515">
    <filterColumn colId="1">
      <filters>
        <filter val="М"/>
      </filters>
    </filterColumn>
  </autoFilter>
  <customSheetViews>
    <customSheetView guid="{C15CBFB1-96B2-44DF-BD7C-DEA03C1D770F}" filter="1" showAutoFilter="1">
      <autoFilter ref="$A$4:$AA$164">
        <filterColumn colId="1">
          <filters>
            <filter val="3000 м"/>
            <filter val="800 м"/>
          </filters>
        </filterColumn>
        <filterColumn colId="2">
          <filters blank="1">
            <filter val="Ж"/>
          </filters>
        </filterColumn>
      </autoFilter>
    </customSheetView>
  </customSheetViews>
  <mergeCells count="9">
    <mergeCell ref="E168:J168"/>
    <mergeCell ref="E169:J169"/>
    <mergeCell ref="E1:I1"/>
    <mergeCell ref="E2:I2"/>
    <mergeCell ref="E3:I3"/>
    <mergeCell ref="E164:J164"/>
    <mergeCell ref="E165:J165"/>
    <mergeCell ref="E166:J166"/>
    <mergeCell ref="E167:J167"/>
  </mergeCells>
  <dataValidations>
    <dataValidation type="list" allowBlank="1" showErrorMessage="1" sqref="O5:O515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hidden="1" min="2" max="2" width="14.13"/>
    <col customWidth="1" hidden="1" min="3" max="3" width="8.0"/>
    <col customWidth="1" hidden="1" min="4" max="4" width="14.63"/>
    <col customWidth="1" hidden="1" min="5" max="5" width="11.25"/>
    <col customWidth="1" min="6" max="6" width="21.38"/>
    <col customWidth="1" min="7" max="7" width="11.63"/>
    <col customWidth="1" min="8" max="8" width="24.38"/>
    <col customWidth="1" min="9" max="9" width="30.63"/>
    <col customWidth="1" hidden="1" min="10" max="10" width="11.38"/>
    <col customWidth="1" min="11" max="11" width="10.75"/>
    <col customWidth="1" min="12" max="12" width="12.13"/>
    <col customWidth="1" hidden="1" min="13" max="13" width="14.25"/>
    <col customWidth="1" hidden="1" min="14" max="14" width="11.0"/>
    <col customWidth="1" hidden="1" min="15" max="15" width="10.5"/>
    <col customWidth="1" min="18" max="18" width="18.5"/>
    <col customWidth="1" min="19" max="19" width="18.88"/>
    <col customWidth="1" min="21" max="21" width="15.63"/>
  </cols>
  <sheetData>
    <row r="1">
      <c r="A1" s="1"/>
      <c r="B1" s="2" t="s">
        <v>170</v>
      </c>
      <c r="C1" s="3"/>
      <c r="D1" s="4"/>
      <c r="E1" s="5" t="s">
        <v>27</v>
      </c>
      <c r="K1" s="6"/>
      <c r="L1" s="7"/>
      <c r="M1" s="8"/>
      <c r="N1" s="9"/>
      <c r="O1" s="10"/>
    </row>
    <row r="2">
      <c r="A2" s="44"/>
      <c r="B2" s="12" t="s">
        <v>2</v>
      </c>
      <c r="C2" s="13"/>
      <c r="D2" s="4"/>
      <c r="E2" s="14" t="s">
        <v>3</v>
      </c>
      <c r="K2" s="6"/>
      <c r="L2" s="7"/>
      <c r="M2" s="8"/>
      <c r="N2" s="9"/>
      <c r="O2" s="10"/>
    </row>
    <row r="3">
      <c r="A3" s="76"/>
      <c r="B3" s="15"/>
      <c r="E3" s="16" t="s">
        <v>171</v>
      </c>
      <c r="K3" s="6"/>
      <c r="L3" s="7"/>
      <c r="M3" s="8"/>
      <c r="N3" s="9"/>
      <c r="O3" s="10"/>
    </row>
    <row r="4" ht="28.5" customHeight="1">
      <c r="A4" s="40" t="s">
        <v>5</v>
      </c>
      <c r="B4" s="18" t="s">
        <v>6</v>
      </c>
      <c r="C4" s="19" t="s">
        <v>7</v>
      </c>
      <c r="D4" s="19" t="s">
        <v>8</v>
      </c>
      <c r="E4" s="20" t="s">
        <v>172</v>
      </c>
      <c r="F4" s="21" t="s">
        <v>24</v>
      </c>
      <c r="G4" s="54" t="s">
        <v>173</v>
      </c>
      <c r="H4" s="21" t="s">
        <v>174</v>
      </c>
      <c r="I4" s="21" t="s">
        <v>13</v>
      </c>
      <c r="J4" s="45" t="s">
        <v>14</v>
      </c>
      <c r="K4" s="42" t="s">
        <v>15</v>
      </c>
      <c r="L4" s="42" t="s">
        <v>16</v>
      </c>
      <c r="M4" s="24" t="s">
        <v>17</v>
      </c>
      <c r="N4" s="66" t="s">
        <v>18</v>
      </c>
      <c r="O4" s="21" t="s">
        <v>19</v>
      </c>
    </row>
    <row r="5" ht="15.0" hidden="1" customHeight="1">
      <c r="A5" s="25" t="str">
        <f t="array" ref="A5">IFERROR(INDEX('Общий список'!$A$3:$S$996,VLOOKUP(E513,'Общий список'!$A$3:$S$996,19,FALSE),MATCH($B$1,'Общий список'!A3:S3,0)),"")</f>
        <v/>
      </c>
      <c r="B5" s="26" t="str">
        <f t="array" ref="B5">IFERROR(INDEX('Общий список'!$A$3:$S$996,VLOOKUP(E5,'Общий список'!$A$3:$S$996,19,FALSE),MATCH($B$1,'Общий список'!A3:M3,0)),"")</f>
        <v/>
      </c>
      <c r="C5" s="27" t="str">
        <f>IF(B5="","", IFERROR(VLOOKUP(E5,'Общий список'!$A$3:$AG$996,3,FALSE),""))</f>
        <v/>
      </c>
      <c r="D5" s="27" t="str">
        <f>IF(B5="","", IFERROR(VLOOKUP(E5,'Общий список'!$A$3:$AG$996,17,FALSE),""))</f>
        <v/>
      </c>
      <c r="E5" s="28">
        <f>'Общий список'!A3</f>
        <v>1</v>
      </c>
      <c r="F5" s="29" t="str">
        <f>IF(B5="","", IFERROR(VLOOKUP(E5,'Общий список'!$A$3:$AG$996,2,FALSE),""))</f>
        <v/>
      </c>
      <c r="G5" s="27" t="str">
        <f>IF(B5="","", IFERROR(VLOOKUP(E5,'Общий список'!$A$3:$AG$996,4,FALSE),""))</f>
        <v/>
      </c>
      <c r="H5" s="27" t="str">
        <f>IF(B5="","", IFERROR(VLOOKUP(E5,'Общий список'!$A$3:$AG$996,6,FALSE),""))</f>
        <v/>
      </c>
      <c r="I5" s="27" t="str">
        <f>IF(B5="","", IFERROR(VLOOKUP(E5,'Общий список'!$A$3:$AG$996,7,FALSE),""))</f>
        <v/>
      </c>
      <c r="J5" s="27" t="str">
        <f t="array" ref="J5">IFERROR(INDEX('Общий список'!$A$3:$O$996,VLOOKUP(E5,'Общий список'!$A$3:$S$996,19,FALSE),MATCH(B5,'Общий список'!A3:N3,0)+1),"")</f>
        <v/>
      </c>
      <c r="K5" s="30"/>
      <c r="L5" s="30"/>
      <c r="M5" s="31" t="str">
        <f t="shared" ref="M5:M66" si="1">IF(L5=0,K5,L5)</f>
        <v/>
      </c>
      <c r="N5" s="28"/>
      <c r="O5" s="32"/>
      <c r="R5" s="33"/>
      <c r="S5" s="33"/>
      <c r="T5" s="33"/>
    </row>
    <row r="6" ht="15.0" hidden="1" customHeight="1">
      <c r="A6" s="25"/>
      <c r="B6" s="26" t="str">
        <f t="array" ref="B6">IFERROR(INDEX('Общий список'!$A$3:$S$996,VLOOKUP(E6,'Общий список'!$A$3:$S$996,19,FALSE),MATCH($B$1,'Общий список'!A4:M4,0)),"")</f>
        <v/>
      </c>
      <c r="C6" s="27" t="str">
        <f>IF(B6="","", IFERROR(VLOOKUP(E6,'Общий список'!$A$3:$AG$996,3,FALSE),""))</f>
        <v/>
      </c>
      <c r="D6" s="27" t="str">
        <f>IF(B6="","", IFERROR(VLOOKUP(E6,'Общий список'!$A$3:$AG$996,17,FALSE),""))</f>
        <v/>
      </c>
      <c r="E6" s="28">
        <f>'Общий список'!A4</f>
        <v>2</v>
      </c>
      <c r="F6" s="29" t="str">
        <f>IF(B6="","", IFERROR(VLOOKUP(E6,'Общий список'!$A$3:$AG$996,2,FALSE),""))</f>
        <v/>
      </c>
      <c r="G6" s="27" t="str">
        <f>IF(B6="","", IFERROR(VLOOKUP(E6,'Общий список'!$A$3:$AG$996,4,FALSE),""))</f>
        <v/>
      </c>
      <c r="H6" s="27" t="str">
        <f>IF(B6="","", IFERROR(VLOOKUP(E6,'Общий список'!$A$3:$AG$996,6,FALSE),""))</f>
        <v/>
      </c>
      <c r="I6" s="27" t="str">
        <f>IF(B6="","", IFERROR(VLOOKUP(E6,'Общий список'!$A$3:$AG$996,7,FALSE),""))</f>
        <v/>
      </c>
      <c r="J6" s="27" t="str">
        <f t="array" ref="J6">IFERROR(INDEX('Общий список'!$A$3:$O$996,VLOOKUP(E6,'Общий список'!$A$3:$S$996,19,FALSE),MATCH(B6,'Общий список'!A4:N4,0)+1),"")</f>
        <v/>
      </c>
      <c r="K6" s="30"/>
      <c r="L6" s="30"/>
      <c r="M6" s="31" t="str">
        <f t="shared" si="1"/>
        <v/>
      </c>
      <c r="N6" s="28"/>
      <c r="O6" s="32"/>
      <c r="R6" s="33"/>
      <c r="S6" s="33"/>
      <c r="T6" s="33"/>
    </row>
    <row r="7" ht="15.0" hidden="1" customHeight="1">
      <c r="A7" s="25"/>
      <c r="B7" s="26" t="str">
        <f t="array" ref="B7">IFERROR(INDEX('Общий список'!$A$3:$S$996,VLOOKUP(E7,'Общий список'!$A$3:$S$996,19,FALSE),MATCH($B$1,'Общий список'!A5:M5,0)),"")</f>
        <v/>
      </c>
      <c r="C7" s="27" t="str">
        <f>IF(B7="","", IFERROR(VLOOKUP(E7,'Общий список'!$A$3:$AG$996,3,FALSE),""))</f>
        <v/>
      </c>
      <c r="D7" s="27" t="str">
        <f>IF(B7="","", IFERROR(VLOOKUP(E7,'Общий список'!$A$3:$AG$996,17,FALSE),""))</f>
        <v/>
      </c>
      <c r="E7" s="28">
        <f>'Общий список'!A5</f>
        <v>3</v>
      </c>
      <c r="F7" s="29" t="str">
        <f>IF(B7="","", IFERROR(VLOOKUP(E7,'Общий список'!$A$3:$AG$996,2,FALSE),""))</f>
        <v/>
      </c>
      <c r="G7" s="27" t="str">
        <f>IF(B7="","", IFERROR(VLOOKUP(E7,'Общий список'!$A$3:$AG$996,4,FALSE),""))</f>
        <v/>
      </c>
      <c r="H7" s="27" t="str">
        <f>IF(B7="","", IFERROR(VLOOKUP(E7,'Общий список'!$A$3:$AG$996,6,FALSE),""))</f>
        <v/>
      </c>
      <c r="I7" s="27" t="str">
        <f>IF(B7="","", IFERROR(VLOOKUP(E7,'Общий список'!$A$3:$AG$996,7,FALSE),""))</f>
        <v/>
      </c>
      <c r="J7" s="27" t="str">
        <f t="array" ref="J7">IFERROR(INDEX('Общий список'!$A$3:$O$996,VLOOKUP(E7,'Общий список'!$A$3:$S$996,19,FALSE),MATCH(B7,'Общий список'!A5:N5,0)+1),"")</f>
        <v/>
      </c>
      <c r="K7" s="30"/>
      <c r="L7" s="30"/>
      <c r="M7" s="31" t="str">
        <f t="shared" si="1"/>
        <v/>
      </c>
      <c r="N7" s="28"/>
      <c r="O7" s="32"/>
      <c r="R7" s="33"/>
      <c r="S7" s="33"/>
      <c r="T7" s="33"/>
    </row>
    <row r="8" ht="15.0" hidden="1" customHeight="1">
      <c r="A8" s="25"/>
      <c r="B8" s="26" t="str">
        <f t="array" ref="B8">IFERROR(INDEX('Общий список'!$A$3:$S$996,VLOOKUP(E8,'Общий список'!$A$3:$S$996,19,FALSE),MATCH($B$1,'Общий список'!A7:M7,0)),"")</f>
        <v/>
      </c>
      <c r="C8" s="27" t="str">
        <f>IF(B8="","", IFERROR(VLOOKUP(E8,'Общий список'!$A$3:$AG$996,3,FALSE),""))</f>
        <v/>
      </c>
      <c r="D8" s="27" t="str">
        <f>IF(B8="","", IFERROR(VLOOKUP(E8,'Общий список'!$A$3:$AG$996,17,FALSE),""))</f>
        <v/>
      </c>
      <c r="E8" s="28">
        <f>'Общий список'!A7</f>
        <v>5</v>
      </c>
      <c r="F8" s="29" t="str">
        <f>IF(B8="","", IFERROR(VLOOKUP(E8,'Общий список'!$A$3:$AG$996,2,FALSE),""))</f>
        <v/>
      </c>
      <c r="G8" s="27" t="str">
        <f>IF(B8="","", IFERROR(VLOOKUP(E8,'Общий список'!$A$3:$AG$996,4,FALSE),""))</f>
        <v/>
      </c>
      <c r="H8" s="27" t="str">
        <f>IF(B8="","", IFERROR(VLOOKUP(E8,'Общий список'!$A$3:$AG$996,6,FALSE),""))</f>
        <v/>
      </c>
      <c r="I8" s="27" t="str">
        <f>IF(B8="","", IFERROR(VLOOKUP(E8,'Общий список'!$A$3:$AG$996,7,FALSE),""))</f>
        <v/>
      </c>
      <c r="J8" s="27" t="str">
        <f t="array" ref="J8">IFERROR(INDEX('Общий список'!$A$3:$O$996,VLOOKUP(E8,'Общий список'!$A$3:$S$996,19,FALSE),MATCH(B8,'Общий список'!A7:N7,0)+1),"")</f>
        <v/>
      </c>
      <c r="K8" s="30"/>
      <c r="L8" s="30"/>
      <c r="M8" s="31" t="str">
        <f t="shared" si="1"/>
        <v/>
      </c>
      <c r="N8" s="28"/>
      <c r="O8" s="32"/>
      <c r="R8" s="33"/>
      <c r="S8" s="33"/>
      <c r="T8" s="33"/>
    </row>
    <row r="9" ht="15.0" customHeight="1">
      <c r="A9" s="25">
        <v>1.0</v>
      </c>
      <c r="B9" s="26" t="str">
        <f t="array" ref="B9">IFERROR(INDEX('Общий список'!$A$3:$S$996,VLOOKUP(E9,'Общий список'!$A$3:$S$996,19,FALSE),MATCH($B$1,'Общий список'!A114:M114,0)),"")</f>
        <v>60 м</v>
      </c>
      <c r="C9" s="27" t="str">
        <f>IF(B9="","", IFERROR(VLOOKUP(E9,'Общий список'!$A$3:$AG$996,3,FALSE),""))</f>
        <v>Ж</v>
      </c>
      <c r="D9" s="27" t="str">
        <f>IF(B9="","", IFERROR(VLOOKUP(E9,'Общий список'!$A$3:$AG$996,17,FALSE),""))</f>
        <v/>
      </c>
      <c r="E9" s="28">
        <f>'Общий список'!A114</f>
        <v>484</v>
      </c>
      <c r="F9" s="29" t="str">
        <f>IF(B9="","", IFERROR(VLOOKUP(E9,'Общий список'!$A$3:$AG$996,2,FALSE),""))</f>
        <v>Румянцева Мария </v>
      </c>
      <c r="G9" s="27" t="str">
        <f>IF(B9="","", IFERROR(VLOOKUP(E9,'Общий список'!$A$3:$AG$996,4,FALSE),""))</f>
        <v>22.04.2011</v>
      </c>
      <c r="H9" s="29" t="str">
        <f>IF(B9="","", IFERROR(VLOOKUP(E9,'Общий список'!$A$3:$AG$996,6,FALSE),""))</f>
        <v>г. Пермь "СШОР №1"</v>
      </c>
      <c r="I9" s="29" t="str">
        <f>IF(B9="","", IFERROR(VLOOKUP(E9,'Общий список'!$A$3:$AG$996,7,FALSE),""))</f>
        <v>Бабкина К.Н.</v>
      </c>
      <c r="J9" s="27">
        <f t="array" ref="J9">IFERROR(INDEX('Общий список'!$A$3:$O$996,VLOOKUP(E9,'Общий список'!$A$3:$S$996,19,FALSE),MATCH(B9,'Общий список'!A114:N114,0)+1),"")</f>
        <v>7.45</v>
      </c>
      <c r="K9" s="30">
        <v>7.41</v>
      </c>
      <c r="L9" s="30">
        <v>7.42</v>
      </c>
      <c r="M9" s="31">
        <f t="shared" si="1"/>
        <v>7.42</v>
      </c>
      <c r="N9" s="28"/>
      <c r="O9" s="32"/>
      <c r="R9" s="33"/>
      <c r="S9" s="33"/>
      <c r="T9" s="33"/>
    </row>
    <row r="10" ht="15.0" customHeight="1">
      <c r="A10" s="25">
        <v>2.0</v>
      </c>
      <c r="B10" s="26" t="str">
        <f t="array" ref="B10">IFERROR(INDEX('Общий список'!$A$3:$S$996,VLOOKUP(E10,'Общий список'!$A$3:$S$996,19,FALSE),MATCH($B$1,'Общий список'!A47:M47,0)),"")</f>
        <v>60 м</v>
      </c>
      <c r="C10" s="27" t="str">
        <f>IF(B10="","", IFERROR(VLOOKUP(E10,'Общий список'!$A$3:$AG$996,3,FALSE),""))</f>
        <v>Ж</v>
      </c>
      <c r="D10" s="27" t="str">
        <f>IF(B10="","", IFERROR(VLOOKUP(E10,'Общий список'!$A$3:$AG$996,17,FALSE),""))</f>
        <v/>
      </c>
      <c r="E10" s="28">
        <f>'Общий список'!A47</f>
        <v>200</v>
      </c>
      <c r="F10" s="77" t="str">
        <f>IF(B10="","", IFERROR(VLOOKUP(E10,'Общий список'!$A$3:$AG$996,2,FALSE),""))</f>
        <v>Кашина Ульяна</v>
      </c>
      <c r="G10" s="27" t="str">
        <f>IF(B10="","", IFERROR(VLOOKUP(E10,'Общий список'!$A$3:$AG$996,4,FALSE),""))</f>
        <v>11.93.2008</v>
      </c>
      <c r="H10" s="34" t="str">
        <f>IF(B10="","", IFERROR(VLOOKUP(E10,'Общий список'!$A$3:$AG$996,6,FALSE),""))</f>
        <v>МАУ ДО СШОР Кировского р-на</v>
      </c>
      <c r="I10" s="29" t="str">
        <f>IF(B10="","", IFERROR(VLOOKUP(E10,'Общий список'!$A$3:$AG$996,7,FALSE),""))</f>
        <v>Пермякова Т.Л.. Пономарева О.Ю.</v>
      </c>
      <c r="J10" s="27">
        <f t="array" ref="J10">IFERROR(INDEX('Общий список'!$A$3:$O$996,VLOOKUP(E10,'Общий список'!$A$3:$S$996,19,FALSE),MATCH(B10,'Общий список'!A47:N47,0)+1),"")</f>
        <v>7.8</v>
      </c>
      <c r="K10" s="30">
        <v>7.84</v>
      </c>
      <c r="L10" s="30">
        <v>7.7</v>
      </c>
      <c r="M10" s="31">
        <f t="shared" si="1"/>
        <v>7.7</v>
      </c>
      <c r="N10" s="28"/>
      <c r="O10" s="32"/>
      <c r="R10" s="33"/>
      <c r="S10" s="33"/>
      <c r="T10" s="33"/>
    </row>
    <row r="11" ht="15.0" customHeight="1">
      <c r="A11" s="25">
        <v>3.0</v>
      </c>
      <c r="B11" s="26" t="str">
        <f t="array" ref="B11">IFERROR(INDEX('Общий список'!$A$3:$S$996,VLOOKUP(E11,'Общий список'!$A$3:$S$996,19,FALSE),MATCH($B$1,'Общий список'!A62:M62,0)),"")</f>
        <v>60 м</v>
      </c>
      <c r="C11" s="27" t="str">
        <f>IF(B11="","", IFERROR(VLOOKUP(E11,'Общий список'!$A$3:$AG$996,3,FALSE),""))</f>
        <v>Ж</v>
      </c>
      <c r="D11" s="27" t="str">
        <f>IF(B11="","", IFERROR(VLOOKUP(E11,'Общий список'!$A$3:$AG$996,17,FALSE),""))</f>
        <v/>
      </c>
      <c r="E11" s="28">
        <f>'Общий список'!A62</f>
        <v>272</v>
      </c>
      <c r="F11" s="29" t="str">
        <f>IF(B11="","", IFERROR(VLOOKUP(E11,'Общий список'!$A$3:$AG$996,2,FALSE),""))</f>
        <v>Полежаева Юлиана</v>
      </c>
      <c r="G11" s="27" t="str">
        <f>IF(B11="","", IFERROR(VLOOKUP(E11,'Общий список'!$A$3:$AG$996,4,FALSE),""))</f>
        <v>22.10.2006</v>
      </c>
      <c r="H11" s="29" t="str">
        <f>IF(B11="","", IFERROR(VLOOKUP(E11,'Общий список'!$A$3:$AG$996,6,FALSE),""))</f>
        <v>СШОР "Старт" г. Пермь</v>
      </c>
      <c r="I11" s="62" t="str">
        <f>IF(B11="","", IFERROR(VLOOKUP(E11,'Общий список'!$A$3:$AG$996,7,FALSE),""))</f>
        <v>Дойков В.А.  Пермякова Т.Л.  Пономарева О.Ю.</v>
      </c>
      <c r="J11" s="27">
        <f t="array" ref="J11">IFERROR(INDEX('Общий список'!$A$3:$O$996,VLOOKUP(E11,'Общий список'!$A$3:$S$996,19,FALSE),MATCH(B11,'Общий список'!A62:N62,0)+1),"")</f>
        <v>7.8</v>
      </c>
      <c r="K11" s="30">
        <v>7.82</v>
      </c>
      <c r="L11" s="30">
        <v>7.76</v>
      </c>
      <c r="M11" s="31">
        <f t="shared" si="1"/>
        <v>7.76</v>
      </c>
      <c r="N11" s="28"/>
      <c r="O11" s="32"/>
      <c r="R11" s="33"/>
      <c r="S11" s="33"/>
      <c r="T11" s="33"/>
    </row>
    <row r="12" ht="15.0" customHeight="1">
      <c r="A12" s="25">
        <v>4.0</v>
      </c>
      <c r="B12" s="26" t="str">
        <f t="array" ref="B12">IFERROR(INDEX('Общий список'!$A$3:$S$996,VLOOKUP(E12,'Общий список'!$A$3:$S$996,19,FALSE),MATCH($B$1,'Общий список'!A40:M40,0)),"")</f>
        <v>60 м</v>
      </c>
      <c r="C12" s="27" t="str">
        <f>IF(B12="","", IFERROR(VLOOKUP(E12,'Общий список'!$A$3:$AG$996,3,FALSE),""))</f>
        <v>Ж</v>
      </c>
      <c r="D12" s="27" t="str">
        <f>IF(B12="","", IFERROR(VLOOKUP(E12,'Общий список'!$A$3:$AG$996,17,FALSE),""))</f>
        <v/>
      </c>
      <c r="E12" s="28">
        <f>'Общий список'!A40</f>
        <v>172</v>
      </c>
      <c r="F12" s="29" t="str">
        <f>IF(B12="","", IFERROR(VLOOKUP(E12,'Общий список'!$A$3:$AG$996,2,FALSE),""))</f>
        <v>Попова Полина</v>
      </c>
      <c r="G12" s="27">
        <f>IF(B12="","", IFERROR(VLOOKUP(E12,'Общий список'!$A$3:$AG$996,4,FALSE),""))</f>
        <v>172</v>
      </c>
      <c r="H12" s="34" t="str">
        <f>IF(B12="","", IFERROR(VLOOKUP(E12,'Общий список'!$A$3:$AG$996,6,FALSE),""))</f>
        <v>МАУ ДО СШОР Кировского р-на</v>
      </c>
      <c r="I12" s="29" t="str">
        <f>IF(B12="","", IFERROR(VLOOKUP(E12,'Общий список'!$A$3:$AG$996,7,FALSE),""))</f>
        <v>Пономарева О.Ю.</v>
      </c>
      <c r="J12" s="27">
        <f t="array" ref="J12">IFERROR(INDEX('Общий список'!$A$3:$O$996,VLOOKUP(E12,'Общий список'!$A$3:$S$996,19,FALSE),MATCH(B12,'Общий список'!A40:N40,0)+1),"")</f>
        <v>7.81</v>
      </c>
      <c r="K12" s="30">
        <v>7.74</v>
      </c>
      <c r="L12" s="30">
        <v>7.8</v>
      </c>
      <c r="M12" s="31">
        <f t="shared" si="1"/>
        <v>7.8</v>
      </c>
      <c r="N12" s="28"/>
      <c r="O12" s="32"/>
      <c r="R12" s="33"/>
      <c r="S12" s="33"/>
      <c r="T12" s="33"/>
    </row>
    <row r="13" ht="15.0" customHeight="1">
      <c r="A13" s="25">
        <v>5.0</v>
      </c>
      <c r="B13" s="26" t="str">
        <f t="array" ref="B13">IFERROR(INDEX('Общий список'!$A$3:$S$996,VLOOKUP(E13,'Общий список'!$A$3:$S$996,19,FALSE),MATCH($B$1,'Общий список'!A53:M53,0)),"")</f>
        <v>60 м</v>
      </c>
      <c r="C13" s="27" t="str">
        <f>IF(B13="","", IFERROR(VLOOKUP(E13,'Общий список'!$A$3:$AG$996,3,FALSE),""))</f>
        <v>Ж</v>
      </c>
      <c r="D13" s="27" t="str">
        <f>IF(B13="","", IFERROR(VLOOKUP(E13,'Общий список'!$A$3:$AG$996,17,FALSE),""))</f>
        <v/>
      </c>
      <c r="E13" s="28">
        <f>'Общий список'!A53</f>
        <v>234</v>
      </c>
      <c r="F13" s="29" t="str">
        <f>IF(B13="","", IFERROR(VLOOKUP(E13,'Общий список'!$A$3:$AG$996,2,FALSE),""))</f>
        <v>Хохрякова Ксения </v>
      </c>
      <c r="G13" s="27" t="str">
        <f>IF(B13="","", IFERROR(VLOOKUP(E13,'Общий список'!$A$3:$AG$996,4,FALSE),""))</f>
        <v>16.06.1993</v>
      </c>
      <c r="H13" s="29" t="str">
        <f>IF(B13="","", IFERROR(VLOOKUP(E13,'Общий список'!$A$3:$AG$996,6,FALSE),""))</f>
        <v>г. Пермь "СШОР №1"</v>
      </c>
      <c r="I13" s="29" t="str">
        <f>IF(B13="","", IFERROR(VLOOKUP(E13,'Общий список'!$A$3:$AG$996,7,FALSE),""))</f>
        <v>Силкин А.ф.</v>
      </c>
      <c r="J13" s="27">
        <f t="array" ref="J13">IFERROR(INDEX('Общий список'!$A$3:$O$996,VLOOKUP(E13,'Общий список'!$A$3:$S$996,19,FALSE),MATCH(B13,'Общий список'!A53:N53,0)+1),"")</f>
        <v>7.7</v>
      </c>
      <c r="K13" s="30">
        <v>7.82</v>
      </c>
      <c r="L13" s="30">
        <v>7.85</v>
      </c>
      <c r="M13" s="31">
        <f t="shared" si="1"/>
        <v>7.85</v>
      </c>
      <c r="N13" s="28"/>
      <c r="O13" s="32"/>
      <c r="R13" s="33"/>
      <c r="S13" s="33"/>
      <c r="T13" s="33"/>
    </row>
    <row r="14" ht="15.0" hidden="1" customHeight="1">
      <c r="A14" s="25"/>
      <c r="B14" s="26" t="str">
        <f t="array" ref="B14">IFERROR(INDEX('Общий список'!$A$3:$S$996,VLOOKUP(E14,'Общий список'!$A$3:$S$996,19,FALSE),MATCH($B$1,'Общий список'!A10:M10,0)),"")</f>
        <v/>
      </c>
      <c r="C14" s="27" t="str">
        <f>IF(B14="","", IFERROR(VLOOKUP(E14,'Общий список'!$A$3:$AG$996,3,FALSE),""))</f>
        <v/>
      </c>
      <c r="D14" s="27" t="str">
        <f>IF(B14="","", IFERROR(VLOOKUP(E14,'Общий список'!$A$3:$AG$996,17,FALSE),""))</f>
        <v/>
      </c>
      <c r="E14" s="28">
        <f>'Общий список'!A10</f>
        <v>8</v>
      </c>
      <c r="F14" s="29" t="str">
        <f>IF(B14="","", IFERROR(VLOOKUP(E14,'Общий список'!$A$3:$AG$996,2,FALSE),""))</f>
        <v/>
      </c>
      <c r="G14" s="27" t="str">
        <f>IF(B14="","", IFERROR(VLOOKUP(E14,'Общий список'!$A$3:$AG$996,4,FALSE),""))</f>
        <v/>
      </c>
      <c r="H14" s="27" t="str">
        <f>IF(B14="","", IFERROR(VLOOKUP(E14,'Общий список'!$A$3:$AG$996,6,FALSE),""))</f>
        <v/>
      </c>
      <c r="I14" s="27" t="str">
        <f>IF(B14="","", IFERROR(VLOOKUP(E14,'Общий список'!$A$3:$AG$996,7,FALSE),""))</f>
        <v/>
      </c>
      <c r="J14" s="27" t="str">
        <f t="array" ref="J14">IFERROR(INDEX('Общий список'!$A$3:$O$996,VLOOKUP(E14,'Общий список'!$A$3:$S$996,19,FALSE),MATCH(B14,'Общий список'!A10:N10,0)+1),"")</f>
        <v/>
      </c>
      <c r="K14" s="30"/>
      <c r="L14" s="30"/>
      <c r="M14" s="31" t="str">
        <f t="shared" si="1"/>
        <v/>
      </c>
      <c r="N14" s="28"/>
      <c r="O14" s="32"/>
      <c r="R14" s="33"/>
      <c r="S14" s="33"/>
      <c r="T14" s="33"/>
    </row>
    <row r="15" ht="15.0" customHeight="1">
      <c r="A15" s="25">
        <v>6.0</v>
      </c>
      <c r="B15" s="26" t="str">
        <f t="array" ref="B15">IFERROR(INDEX('Общий список'!$A$3:$S$996,VLOOKUP(E15,'Общий список'!$A$3:$S$996,19,FALSE),MATCH($B$1,'Общий список'!A107:M107,0)),"")</f>
        <v>60 м</v>
      </c>
      <c r="C15" s="27" t="str">
        <f>IF(B15="","", IFERROR(VLOOKUP(E15,'Общий список'!$A$3:$AG$996,3,FALSE),""))</f>
        <v>Ж</v>
      </c>
      <c r="D15" s="27" t="str">
        <f>IF(B15="","", IFERROR(VLOOKUP(E15,'Общий список'!$A$3:$AG$996,17,FALSE),""))</f>
        <v/>
      </c>
      <c r="E15" s="28">
        <f>'Общий список'!A107</f>
        <v>474</v>
      </c>
      <c r="F15" s="77" t="str">
        <f>IF(B15="","", IFERROR(VLOOKUP(E15,'Общий список'!$A$3:$AG$996,2,FALSE),""))</f>
        <v>Постоногова Анастасия </v>
      </c>
      <c r="G15" s="27" t="str">
        <f>IF(B15="","", IFERROR(VLOOKUP(E15,'Общий список'!$A$3:$AG$996,4,FALSE),""))</f>
        <v>21.10.2006</v>
      </c>
      <c r="H15" s="29" t="str">
        <f>IF(B15="","", IFERROR(VLOOKUP(E15,'Общий список'!$A$3:$AG$996,6,FALSE),""))</f>
        <v>г. Пермь СШ "Спартак"</v>
      </c>
      <c r="I15" s="29" t="str">
        <f>IF(B15="","", IFERROR(VLOOKUP(E15,'Общий список'!$A$3:$AG$996,7,FALSE),""))</f>
        <v>Бабкина К.Н.</v>
      </c>
      <c r="J15" s="27">
        <f t="array" ref="J15">IFERROR(INDEX('Общий список'!$A$3:$O$996,VLOOKUP(E15,'Общий список'!$A$3:$S$996,19,FALSE),MATCH(B15,'Общий список'!A107:N107,0)+1),"")</f>
        <v>7.75</v>
      </c>
      <c r="K15" s="30">
        <v>7.84</v>
      </c>
      <c r="L15" s="30">
        <v>7.87</v>
      </c>
      <c r="M15" s="31">
        <f t="shared" si="1"/>
        <v>7.87</v>
      </c>
      <c r="N15" s="28"/>
      <c r="O15" s="32"/>
      <c r="R15" s="33"/>
      <c r="S15" s="33"/>
      <c r="T15" s="33"/>
    </row>
    <row r="16" ht="15.0" hidden="1" customHeight="1">
      <c r="A16" s="25"/>
      <c r="B16" s="26" t="str">
        <f t="array" ref="B16">IFERROR(INDEX('Общий список'!$A$3:$S$996,VLOOKUP(E16,'Общий список'!$A$3:$S$996,19,FALSE),MATCH($B$1,'Общий список'!A12:M12,0)),"")</f>
        <v/>
      </c>
      <c r="C16" s="27" t="str">
        <f>IF(B16="","", IFERROR(VLOOKUP(E16,'Общий список'!$A$3:$AG$996,3,FALSE),""))</f>
        <v/>
      </c>
      <c r="D16" s="27" t="str">
        <f>IF(B16="","", IFERROR(VLOOKUP(E16,'Общий список'!$A$3:$AG$996,17,FALSE),""))</f>
        <v/>
      </c>
      <c r="E16" s="28">
        <f>'Общий список'!A12</f>
        <v>10</v>
      </c>
      <c r="F16" s="29" t="str">
        <f>IF(B16="","", IFERROR(VLOOKUP(E16,'Общий список'!$A$3:$AG$996,2,FALSE),""))</f>
        <v/>
      </c>
      <c r="G16" s="27" t="str">
        <f>IF(B16="","", IFERROR(VLOOKUP(E16,'Общий список'!$A$3:$AG$996,4,FALSE),""))</f>
        <v/>
      </c>
      <c r="H16" s="27" t="str">
        <f>IF(B16="","", IFERROR(VLOOKUP(E16,'Общий список'!$A$3:$AG$996,6,FALSE),""))</f>
        <v/>
      </c>
      <c r="I16" s="27" t="str">
        <f>IF(B16="","", IFERROR(VLOOKUP(E16,'Общий список'!$A$3:$AG$996,7,FALSE),""))</f>
        <v/>
      </c>
      <c r="J16" s="27" t="str">
        <f t="array" ref="J16">IFERROR(INDEX('Общий список'!$A$3:$O$996,VLOOKUP(E16,'Общий список'!$A$3:$S$996,19,FALSE),MATCH(B16,'Общий список'!A12:N12,0)+1),"")</f>
        <v/>
      </c>
      <c r="K16" s="30"/>
      <c r="L16" s="30"/>
      <c r="M16" s="31" t="str">
        <f t="shared" si="1"/>
        <v/>
      </c>
      <c r="N16" s="28"/>
      <c r="O16" s="32"/>
      <c r="R16" s="33"/>
      <c r="S16" s="33"/>
      <c r="T16" s="33"/>
    </row>
    <row r="17" ht="15.0" hidden="1" customHeight="1">
      <c r="A17" s="25"/>
      <c r="B17" s="26" t="str">
        <f t="array" ref="B17">IFERROR(INDEX('Общий список'!$A$3:$S$996,VLOOKUP(E17,'Общий список'!$A$3:$S$996,19,FALSE),MATCH($B$1,'Общий список'!A13:M13,0)),"")</f>
        <v/>
      </c>
      <c r="C17" s="27" t="str">
        <f>IF(B17="","", IFERROR(VLOOKUP(E17,'Общий список'!$A$3:$AG$996,3,FALSE),""))</f>
        <v/>
      </c>
      <c r="D17" s="27" t="str">
        <f>IF(B17="","", IFERROR(VLOOKUP(E17,'Общий список'!$A$3:$AG$996,17,FALSE),""))</f>
        <v/>
      </c>
      <c r="E17" s="28">
        <f>'Общий список'!A13</f>
        <v>11</v>
      </c>
      <c r="F17" s="29" t="str">
        <f>IF(B17="","", IFERROR(VLOOKUP(E17,'Общий список'!$A$3:$AG$996,2,FALSE),""))</f>
        <v/>
      </c>
      <c r="G17" s="27" t="str">
        <f>IF(B17="","", IFERROR(VLOOKUP(E17,'Общий список'!$A$3:$AG$996,4,FALSE),""))</f>
        <v/>
      </c>
      <c r="H17" s="27" t="str">
        <f>IF(B17="","", IFERROR(VLOOKUP(E17,'Общий список'!$A$3:$AG$996,6,FALSE),""))</f>
        <v/>
      </c>
      <c r="I17" s="27" t="str">
        <f>IF(B17="","", IFERROR(VLOOKUP(E17,'Общий список'!$A$3:$AG$996,7,FALSE),""))</f>
        <v/>
      </c>
      <c r="J17" s="27" t="str">
        <f t="array" ref="J17">IFERROR(INDEX('Общий список'!$A$3:$O$996,VLOOKUP(E17,'Общий список'!$A$3:$S$996,19,FALSE),MATCH(B17,'Общий список'!A13:N13,0)+1),"")</f>
        <v/>
      </c>
      <c r="K17" s="30"/>
      <c r="L17" s="30"/>
      <c r="M17" s="31" t="str">
        <f t="shared" si="1"/>
        <v/>
      </c>
      <c r="N17" s="28"/>
      <c r="O17" s="32"/>
      <c r="R17" s="33"/>
      <c r="S17" s="33"/>
      <c r="T17" s="33"/>
    </row>
    <row r="18" ht="15.0" hidden="1" customHeight="1">
      <c r="A18" s="25"/>
      <c r="B18" s="26" t="str">
        <f t="array" ref="B18">IFERROR(INDEX('Общий список'!$A$3:$S$996,VLOOKUP(E18,'Общий список'!$A$3:$S$996,19,FALSE),MATCH($B$1,'Общий список'!A14:M14,0)),"")</f>
        <v/>
      </c>
      <c r="C18" s="27" t="str">
        <f>IF(B18="","", IFERROR(VLOOKUP(E18,'Общий список'!$A$3:$AG$996,3,FALSE),""))</f>
        <v/>
      </c>
      <c r="D18" s="27" t="str">
        <f>IF(B18="","", IFERROR(VLOOKUP(E18,'Общий список'!$A$3:$AG$996,17,FALSE),""))</f>
        <v/>
      </c>
      <c r="E18" s="28">
        <f>'Общий список'!A14</f>
        <v>13</v>
      </c>
      <c r="F18" s="29" t="str">
        <f>IF(B18="","", IFERROR(VLOOKUP(E18,'Общий список'!$A$3:$AG$996,2,FALSE),""))</f>
        <v/>
      </c>
      <c r="G18" s="27" t="str">
        <f>IF(B18="","", IFERROR(VLOOKUP(E18,'Общий список'!$A$3:$AG$996,4,FALSE),""))</f>
        <v/>
      </c>
      <c r="H18" s="27" t="str">
        <f>IF(B18="","", IFERROR(VLOOKUP(E18,'Общий список'!$A$3:$AG$996,6,FALSE),""))</f>
        <v/>
      </c>
      <c r="I18" s="27" t="str">
        <f>IF(B18="","", IFERROR(VLOOKUP(E18,'Общий список'!$A$3:$AG$996,7,FALSE),""))</f>
        <v/>
      </c>
      <c r="J18" s="27" t="str">
        <f t="array" ref="J18">IFERROR(INDEX('Общий список'!$A$3:$O$996,VLOOKUP(E18,'Общий список'!$A$3:$S$996,19,FALSE),MATCH(B18,'Общий список'!A14:N14,0)+1),"")</f>
        <v/>
      </c>
      <c r="K18" s="30"/>
      <c r="L18" s="30"/>
      <c r="M18" s="31" t="str">
        <f t="shared" si="1"/>
        <v/>
      </c>
      <c r="N18" s="28"/>
      <c r="O18" s="32"/>
      <c r="R18" s="33"/>
      <c r="S18" s="33"/>
      <c r="T18" s="33"/>
    </row>
    <row r="19" ht="15.0" hidden="1" customHeight="1">
      <c r="A19" s="25"/>
      <c r="B19" s="26" t="str">
        <f t="array" ref="B19">IFERROR(INDEX('Общий список'!$A$3:$S$996,VLOOKUP(E19,'Общий список'!$A$3:$S$996,19,FALSE),MATCH($B$1,'Общий список'!A15:M15,0)),"")</f>
        <v/>
      </c>
      <c r="C19" s="27" t="str">
        <f>IF(B19="","", IFERROR(VLOOKUP(E19,'Общий список'!$A$3:$AG$996,3,FALSE),""))</f>
        <v/>
      </c>
      <c r="D19" s="27" t="str">
        <f>IF(B19="","", IFERROR(VLOOKUP(E19,'Общий список'!$A$3:$AG$996,17,FALSE),""))</f>
        <v/>
      </c>
      <c r="E19" s="28">
        <f>'Общий список'!A15</f>
        <v>30</v>
      </c>
      <c r="F19" s="29" t="str">
        <f>IF(B19="","", IFERROR(VLOOKUP(E19,'Общий список'!$A$3:$AG$996,2,FALSE),""))</f>
        <v/>
      </c>
      <c r="G19" s="27" t="str">
        <f>IF(B19="","", IFERROR(VLOOKUP(E19,'Общий список'!$A$3:$AG$996,4,FALSE),""))</f>
        <v/>
      </c>
      <c r="H19" s="27" t="str">
        <f>IF(B19="","", IFERROR(VLOOKUP(E19,'Общий список'!$A$3:$AG$996,6,FALSE),""))</f>
        <v/>
      </c>
      <c r="I19" s="27" t="str">
        <f>IF(B19="","", IFERROR(VLOOKUP(E19,'Общий список'!$A$3:$AG$996,7,FALSE),""))</f>
        <v/>
      </c>
      <c r="J19" s="27" t="str">
        <f t="array" ref="J19">IFERROR(INDEX('Общий список'!$A$3:$O$996,VLOOKUP(E19,'Общий список'!$A$3:$S$996,19,FALSE),MATCH(B19,'Общий список'!A15:N15,0)+1),"")</f>
        <v/>
      </c>
      <c r="K19" s="30"/>
      <c r="L19" s="30"/>
      <c r="M19" s="31" t="str">
        <f t="shared" si="1"/>
        <v/>
      </c>
      <c r="N19" s="28"/>
      <c r="O19" s="32"/>
      <c r="R19" s="33"/>
      <c r="S19" s="33"/>
      <c r="T19" s="33"/>
    </row>
    <row r="20" ht="15.0" hidden="1" customHeight="1">
      <c r="A20" s="25"/>
      <c r="B20" s="26" t="str">
        <f t="array" ref="B20">IFERROR(INDEX('Общий список'!$A$3:$S$996,VLOOKUP(E20,'Общий список'!$A$3:$S$996,19,FALSE),MATCH($B$1,'Общий список'!A16:M16,0)),"")</f>
        <v/>
      </c>
      <c r="C20" s="27" t="str">
        <f>IF(B20="","", IFERROR(VLOOKUP(E20,'Общий список'!$A$3:$AG$996,3,FALSE),""))</f>
        <v/>
      </c>
      <c r="D20" s="27" t="str">
        <f>IF(B20="","", IFERROR(VLOOKUP(E20,'Общий список'!$A$3:$AG$996,17,FALSE),""))</f>
        <v/>
      </c>
      <c r="E20" s="28">
        <f>'Общий список'!A16</f>
        <v>31</v>
      </c>
      <c r="F20" s="29" t="str">
        <f>IF(B20="","", IFERROR(VLOOKUP(E20,'Общий список'!$A$3:$AG$996,2,FALSE),""))</f>
        <v/>
      </c>
      <c r="G20" s="27" t="str">
        <f>IF(B20="","", IFERROR(VLOOKUP(E20,'Общий список'!$A$3:$AG$996,4,FALSE),""))</f>
        <v/>
      </c>
      <c r="H20" s="27" t="str">
        <f>IF(B20="","", IFERROR(VLOOKUP(E20,'Общий список'!$A$3:$AG$996,6,FALSE),""))</f>
        <v/>
      </c>
      <c r="I20" s="27" t="str">
        <f>IF(B20="","", IFERROR(VLOOKUP(E20,'Общий список'!$A$3:$AG$996,7,FALSE),""))</f>
        <v/>
      </c>
      <c r="J20" s="27" t="str">
        <f t="array" ref="J20">IFERROR(INDEX('Общий список'!$A$3:$O$996,VLOOKUP(E20,'Общий список'!$A$3:$S$996,19,FALSE),MATCH(B20,'Общий список'!A16:N16,0)+1),"")</f>
        <v/>
      </c>
      <c r="K20" s="30"/>
      <c r="L20" s="30"/>
      <c r="M20" s="31" t="str">
        <f t="shared" si="1"/>
        <v/>
      </c>
      <c r="N20" s="28"/>
      <c r="O20" s="32"/>
      <c r="R20" s="33"/>
      <c r="S20" s="33"/>
      <c r="T20" s="33"/>
    </row>
    <row r="21" ht="15.0" hidden="1" customHeight="1">
      <c r="A21" s="25"/>
      <c r="B21" s="26" t="str">
        <f t="array" ref="B21">IFERROR(INDEX('Общий список'!$A$3:$S$996,VLOOKUP(E21,'Общий список'!$A$3:$S$996,19,FALSE),MATCH($B$1,'Общий список'!A17:M17,0)),"")</f>
        <v/>
      </c>
      <c r="C21" s="27" t="str">
        <f>IF(B21="","", IFERROR(VLOOKUP(E21,'Общий список'!$A$3:$AG$996,3,FALSE),""))</f>
        <v/>
      </c>
      <c r="D21" s="27" t="str">
        <f>IF(B21="","", IFERROR(VLOOKUP(E21,'Общий список'!$A$3:$AG$996,17,FALSE),""))</f>
        <v/>
      </c>
      <c r="E21" s="28">
        <f>'Общий список'!A17</f>
        <v>33</v>
      </c>
      <c r="F21" s="29" t="str">
        <f>IF(B21="","", IFERROR(VLOOKUP(E21,'Общий список'!$A$3:$AG$996,2,FALSE),""))</f>
        <v/>
      </c>
      <c r="G21" s="27" t="str">
        <f>IF(B21="","", IFERROR(VLOOKUP(E21,'Общий список'!$A$3:$AG$996,4,FALSE),""))</f>
        <v/>
      </c>
      <c r="H21" s="27" t="str">
        <f>IF(B21="","", IFERROR(VLOOKUP(E21,'Общий список'!$A$3:$AG$996,6,FALSE),""))</f>
        <v/>
      </c>
      <c r="I21" s="27" t="str">
        <f>IF(B21="","", IFERROR(VLOOKUP(E21,'Общий список'!$A$3:$AG$996,7,FALSE),""))</f>
        <v/>
      </c>
      <c r="J21" s="27" t="str">
        <f t="array" ref="J21">IFERROR(INDEX('Общий список'!$A$3:$O$996,VLOOKUP(E21,'Общий список'!$A$3:$S$996,19,FALSE),MATCH(B21,'Общий список'!A17:N17,0)+1),"")</f>
        <v/>
      </c>
      <c r="K21" s="30"/>
      <c r="L21" s="30"/>
      <c r="M21" s="31" t="str">
        <f t="shared" si="1"/>
        <v/>
      </c>
      <c r="N21" s="28"/>
      <c r="O21" s="32"/>
      <c r="R21" s="33"/>
      <c r="S21" s="33"/>
      <c r="T21" s="33"/>
    </row>
    <row r="22" ht="15.0" hidden="1" customHeight="1">
      <c r="A22" s="25"/>
      <c r="B22" s="26" t="str">
        <f t="array" ref="B22">IFERROR(INDEX('Общий список'!$A$3:$S$996,VLOOKUP(E22,'Общий список'!$A$3:$S$996,19,FALSE),MATCH($B$1,'Общий список'!A18:M18,0)),"")</f>
        <v/>
      </c>
      <c r="C22" s="27" t="str">
        <f>IF(B22="","", IFERROR(VLOOKUP(E22,'Общий список'!$A$3:$AG$996,3,FALSE),""))</f>
        <v/>
      </c>
      <c r="D22" s="27" t="str">
        <f>IF(B22="","", IFERROR(VLOOKUP(E22,'Общий список'!$A$3:$AG$996,17,FALSE),""))</f>
        <v/>
      </c>
      <c r="E22" s="28">
        <f>'Общий список'!A18</f>
        <v>39</v>
      </c>
      <c r="F22" s="29" t="str">
        <f>IF(B22="","", IFERROR(VLOOKUP(E22,'Общий список'!$A$3:$AG$996,2,FALSE),""))</f>
        <v/>
      </c>
      <c r="G22" s="27" t="str">
        <f>IF(B22="","", IFERROR(VLOOKUP(E22,'Общий список'!$A$3:$AG$996,4,FALSE),""))</f>
        <v/>
      </c>
      <c r="H22" s="27" t="str">
        <f>IF(B22="","", IFERROR(VLOOKUP(E22,'Общий список'!$A$3:$AG$996,6,FALSE),""))</f>
        <v/>
      </c>
      <c r="I22" s="27" t="str">
        <f>IF(B22="","", IFERROR(VLOOKUP(E22,'Общий список'!$A$3:$AG$996,7,FALSE),""))</f>
        <v/>
      </c>
      <c r="J22" s="27" t="str">
        <f t="array" ref="J22">IFERROR(INDEX('Общий список'!$A$3:$O$996,VLOOKUP(E22,'Общий список'!$A$3:$S$996,19,FALSE),MATCH(B22,'Общий список'!A18:N18,0)+1),"")</f>
        <v/>
      </c>
      <c r="K22" s="30"/>
      <c r="L22" s="30"/>
      <c r="M22" s="31" t="str">
        <f t="shared" si="1"/>
        <v/>
      </c>
      <c r="N22" s="28"/>
      <c r="O22" s="32"/>
      <c r="R22" s="33"/>
      <c r="S22" s="33"/>
      <c r="T22" s="33"/>
    </row>
    <row r="23" ht="15.0" hidden="1" customHeight="1">
      <c r="A23" s="25"/>
      <c r="B23" s="26" t="str">
        <f t="array" ref="B23">IFERROR(INDEX('Общий список'!$A$3:$S$996,VLOOKUP(E23,'Общий список'!$A$3:$S$996,19,FALSE),MATCH($B$1,'Общий список'!A20:M20,0)),"")</f>
        <v>60 м</v>
      </c>
      <c r="C23" s="27" t="str">
        <f>IF(B23="","", IFERROR(VLOOKUP(E23,'Общий список'!$A$3:$AG$996,3,FALSE),""))</f>
        <v>М</v>
      </c>
      <c r="D23" s="27" t="str">
        <f>IF(B23="","", IFERROR(VLOOKUP(E23,'Общий список'!$A$3:$AG$996,17,FALSE),""))</f>
        <v/>
      </c>
      <c r="E23" s="28">
        <f>'Общий список'!A20</f>
        <v>45</v>
      </c>
      <c r="F23" s="29" t="str">
        <f>IF(B23="","", IFERROR(VLOOKUP(E23,'Общий список'!$A$3:$AG$996,2,FALSE),""))</f>
        <v>Белкин Никита</v>
      </c>
      <c r="G23" s="27" t="str">
        <f>IF(B23="","", IFERROR(VLOOKUP(E23,'Общий список'!$A$3:$AG$996,4,FALSE),""))</f>
        <v>27.04.2008</v>
      </c>
      <c r="H23" s="27" t="str">
        <f>IF(B23="","", IFERROR(VLOOKUP(E23,'Общий список'!$A$3:$AG$996,6,FALSE),""))</f>
        <v>СШОР "ТЕМП" г. Березники</v>
      </c>
      <c r="I23" s="27" t="str">
        <f>IF(B23="","", IFERROR(VLOOKUP(E23,'Общий список'!$A$3:$AG$996,7,FALSE),""))</f>
        <v>Голев В.Н.,.Кениг А.М.</v>
      </c>
      <c r="J23" s="27">
        <f t="array" ref="J23">IFERROR(INDEX('Общий список'!$A$3:$O$996,VLOOKUP(E23,'Общий список'!$A$3:$S$996,19,FALSE),MATCH(B23,'Общий список'!A20:N20,0)+1),"")</f>
        <v>7.38</v>
      </c>
      <c r="K23" s="30"/>
      <c r="L23" s="30"/>
      <c r="M23" s="31" t="str">
        <f t="shared" si="1"/>
        <v/>
      </c>
      <c r="N23" s="28"/>
      <c r="O23" s="32"/>
      <c r="R23" s="33"/>
      <c r="S23" s="33"/>
      <c r="T23" s="33"/>
    </row>
    <row r="24" ht="15.0" customHeight="1">
      <c r="A24" s="25">
        <v>7.0</v>
      </c>
      <c r="B24" s="26" t="str">
        <f t="array" ref="B24">IFERROR(INDEX('Общий список'!$A$3:$S$996,VLOOKUP(E24,'Общий список'!$A$3:$S$996,19,FALSE),MATCH($B$1,'Общий список'!A19:M19,0)),"")</f>
        <v>60 м</v>
      </c>
      <c r="C24" s="27" t="str">
        <f>IF(B24="","", IFERROR(VLOOKUP(E24,'Общий список'!$A$3:$AG$996,3,FALSE),""))</f>
        <v>Ж</v>
      </c>
      <c r="D24" s="27" t="str">
        <f>IF(B24="","", IFERROR(VLOOKUP(E24,'Общий список'!$A$3:$AG$996,17,FALSE),""))</f>
        <v/>
      </c>
      <c r="E24" s="28">
        <f>'Общий список'!A19</f>
        <v>40</v>
      </c>
      <c r="F24" s="77" t="str">
        <f>IF(B24="","", IFERROR(VLOOKUP(E24,'Общий список'!$A$3:$AG$996,2,FALSE),""))</f>
        <v>Хисамбеева Полина</v>
      </c>
      <c r="G24" s="27" t="str">
        <f>IF(B24="","", IFERROR(VLOOKUP(E24,'Общий список'!$A$3:$AG$996,4,FALSE),""))</f>
        <v>28.12.2008</v>
      </c>
      <c r="H24" s="29" t="str">
        <f>IF(B24="","", IFERROR(VLOOKUP(E24,'Общий список'!$A$3:$AG$996,6,FALSE),""))</f>
        <v>СШОР "ТЕМП" г. Березники</v>
      </c>
      <c r="I24" s="29" t="str">
        <f>IF(B24="","", IFERROR(VLOOKUP(E24,'Общий список'!$A$3:$AG$996,7,FALSE),""))</f>
        <v>Голев В.Н.,.Кениг А.М.</v>
      </c>
      <c r="J24" s="27">
        <f t="array" ref="J24">IFERROR(INDEX('Общий список'!$A$3:$O$996,VLOOKUP(E24,'Общий список'!$A$3:$S$996,19,FALSE),MATCH(B24,'Общий список'!A19:N19,0)+1),"")</f>
        <v>7.95</v>
      </c>
      <c r="K24" s="30">
        <v>7.84</v>
      </c>
      <c r="L24" s="30"/>
      <c r="M24" s="31">
        <f t="shared" si="1"/>
        <v>7.84</v>
      </c>
      <c r="N24" s="28"/>
      <c r="O24" s="32"/>
      <c r="R24" s="33"/>
      <c r="S24" s="33"/>
      <c r="T24" s="33"/>
    </row>
    <row r="25" ht="15.0" customHeight="1">
      <c r="A25" s="25">
        <v>8.0</v>
      </c>
      <c r="B25" s="26" t="str">
        <f t="array" ref="B25">IFERROR(INDEX('Общий список'!$A$3:$S$996,VLOOKUP(E25,'Общий список'!$A$3:$S$996,19,FALSE),MATCH($B$1,'Общий список'!A71:M71,0)),"")</f>
        <v>60 м</v>
      </c>
      <c r="C25" s="27" t="str">
        <f>IF(B25="","", IFERROR(VLOOKUP(E25,'Общий список'!$A$3:$AG$996,3,FALSE),""))</f>
        <v>Ж</v>
      </c>
      <c r="D25" s="27" t="str">
        <f>IF(B25="","", IFERROR(VLOOKUP(E25,'Общий список'!$A$3:$AG$996,17,FALSE),""))</f>
        <v/>
      </c>
      <c r="E25" s="28">
        <f>'Общий список'!A71</f>
        <v>283</v>
      </c>
      <c r="F25" s="29" t="str">
        <f>IF(B25="","", IFERROR(VLOOKUP(E25,'Общий список'!$A$3:$AG$996,2,FALSE),""))</f>
        <v>Гурьева Дарья</v>
      </c>
      <c r="G25" s="27" t="str">
        <f>IF(B25="","", IFERROR(VLOOKUP(E25,'Общий список'!$A$3:$AG$996,4,FALSE),""))</f>
        <v>26.12.2006</v>
      </c>
      <c r="H25" s="29" t="str">
        <f>IF(B25="","", IFERROR(VLOOKUP(E25,'Общий список'!$A$3:$AG$996,6,FALSE),""))</f>
        <v>СШОР "Старт" г. Пермь</v>
      </c>
      <c r="I25" s="29" t="str">
        <f>IF(B25="","", IFERROR(VLOOKUP(E25,'Общий список'!$A$3:$AG$996,7,FALSE),""))</f>
        <v>Дойков В.А. Пономарева О.Ю.</v>
      </c>
      <c r="J25" s="27">
        <f t="array" ref="J25">IFERROR(INDEX('Общий список'!$A$3:$O$996,VLOOKUP(E25,'Общий список'!$A$3:$S$996,19,FALSE),MATCH(B25,'Общий список'!A71:N71,0)+1),"")</f>
        <v>7.9</v>
      </c>
      <c r="K25" s="30">
        <v>7.9</v>
      </c>
      <c r="L25" s="30"/>
      <c r="M25" s="31">
        <f t="shared" si="1"/>
        <v>7.9</v>
      </c>
      <c r="N25" s="28"/>
      <c r="O25" s="32"/>
      <c r="R25" s="33"/>
      <c r="S25" s="33"/>
      <c r="T25" s="33"/>
    </row>
    <row r="26" ht="15.0" hidden="1" customHeight="1">
      <c r="A26" s="25"/>
      <c r="B26" s="26" t="str">
        <f t="array" ref="B26">IFERROR(INDEX('Общий список'!$A$3:$S$996,VLOOKUP(E26,'Общий список'!$A$3:$S$996,19,FALSE),MATCH($B$1,'Общий список'!A22:M22,0)),"")</f>
        <v/>
      </c>
      <c r="C26" s="27" t="str">
        <f>IF(B26="","", IFERROR(VLOOKUP(E26,'Общий список'!$A$3:$AG$996,3,FALSE),""))</f>
        <v/>
      </c>
      <c r="D26" s="27" t="str">
        <f>IF(B26="","", IFERROR(VLOOKUP(E26,'Общий список'!$A$3:$AG$996,17,FALSE),""))</f>
        <v/>
      </c>
      <c r="E26" s="28">
        <f>'Общий список'!A22</f>
        <v>59</v>
      </c>
      <c r="F26" s="29" t="str">
        <f>IF(B26="","", IFERROR(VLOOKUP(E26,'Общий список'!$A$3:$AG$996,2,FALSE),""))</f>
        <v/>
      </c>
      <c r="G26" s="27" t="str">
        <f>IF(B26="","", IFERROR(VLOOKUP(E26,'Общий список'!$A$3:$AG$996,4,FALSE),""))</f>
        <v/>
      </c>
      <c r="H26" s="27" t="str">
        <f>IF(B26="","", IFERROR(VLOOKUP(E26,'Общий список'!$A$3:$AG$996,6,FALSE),""))</f>
        <v/>
      </c>
      <c r="I26" s="27" t="str">
        <f>IF(B26="","", IFERROR(VLOOKUP(E26,'Общий список'!$A$3:$AG$996,7,FALSE),""))</f>
        <v/>
      </c>
      <c r="J26" s="27" t="str">
        <f t="array" ref="J26">IFERROR(INDEX('Общий список'!$A$3:$O$996,VLOOKUP(E26,'Общий список'!$A$3:$S$996,19,FALSE),MATCH(B26,'Общий список'!A22:N22,0)+1),"")</f>
        <v/>
      </c>
      <c r="K26" s="30"/>
      <c r="L26" s="30"/>
      <c r="M26" s="31" t="str">
        <f t="shared" si="1"/>
        <v/>
      </c>
      <c r="N26" s="28"/>
      <c r="O26" s="32"/>
      <c r="R26" s="33"/>
      <c r="S26" s="33"/>
      <c r="T26" s="33"/>
    </row>
    <row r="27" ht="15.0" hidden="1" customHeight="1">
      <c r="A27" s="25"/>
      <c r="B27" s="26" t="str">
        <f t="array" ref="B27">IFERROR(INDEX('Общий список'!$A$3:$S$996,VLOOKUP(E27,'Общий список'!$A$3:$S$996,19,FALSE),MATCH($B$1,'Общий список'!A23:M23,0)),"")</f>
        <v/>
      </c>
      <c r="C27" s="27" t="str">
        <f>IF(B27="","", IFERROR(VLOOKUP(E27,'Общий список'!$A$3:$AG$996,3,FALSE),""))</f>
        <v/>
      </c>
      <c r="D27" s="27" t="str">
        <f>IF(B27="","", IFERROR(VLOOKUP(E27,'Общий список'!$A$3:$AG$996,17,FALSE),""))</f>
        <v/>
      </c>
      <c r="E27" s="28">
        <f>'Общий список'!A23</f>
        <v>60</v>
      </c>
      <c r="F27" s="29" t="str">
        <f>IF(B27="","", IFERROR(VLOOKUP(E27,'Общий список'!$A$3:$AG$996,2,FALSE),""))</f>
        <v/>
      </c>
      <c r="G27" s="27" t="str">
        <f>IF(B27="","", IFERROR(VLOOKUP(E27,'Общий список'!$A$3:$AG$996,4,FALSE),""))</f>
        <v/>
      </c>
      <c r="H27" s="27" t="str">
        <f>IF(B27="","", IFERROR(VLOOKUP(E27,'Общий список'!$A$3:$AG$996,6,FALSE),""))</f>
        <v/>
      </c>
      <c r="I27" s="27" t="str">
        <f>IF(B27="","", IFERROR(VLOOKUP(E27,'Общий список'!$A$3:$AG$996,7,FALSE),""))</f>
        <v/>
      </c>
      <c r="J27" s="27" t="str">
        <f t="array" ref="J27">IFERROR(INDEX('Общий список'!$A$3:$O$996,VLOOKUP(E27,'Общий список'!$A$3:$S$996,19,FALSE),MATCH(B27,'Общий список'!A23:N23,0)+1),"")</f>
        <v/>
      </c>
      <c r="K27" s="30"/>
      <c r="L27" s="30"/>
      <c r="M27" s="31" t="str">
        <f t="shared" si="1"/>
        <v/>
      </c>
      <c r="N27" s="28"/>
      <c r="O27" s="32"/>
      <c r="R27" s="33"/>
      <c r="S27" s="33"/>
      <c r="T27" s="33"/>
    </row>
    <row r="28" ht="15.0" hidden="1" customHeight="1">
      <c r="A28" s="25"/>
      <c r="B28" s="26" t="str">
        <f t="array" ref="B28">IFERROR(INDEX('Общий список'!$A$3:$S$996,VLOOKUP(E28,'Общий список'!$A$3:$S$996,19,FALSE),MATCH($B$1,'Общий список'!A24:M24,0)),"")</f>
        <v/>
      </c>
      <c r="C28" s="27" t="str">
        <f>IF(B28="","", IFERROR(VLOOKUP(E28,'Общий список'!$A$3:$AG$996,3,FALSE),""))</f>
        <v/>
      </c>
      <c r="D28" s="27" t="str">
        <f>IF(B28="","", IFERROR(VLOOKUP(E28,'Общий список'!$A$3:$AG$996,17,FALSE),""))</f>
        <v/>
      </c>
      <c r="E28" s="28">
        <f>'Общий список'!A24</f>
        <v>73</v>
      </c>
      <c r="F28" s="29" t="str">
        <f>IF(B28="","", IFERROR(VLOOKUP(E28,'Общий список'!$A$3:$AG$996,2,FALSE),""))</f>
        <v/>
      </c>
      <c r="G28" s="27" t="str">
        <f>IF(B28="","", IFERROR(VLOOKUP(E28,'Общий список'!$A$3:$AG$996,4,FALSE),""))</f>
        <v/>
      </c>
      <c r="H28" s="27" t="str">
        <f>IF(B28="","", IFERROR(VLOOKUP(E28,'Общий список'!$A$3:$AG$996,6,FALSE),""))</f>
        <v/>
      </c>
      <c r="I28" s="27" t="str">
        <f>IF(B28="","", IFERROR(VLOOKUP(E28,'Общий список'!$A$3:$AG$996,7,FALSE),""))</f>
        <v/>
      </c>
      <c r="J28" s="27" t="str">
        <f t="array" ref="J28">IFERROR(INDEX('Общий список'!$A$3:$O$996,VLOOKUP(E28,'Общий список'!$A$3:$S$996,19,FALSE),MATCH(B28,'Общий список'!A24:N24,0)+1),"")</f>
        <v/>
      </c>
      <c r="K28" s="30"/>
      <c r="L28" s="30"/>
      <c r="M28" s="31" t="str">
        <f t="shared" si="1"/>
        <v/>
      </c>
      <c r="N28" s="28"/>
      <c r="O28" s="32"/>
      <c r="R28" s="33"/>
      <c r="S28" s="33"/>
      <c r="T28" s="33"/>
    </row>
    <row r="29" ht="15.0" hidden="1" customHeight="1">
      <c r="A29" s="25"/>
      <c r="B29" s="26" t="str">
        <f t="array" ref="B29">IFERROR(INDEX('Общий список'!$A$3:$S$996,VLOOKUP(E29,'Общий список'!$A$3:$S$996,19,FALSE),MATCH($B$1,'Общий список'!A25:M25,0)),"")</f>
        <v/>
      </c>
      <c r="C29" s="27" t="str">
        <f>IF(B29="","", IFERROR(VLOOKUP(E29,'Общий список'!$A$3:$AG$996,3,FALSE),""))</f>
        <v/>
      </c>
      <c r="D29" s="27" t="str">
        <f>IF(B29="","", IFERROR(VLOOKUP(E29,'Общий список'!$A$3:$AG$996,17,FALSE),""))</f>
        <v/>
      </c>
      <c r="E29" s="28">
        <f>'Общий список'!A25</f>
        <v>74</v>
      </c>
      <c r="F29" s="29" t="str">
        <f>IF(B29="","", IFERROR(VLOOKUP(E29,'Общий список'!$A$3:$AG$996,2,FALSE),""))</f>
        <v/>
      </c>
      <c r="G29" s="27" t="str">
        <f>IF(B29="","", IFERROR(VLOOKUP(E29,'Общий список'!$A$3:$AG$996,4,FALSE),""))</f>
        <v/>
      </c>
      <c r="H29" s="27" t="str">
        <f>IF(B29="","", IFERROR(VLOOKUP(E29,'Общий список'!$A$3:$AG$996,6,FALSE),""))</f>
        <v/>
      </c>
      <c r="I29" s="27" t="str">
        <f>IF(B29="","", IFERROR(VLOOKUP(E29,'Общий список'!$A$3:$AG$996,7,FALSE),""))</f>
        <v/>
      </c>
      <c r="J29" s="27" t="str">
        <f t="array" ref="J29">IFERROR(INDEX('Общий список'!$A$3:$O$996,VLOOKUP(E29,'Общий список'!$A$3:$S$996,19,FALSE),MATCH(B29,'Общий список'!A25:N25,0)+1),"")</f>
        <v/>
      </c>
      <c r="K29" s="30"/>
      <c r="L29" s="30"/>
      <c r="M29" s="31" t="str">
        <f t="shared" si="1"/>
        <v/>
      </c>
      <c r="N29" s="28"/>
      <c r="O29" s="32"/>
      <c r="R29" s="33"/>
      <c r="S29" s="33"/>
      <c r="T29" s="33"/>
    </row>
    <row r="30" ht="15.0" hidden="1" customHeight="1">
      <c r="A30" s="25"/>
      <c r="B30" s="26" t="str">
        <f t="array" ref="B30">IFERROR(INDEX('Общий список'!$A$3:$S$996,VLOOKUP(E30,'Общий список'!$A$3:$S$996,19,FALSE),MATCH($B$1,'Общий список'!A26:M26,0)),"")</f>
        <v/>
      </c>
      <c r="C30" s="27" t="str">
        <f>IF(B30="","", IFERROR(VLOOKUP(E30,'Общий список'!$A$3:$AG$996,3,FALSE),""))</f>
        <v/>
      </c>
      <c r="D30" s="27" t="str">
        <f>IF(B30="","", IFERROR(VLOOKUP(E30,'Общий список'!$A$3:$AG$996,17,FALSE),""))</f>
        <v/>
      </c>
      <c r="E30" s="28">
        <f>'Общий список'!A26</f>
        <v>233</v>
      </c>
      <c r="F30" s="29" t="str">
        <f>IF(B30="","", IFERROR(VLOOKUP(E30,'Общий список'!$A$3:$AG$996,2,FALSE),""))</f>
        <v/>
      </c>
      <c r="G30" s="27" t="str">
        <f>IF(B30="","", IFERROR(VLOOKUP(E30,'Общий список'!$A$3:$AG$996,4,FALSE),""))</f>
        <v/>
      </c>
      <c r="H30" s="27" t="str">
        <f>IF(B30="","", IFERROR(VLOOKUP(E30,'Общий список'!$A$3:$AG$996,6,FALSE),""))</f>
        <v/>
      </c>
      <c r="I30" s="27" t="str">
        <f>IF(B30="","", IFERROR(VLOOKUP(E30,'Общий список'!$A$3:$AG$996,7,FALSE),""))</f>
        <v/>
      </c>
      <c r="J30" s="27" t="str">
        <f t="array" ref="J30">IFERROR(INDEX('Общий список'!$A$3:$O$996,VLOOKUP(E30,'Общий список'!$A$3:$S$996,19,FALSE),MATCH(B30,'Общий список'!A26:N26,0)+1),"")</f>
        <v/>
      </c>
      <c r="K30" s="30"/>
      <c r="L30" s="30"/>
      <c r="M30" s="31" t="str">
        <f t="shared" si="1"/>
        <v/>
      </c>
      <c r="N30" s="28"/>
      <c r="O30" s="32"/>
      <c r="R30" s="33"/>
      <c r="S30" s="33"/>
      <c r="T30" s="33"/>
    </row>
    <row r="31" ht="15.0" hidden="1" customHeight="1">
      <c r="A31" s="25"/>
      <c r="B31" s="26" t="str">
        <f t="array" ref="B31">IFERROR(INDEX('Общий список'!$A$3:$S$996,VLOOKUP(E31,'Общий список'!$A$3:$S$996,19,FALSE),MATCH($B$1,'Общий список'!A27:M27,0)),"")</f>
        <v/>
      </c>
      <c r="C31" s="27" t="str">
        <f>IF(B31="","", IFERROR(VLOOKUP(E31,'Общий список'!$A$3:$AG$996,3,FALSE),""))</f>
        <v/>
      </c>
      <c r="D31" s="27" t="str">
        <f>IF(B31="","", IFERROR(VLOOKUP(E31,'Общий список'!$A$3:$AG$996,17,FALSE),""))</f>
        <v/>
      </c>
      <c r="E31" s="28">
        <f>'Общий список'!A27</f>
        <v>103</v>
      </c>
      <c r="F31" s="29" t="str">
        <f>IF(B31="","", IFERROR(VLOOKUP(E31,'Общий список'!$A$3:$AG$996,2,FALSE),""))</f>
        <v/>
      </c>
      <c r="G31" s="27" t="str">
        <f>IF(B31="","", IFERROR(VLOOKUP(E31,'Общий список'!$A$3:$AG$996,4,FALSE),""))</f>
        <v/>
      </c>
      <c r="H31" s="27" t="str">
        <f>IF(B31="","", IFERROR(VLOOKUP(E31,'Общий список'!$A$3:$AG$996,6,FALSE),""))</f>
        <v/>
      </c>
      <c r="I31" s="27" t="str">
        <f>IF(B31="","", IFERROR(VLOOKUP(E31,'Общий список'!$A$3:$AG$996,7,FALSE),""))</f>
        <v/>
      </c>
      <c r="J31" s="27" t="str">
        <f t="array" ref="J31">IFERROR(INDEX('Общий список'!$A$3:$O$996,VLOOKUP(E31,'Общий список'!$A$3:$S$996,19,FALSE),MATCH(B31,'Общий список'!A27:N27,0)+1),"")</f>
        <v/>
      </c>
      <c r="K31" s="30"/>
      <c r="L31" s="30"/>
      <c r="M31" s="31" t="str">
        <f t="shared" si="1"/>
        <v/>
      </c>
      <c r="N31" s="28"/>
      <c r="O31" s="32"/>
      <c r="R31" s="33"/>
      <c r="S31" s="33"/>
      <c r="T31" s="33"/>
    </row>
    <row r="32" ht="15.0" hidden="1" customHeight="1">
      <c r="A32" s="25"/>
      <c r="B32" s="26" t="str">
        <f t="array" ref="B32">IFERROR(INDEX('Общий список'!$A$3:$S$996,VLOOKUP(E32,'Общий список'!$A$3:$S$996,19,FALSE),MATCH($B$1,'Общий список'!A28:M28,0)),"")</f>
        <v/>
      </c>
      <c r="C32" s="27" t="str">
        <f>IF(B32="","", IFERROR(VLOOKUP(E32,'Общий список'!$A$3:$AG$996,3,FALSE),""))</f>
        <v/>
      </c>
      <c r="D32" s="27" t="str">
        <f>IF(B32="","", IFERROR(VLOOKUP(E32,'Общий список'!$A$3:$AG$996,17,FALSE),""))</f>
        <v/>
      </c>
      <c r="E32" s="28">
        <f>'Общий список'!A28</f>
        <v>104</v>
      </c>
      <c r="F32" s="29" t="str">
        <f>IF(B32="","", IFERROR(VLOOKUP(E32,'Общий список'!$A$3:$AG$996,2,FALSE),""))</f>
        <v/>
      </c>
      <c r="G32" s="27" t="str">
        <f>IF(B32="","", IFERROR(VLOOKUP(E32,'Общий список'!$A$3:$AG$996,4,FALSE),""))</f>
        <v/>
      </c>
      <c r="H32" s="27" t="str">
        <f>IF(B32="","", IFERROR(VLOOKUP(E32,'Общий список'!$A$3:$AG$996,6,FALSE),""))</f>
        <v/>
      </c>
      <c r="I32" s="27" t="str">
        <f>IF(B32="","", IFERROR(VLOOKUP(E32,'Общий список'!$A$3:$AG$996,7,FALSE),""))</f>
        <v/>
      </c>
      <c r="J32" s="27" t="str">
        <f t="array" ref="J32">IFERROR(INDEX('Общий список'!$A$3:$O$996,VLOOKUP(E32,'Общий список'!$A$3:$S$996,19,FALSE),MATCH(B32,'Общий список'!A28:N28,0)+1),"")</f>
        <v/>
      </c>
      <c r="K32" s="30"/>
      <c r="L32" s="30"/>
      <c r="M32" s="31" t="str">
        <f t="shared" si="1"/>
        <v/>
      </c>
      <c r="N32" s="28"/>
      <c r="O32" s="32"/>
      <c r="R32" s="33"/>
      <c r="S32" s="33"/>
      <c r="T32" s="33"/>
    </row>
    <row r="33" ht="15.0" hidden="1" customHeight="1">
      <c r="A33" s="25"/>
      <c r="B33" s="26" t="str">
        <f t="array" ref="B33">IFERROR(INDEX('Общий список'!$A$3:$S$996,VLOOKUP(E33,'Общий список'!$A$3:$S$996,19,FALSE),MATCH($B$1,'Общий список'!A29:M29,0)),"")</f>
        <v/>
      </c>
      <c r="C33" s="27" t="str">
        <f>IF(B33="","", IFERROR(VLOOKUP(E33,'Общий список'!$A$3:$AG$996,3,FALSE),""))</f>
        <v/>
      </c>
      <c r="D33" s="27" t="str">
        <f>IF(B33="","", IFERROR(VLOOKUP(E33,'Общий список'!$A$3:$AG$996,17,FALSE),""))</f>
        <v/>
      </c>
      <c r="E33" s="28">
        <f>'Общий список'!A29</f>
        <v>108</v>
      </c>
      <c r="F33" s="29" t="str">
        <f>IF(B33="","", IFERROR(VLOOKUP(E33,'Общий список'!$A$3:$AG$996,2,FALSE),""))</f>
        <v/>
      </c>
      <c r="G33" s="27" t="str">
        <f>IF(B33="","", IFERROR(VLOOKUP(E33,'Общий список'!$A$3:$AG$996,4,FALSE),""))</f>
        <v/>
      </c>
      <c r="H33" s="27" t="str">
        <f>IF(B33="","", IFERROR(VLOOKUP(E33,'Общий список'!$A$3:$AG$996,6,FALSE),""))</f>
        <v/>
      </c>
      <c r="I33" s="27" t="str">
        <f>IF(B33="","", IFERROR(VLOOKUP(E33,'Общий список'!$A$3:$AG$996,7,FALSE),""))</f>
        <v/>
      </c>
      <c r="J33" s="27" t="str">
        <f t="array" ref="J33">IFERROR(INDEX('Общий список'!$A$3:$O$996,VLOOKUP(E33,'Общий список'!$A$3:$S$996,19,FALSE),MATCH(B33,'Общий список'!A29:N29,0)+1),"")</f>
        <v/>
      </c>
      <c r="K33" s="30"/>
      <c r="L33" s="30"/>
      <c r="M33" s="31" t="str">
        <f t="shared" si="1"/>
        <v/>
      </c>
      <c r="N33" s="28"/>
      <c r="O33" s="32"/>
      <c r="R33" s="33"/>
      <c r="S33" s="33"/>
      <c r="T33" s="33"/>
    </row>
    <row r="34" ht="15.0" hidden="1" customHeight="1">
      <c r="A34" s="25"/>
      <c r="B34" s="26" t="str">
        <f t="array" ref="B34">IFERROR(INDEX('Общий список'!$A$3:$S$996,VLOOKUP(E34,'Общий список'!$A$3:$S$996,19,FALSE),MATCH($B$1,'Общий список'!A30:M30,0)),"")</f>
        <v/>
      </c>
      <c r="C34" s="27" t="str">
        <f>IF(B34="","", IFERROR(VLOOKUP(E34,'Общий список'!$A$3:$AG$996,3,FALSE),""))</f>
        <v/>
      </c>
      <c r="D34" s="27" t="str">
        <f>IF(B34="","", IFERROR(VLOOKUP(E34,'Общий список'!$A$3:$AG$996,17,FALSE),""))</f>
        <v/>
      </c>
      <c r="E34" s="28">
        <f>'Общий список'!A30</f>
        <v>110</v>
      </c>
      <c r="F34" s="29" t="str">
        <f>IF(B34="","", IFERROR(VLOOKUP(E34,'Общий список'!$A$3:$AG$996,2,FALSE),""))</f>
        <v/>
      </c>
      <c r="G34" s="27" t="str">
        <f>IF(B34="","", IFERROR(VLOOKUP(E34,'Общий список'!$A$3:$AG$996,4,FALSE),""))</f>
        <v/>
      </c>
      <c r="H34" s="27" t="str">
        <f>IF(B34="","", IFERROR(VLOOKUP(E34,'Общий список'!$A$3:$AG$996,6,FALSE),""))</f>
        <v/>
      </c>
      <c r="I34" s="27" t="str">
        <f>IF(B34="","", IFERROR(VLOOKUP(E34,'Общий список'!$A$3:$AG$996,7,FALSE),""))</f>
        <v/>
      </c>
      <c r="J34" s="27" t="str">
        <f t="array" ref="J34">IFERROR(INDEX('Общий список'!$A$3:$O$996,VLOOKUP(E34,'Общий список'!$A$3:$S$996,19,FALSE),MATCH(B34,'Общий список'!A30:N30,0)+1),"")</f>
        <v/>
      </c>
      <c r="K34" s="30"/>
      <c r="L34" s="30"/>
      <c r="M34" s="31" t="str">
        <f t="shared" si="1"/>
        <v/>
      </c>
      <c r="N34" s="28"/>
      <c r="O34" s="32"/>
      <c r="R34" s="33"/>
      <c r="S34" s="33"/>
      <c r="T34" s="33"/>
    </row>
    <row r="35" ht="15.0" hidden="1" customHeight="1">
      <c r="A35" s="25"/>
      <c r="B35" s="26" t="str">
        <f t="array" ref="B35">IFERROR(INDEX('Общий список'!$A$3:$S$996,VLOOKUP(E35,'Общий список'!$A$3:$S$996,19,FALSE),MATCH($B$1,'Общий список'!A31:M31,0)),"")</f>
        <v>60 м</v>
      </c>
      <c r="C35" s="27" t="str">
        <f>IF(B35="","", IFERROR(VLOOKUP(E35,'Общий список'!$A$3:$AG$996,3,FALSE),""))</f>
        <v>М</v>
      </c>
      <c r="D35" s="27" t="str">
        <f>IF(B35="","", IFERROR(VLOOKUP(E35,'Общий список'!$A$3:$AG$996,17,FALSE),""))</f>
        <v/>
      </c>
      <c r="E35" s="28">
        <f>'Общий список'!A31</f>
        <v>114</v>
      </c>
      <c r="F35" s="29" t="str">
        <f>IF(B35="","", IFERROR(VLOOKUP(E35,'Общий список'!$A$3:$AG$996,2,FALSE),""))</f>
        <v>Нургалеев Аким</v>
      </c>
      <c r="G35" s="27" t="str">
        <f>IF(B35="","", IFERROR(VLOOKUP(E35,'Общий список'!$A$3:$AG$996,4,FALSE),""))</f>
        <v>04.02.2009</v>
      </c>
      <c r="H35" s="27" t="str">
        <f>IF(B35="","", IFERROR(VLOOKUP(E35,'Общий список'!$A$3:$AG$996,6,FALSE),""))</f>
        <v>МАУ ДО СШОР Кировского р-на</v>
      </c>
      <c r="I35" s="27" t="str">
        <f>IF(B35="","", IFERROR(VLOOKUP(E35,'Общий список'!$A$3:$AG$996,7,FALSE),""))</f>
        <v>Пономарева Е.Ю., Пономарева О.Ю.</v>
      </c>
      <c r="J35" s="27">
        <f t="array" ref="J35">IFERROR(INDEX('Общий список'!$A$3:$O$996,VLOOKUP(E35,'Общий список'!$A$3:$S$996,19,FALSE),MATCH(B35,'Общий список'!A31:N31,0)+1),"")</f>
        <v>7.1</v>
      </c>
      <c r="K35" s="30"/>
      <c r="L35" s="30"/>
      <c r="M35" s="31" t="str">
        <f t="shared" si="1"/>
        <v/>
      </c>
      <c r="N35" s="28"/>
      <c r="O35" s="32"/>
      <c r="R35" s="33"/>
      <c r="S35" s="33"/>
      <c r="T35" s="33"/>
    </row>
    <row r="36" ht="15.0" hidden="1" customHeight="1">
      <c r="A36" s="25"/>
      <c r="B36" s="26" t="str">
        <f t="array" ref="B36">IFERROR(INDEX('Общий список'!$A$3:$S$996,VLOOKUP(E36,'Общий список'!$A$3:$S$996,19,FALSE),MATCH($B$1,'Общий список'!A32:M32,0)),"")</f>
        <v>60 м</v>
      </c>
      <c r="C36" s="27" t="str">
        <f>IF(B36="","", IFERROR(VLOOKUP(E36,'Общий список'!$A$3:$AG$996,3,FALSE),""))</f>
        <v>М</v>
      </c>
      <c r="D36" s="27" t="str">
        <f>IF(B36="","", IFERROR(VLOOKUP(E36,'Общий список'!$A$3:$AG$996,17,FALSE),""))</f>
        <v/>
      </c>
      <c r="E36" s="28">
        <f>'Общий список'!A32</f>
        <v>115</v>
      </c>
      <c r="F36" s="29" t="str">
        <f>IF(B36="","", IFERROR(VLOOKUP(E36,'Общий список'!$A$3:$AG$996,2,FALSE),""))</f>
        <v>Малафеев Кирилл</v>
      </c>
      <c r="G36" s="27" t="str">
        <f>IF(B36="","", IFERROR(VLOOKUP(E36,'Общий список'!$A$3:$AG$996,4,FALSE),""))</f>
        <v>06.03.2009</v>
      </c>
      <c r="H36" s="27" t="str">
        <f>IF(B36="","", IFERROR(VLOOKUP(E36,'Общий список'!$A$3:$AG$996,6,FALSE),""))</f>
        <v>МАУ ДО СШОР Кировского р-на</v>
      </c>
      <c r="I36" s="27" t="str">
        <f>IF(B36="","", IFERROR(VLOOKUP(E36,'Общий список'!$A$3:$AG$996,7,FALSE),""))</f>
        <v>Пономарева Е.Ю.</v>
      </c>
      <c r="J36" s="27">
        <f t="array" ref="J36">IFERROR(INDEX('Общий список'!$A$3:$O$996,VLOOKUP(E36,'Общий список'!$A$3:$S$996,19,FALSE),MATCH(B36,'Общий список'!A32:N32,0)+1),"")</f>
        <v>7.7</v>
      </c>
      <c r="K36" s="30"/>
      <c r="L36" s="30"/>
      <c r="M36" s="31" t="str">
        <f t="shared" si="1"/>
        <v/>
      </c>
      <c r="N36" s="28"/>
      <c r="O36" s="32"/>
      <c r="R36" s="33"/>
      <c r="S36" s="33"/>
      <c r="T36" s="33"/>
    </row>
    <row r="37" ht="15.0" hidden="1" customHeight="1">
      <c r="A37" s="25"/>
      <c r="B37" s="26" t="str">
        <f t="array" ref="B37">IFERROR(INDEX('Общий список'!$A$3:$S$996,VLOOKUP(E37,'Общий список'!$A$3:$S$996,19,FALSE),MATCH($B$1,'Общий список'!A33:M33,0)),"")</f>
        <v/>
      </c>
      <c r="C37" s="27" t="str">
        <f>IF(B37="","", IFERROR(VLOOKUP(E37,'Общий список'!$A$3:$AG$996,3,FALSE),""))</f>
        <v/>
      </c>
      <c r="D37" s="27" t="str">
        <f>IF(B37="","", IFERROR(VLOOKUP(E37,'Общий список'!$A$3:$AG$996,17,FALSE),""))</f>
        <v/>
      </c>
      <c r="E37" s="28">
        <f>'Общий список'!A33</f>
        <v>116</v>
      </c>
      <c r="F37" s="29" t="str">
        <f>IF(B37="","", IFERROR(VLOOKUP(E37,'Общий список'!$A$3:$AG$996,2,FALSE),""))</f>
        <v/>
      </c>
      <c r="G37" s="27" t="str">
        <f>IF(B37="","", IFERROR(VLOOKUP(E37,'Общий список'!$A$3:$AG$996,4,FALSE),""))</f>
        <v/>
      </c>
      <c r="H37" s="27" t="str">
        <f>IF(B37="","", IFERROR(VLOOKUP(E37,'Общий список'!$A$3:$AG$996,6,FALSE),""))</f>
        <v/>
      </c>
      <c r="I37" s="27" t="str">
        <f>IF(B37="","", IFERROR(VLOOKUP(E37,'Общий список'!$A$3:$AG$996,7,FALSE),""))</f>
        <v/>
      </c>
      <c r="J37" s="27" t="str">
        <f t="array" ref="J37">IFERROR(INDEX('Общий список'!$A$3:$O$996,VLOOKUP(E37,'Общий список'!$A$3:$S$996,19,FALSE),MATCH(B37,'Общий список'!A33:N33,0)+1),"")</f>
        <v/>
      </c>
      <c r="K37" s="30"/>
      <c r="L37" s="30"/>
      <c r="M37" s="31" t="str">
        <f t="shared" si="1"/>
        <v/>
      </c>
      <c r="N37" s="28"/>
      <c r="O37" s="32"/>
      <c r="R37" s="33"/>
      <c r="S37" s="33"/>
      <c r="T37" s="33"/>
    </row>
    <row r="38" ht="15.0" hidden="1" customHeight="1">
      <c r="A38" s="25"/>
      <c r="B38" s="26" t="str">
        <f t="array" ref="B38">IFERROR(INDEX('Общий список'!$A$3:$S$996,VLOOKUP(E38,'Общий список'!$A$3:$S$996,19,FALSE),MATCH($B$1,'Общий список'!A34:M34,0)),"")</f>
        <v>60 м</v>
      </c>
      <c r="C38" s="27" t="str">
        <f>IF(B38="","", IFERROR(VLOOKUP(E38,'Общий список'!$A$3:$AG$996,3,FALSE),""))</f>
        <v>М</v>
      </c>
      <c r="D38" s="27" t="str">
        <f>IF(B38="","", IFERROR(VLOOKUP(E38,'Общий список'!$A$3:$AG$996,17,FALSE),""))</f>
        <v/>
      </c>
      <c r="E38" s="28">
        <f>'Общий список'!A34</f>
        <v>144</v>
      </c>
      <c r="F38" s="29" t="str">
        <f>IF(B38="","", IFERROR(VLOOKUP(E38,'Общий список'!$A$3:$AG$996,2,FALSE),""))</f>
        <v>Мурашко Артем</v>
      </c>
      <c r="G38" s="27" t="str">
        <f>IF(B38="","", IFERROR(VLOOKUP(E38,'Общий список'!$A$3:$AG$996,4,FALSE),""))</f>
        <v>14.01.2007</v>
      </c>
      <c r="H38" s="27" t="str">
        <f>IF(B38="","", IFERROR(VLOOKUP(E38,'Общий список'!$A$3:$AG$996,6,FALSE),""))</f>
        <v>МАУ ДО СШОР Кировского р-на</v>
      </c>
      <c r="I38" s="27" t="str">
        <f>IF(B38="","", IFERROR(VLOOKUP(E38,'Общий список'!$A$3:$AG$996,7,FALSE),""))</f>
        <v>Батулина Т.Н.</v>
      </c>
      <c r="J38" s="27">
        <f t="array" ref="J38">IFERROR(INDEX('Общий список'!$A$3:$O$996,VLOOKUP(E38,'Общий список'!$A$3:$S$996,19,FALSE),MATCH(B38,'Общий список'!A34:N34,0)+1),"")</f>
        <v>7.3</v>
      </c>
      <c r="K38" s="30"/>
      <c r="L38" s="30"/>
      <c r="M38" s="31" t="str">
        <f t="shared" si="1"/>
        <v/>
      </c>
      <c r="N38" s="28"/>
      <c r="O38" s="32"/>
      <c r="R38" s="33"/>
      <c r="S38" s="33"/>
      <c r="T38" s="33"/>
    </row>
    <row r="39" ht="15.0" hidden="1" customHeight="1">
      <c r="A39" s="25"/>
      <c r="B39" s="26" t="str">
        <f t="array" ref="B39">IFERROR(INDEX('Общий список'!$A$3:$S$996,VLOOKUP(E39,'Общий список'!$A$3:$S$996,19,FALSE),MATCH($B$1,'Общий список'!A35:M35,0)),"")</f>
        <v/>
      </c>
      <c r="C39" s="27" t="str">
        <f>IF(B39="","", IFERROR(VLOOKUP(E39,'Общий список'!$A$3:$AG$996,3,FALSE),""))</f>
        <v/>
      </c>
      <c r="D39" s="27" t="str">
        <f>IF(B39="","", IFERROR(VLOOKUP(E39,'Общий список'!$A$3:$AG$996,17,FALSE),""))</f>
        <v/>
      </c>
      <c r="E39" s="28">
        <f>'Общий список'!A35</f>
        <v>150</v>
      </c>
      <c r="F39" s="29" t="str">
        <f>IF(B39="","", IFERROR(VLOOKUP(E39,'Общий список'!$A$3:$AG$996,2,FALSE),""))</f>
        <v/>
      </c>
      <c r="G39" s="27" t="str">
        <f>IF(B39="","", IFERROR(VLOOKUP(E39,'Общий список'!$A$3:$AG$996,4,FALSE),""))</f>
        <v/>
      </c>
      <c r="H39" s="27" t="str">
        <f>IF(B39="","", IFERROR(VLOOKUP(E39,'Общий список'!$A$3:$AG$996,6,FALSE),""))</f>
        <v/>
      </c>
      <c r="I39" s="27" t="str">
        <f>IF(B39="","", IFERROR(VLOOKUP(E39,'Общий список'!$A$3:$AG$996,7,FALSE),""))</f>
        <v/>
      </c>
      <c r="J39" s="27" t="str">
        <f t="array" ref="J39">IFERROR(INDEX('Общий список'!$A$3:$O$996,VLOOKUP(E39,'Общий список'!$A$3:$S$996,19,FALSE),MATCH(B39,'Общий список'!A35:N35,0)+1),"")</f>
        <v/>
      </c>
      <c r="K39" s="30"/>
      <c r="L39" s="30"/>
      <c r="M39" s="31" t="str">
        <f t="shared" si="1"/>
        <v/>
      </c>
      <c r="N39" s="28"/>
      <c r="O39" s="32"/>
      <c r="R39" s="33"/>
      <c r="S39" s="33"/>
      <c r="T39" s="33"/>
    </row>
    <row r="40" ht="15.0" customHeight="1">
      <c r="A40" s="25">
        <v>9.0</v>
      </c>
      <c r="B40" s="26" t="str">
        <f t="array" ref="B40">IFERROR(INDEX('Общий список'!$A$3:$S$996,VLOOKUP(E40,'Общий список'!$A$3:$S$996,19,FALSE),MATCH($B$1,'Общий список'!A36:M36,0)),"")</f>
        <v>60 м</v>
      </c>
      <c r="C40" s="27" t="str">
        <f>IF(B40="","", IFERROR(VLOOKUP(E40,'Общий список'!$A$3:$AG$996,3,FALSE),""))</f>
        <v>Ж</v>
      </c>
      <c r="D40" s="27" t="str">
        <f>IF(B40="","", IFERROR(VLOOKUP(E40,'Общий список'!$A$3:$AG$996,17,FALSE),""))</f>
        <v/>
      </c>
      <c r="E40" s="28">
        <f>'Общий список'!A36</f>
        <v>155</v>
      </c>
      <c r="F40" s="29" t="str">
        <f>IF(B40="","", IFERROR(VLOOKUP(E40,'Общий список'!$A$3:$AG$996,2,FALSE),""))</f>
        <v>Политова Виктория</v>
      </c>
      <c r="G40" s="27" t="str">
        <f>IF(B40="","", IFERROR(VLOOKUP(E40,'Общий список'!$A$3:$AG$996,4,FALSE),""))</f>
        <v>10.08.2007</v>
      </c>
      <c r="H40" s="34" t="str">
        <f>IF(B40="","", IFERROR(VLOOKUP(E40,'Общий список'!$A$3:$AG$996,6,FALSE),""))</f>
        <v>МАУ ДО СШОР Кировского р-на</v>
      </c>
      <c r="I40" s="29" t="str">
        <f>IF(B40="","", IFERROR(VLOOKUP(E40,'Общий список'!$A$3:$AG$996,7,FALSE),""))</f>
        <v>Батулина Т.Н.</v>
      </c>
      <c r="J40" s="27">
        <f t="array" ref="J40">IFERROR(INDEX('Общий список'!$A$3:$O$996,VLOOKUP(E40,'Общий список'!$A$3:$S$996,19,FALSE),MATCH(B40,'Общий список'!A36:N36,0)+1),"")</f>
        <v>7.9</v>
      </c>
      <c r="K40" s="30">
        <v>7.91</v>
      </c>
      <c r="L40" s="30"/>
      <c r="M40" s="31">
        <f t="shared" si="1"/>
        <v>7.91</v>
      </c>
      <c r="N40" s="28"/>
      <c r="O40" s="32"/>
      <c r="R40" s="33"/>
      <c r="S40" s="33"/>
      <c r="T40" s="33"/>
    </row>
    <row r="41" ht="15.0" customHeight="1">
      <c r="A41" s="25">
        <v>10.0</v>
      </c>
      <c r="B41" s="26" t="str">
        <f t="array" ref="B41">IFERROR(INDEX('Общий список'!$A$3:$S$996,VLOOKUP(E41,'Общий список'!$A$3:$S$996,19,FALSE),MATCH($B$1,'Общий список'!A149:M149,0)),"")</f>
        <v>60 м</v>
      </c>
      <c r="C41" s="27" t="str">
        <f>IF(B41="","", IFERROR(VLOOKUP(E41,'Общий список'!$A$3:$AG$996,3,FALSE),""))</f>
        <v>Ж</v>
      </c>
      <c r="D41" s="27" t="str">
        <f>IF(B41="","", IFERROR(VLOOKUP(E41,'Общий список'!$A$3:$AG$996,17,FALSE),""))</f>
        <v/>
      </c>
      <c r="E41" s="28">
        <f>'Общий список'!A149</f>
        <v>588</v>
      </c>
      <c r="F41" s="29" t="str">
        <f>IF(B41="","", IFERROR(VLOOKUP(E41,'Общий список'!$A$3:$AG$996,2,FALSE),""))</f>
        <v>Мун Екатерина</v>
      </c>
      <c r="G41" s="27" t="str">
        <f>IF(B41="","", IFERROR(VLOOKUP(E41,'Общий список'!$A$3:$AG$996,4,FALSE),""))</f>
        <v>05.06.2007</v>
      </c>
      <c r="H41" s="29" t="str">
        <f>IF(B41="","", IFERROR(VLOOKUP(E41,'Общий список'!$A$3:$AG$996,6,FALSE),""))</f>
        <v>КОРПК</v>
      </c>
      <c r="I41" s="29" t="str">
        <f>IF(B41="","", IFERROR(VLOOKUP(E41,'Общий список'!$A$3:$AG$996,7,FALSE),""))</f>
        <v>Попов А.С., Сыстеров А.Н.</v>
      </c>
      <c r="J41" s="27">
        <f t="array" ref="J41">IFERROR(INDEX('Общий список'!$A$3:$O$996,VLOOKUP(E41,'Общий список'!$A$3:$S$996,19,FALSE),MATCH(B41,'Общий список'!A149:N149,0)+1),"")</f>
        <v>7.87</v>
      </c>
      <c r="K41" s="30">
        <v>7.99</v>
      </c>
      <c r="L41" s="30"/>
      <c r="M41" s="31">
        <f t="shared" si="1"/>
        <v>7.99</v>
      </c>
      <c r="N41" s="28"/>
      <c r="O41" s="32"/>
      <c r="R41" s="33"/>
      <c r="S41" s="33"/>
      <c r="T41" s="33"/>
    </row>
    <row r="42" ht="15.0" hidden="1" customHeight="1">
      <c r="A42" s="25"/>
      <c r="B42" s="26" t="str">
        <f t="array" ref="B42">IFERROR(INDEX('Общий список'!$A$3:$S$996,VLOOKUP(E42,'Общий список'!$A$3:$S$996,19,FALSE),MATCH($B$1,'Общий список'!A39:M39,0)),"")</f>
        <v/>
      </c>
      <c r="C42" s="27" t="str">
        <f>IF(B42="","", IFERROR(VLOOKUP(E42,'Общий список'!$A$3:$AG$996,3,FALSE),""))</f>
        <v/>
      </c>
      <c r="D42" s="27" t="str">
        <f>IF(B42="","", IFERROR(VLOOKUP(E42,'Общий список'!$A$3:$AG$996,17,FALSE),""))</f>
        <v/>
      </c>
      <c r="E42" s="28">
        <f>'Общий список'!A39</f>
        <v>164</v>
      </c>
      <c r="F42" s="29" t="str">
        <f>IF(B42="","", IFERROR(VLOOKUP(E42,'Общий список'!$A$3:$AG$996,2,FALSE),""))</f>
        <v/>
      </c>
      <c r="G42" s="27" t="str">
        <f>IF(B42="","", IFERROR(VLOOKUP(E42,'Общий список'!$A$3:$AG$996,4,FALSE),""))</f>
        <v/>
      </c>
      <c r="H42" s="27" t="str">
        <f>IF(B42="","", IFERROR(VLOOKUP(E42,'Общий список'!$A$3:$AG$996,6,FALSE),""))</f>
        <v/>
      </c>
      <c r="I42" s="27" t="str">
        <f>IF(B42="","", IFERROR(VLOOKUP(E42,'Общий список'!$A$3:$AG$996,7,FALSE),""))</f>
        <v/>
      </c>
      <c r="J42" s="27" t="str">
        <f t="array" ref="J42">IFERROR(INDEX('Общий список'!$A$3:$O$996,VLOOKUP(E42,'Общий список'!$A$3:$S$996,19,FALSE),MATCH(B42,'Общий список'!A39:N39,0)+1),"")</f>
        <v/>
      </c>
      <c r="K42" s="30"/>
      <c r="L42" s="30"/>
      <c r="M42" s="31" t="str">
        <f t="shared" si="1"/>
        <v/>
      </c>
      <c r="N42" s="28"/>
      <c r="O42" s="32"/>
      <c r="R42" s="33"/>
      <c r="S42" s="33"/>
      <c r="T42" s="33"/>
    </row>
    <row r="43" ht="15.0" customHeight="1">
      <c r="A43" s="25">
        <v>11.0</v>
      </c>
      <c r="B43" s="26" t="str">
        <f t="array" ref="B43">IFERROR(INDEX('Общий список'!$A$3:$S$996,VLOOKUP(E43,'Общий список'!$A$3:$S$996,19,FALSE),MATCH($B$1,'Общий список'!A113:M113,0)),"")</f>
        <v>60 м</v>
      </c>
      <c r="C43" s="27" t="str">
        <f>IF(B43="","", IFERROR(VLOOKUP(E43,'Общий список'!$A$3:$AG$996,3,FALSE),""))</f>
        <v>Ж</v>
      </c>
      <c r="D43" s="27" t="str">
        <f>IF(B43="","", IFERROR(VLOOKUP(E43,'Общий список'!$A$3:$AG$996,17,FALSE),""))</f>
        <v/>
      </c>
      <c r="E43" s="28">
        <f>'Общий список'!A113</f>
        <v>483</v>
      </c>
      <c r="F43" s="29" t="str">
        <f>IF(B43="","", IFERROR(VLOOKUP(E43,'Общий список'!$A$3:$AG$996,2,FALSE),""))</f>
        <v>Сычева Евгения</v>
      </c>
      <c r="G43" s="27" t="str">
        <f>IF(B43="","", IFERROR(VLOOKUP(E43,'Общий список'!$A$3:$AG$996,4,FALSE),""))</f>
        <v>26.03.2005</v>
      </c>
      <c r="H43" s="29" t="str">
        <f>IF(B43="","", IFERROR(VLOOKUP(E43,'Общий список'!$A$3:$AG$996,6,FALSE),""))</f>
        <v>г. Пермь СШ "Спартак"</v>
      </c>
      <c r="I43" s="29" t="str">
        <f>IF(B43="","", IFERROR(VLOOKUP(E43,'Общий список'!$A$3:$AG$996,7,FALSE),""))</f>
        <v>Бабкина К.Н., Куляшов А.В.</v>
      </c>
      <c r="J43" s="27">
        <f t="array" ref="J43">IFERROR(INDEX('Общий список'!$A$3:$O$996,VLOOKUP(E43,'Общий список'!$A$3:$S$996,19,FALSE),MATCH(B43,'Общий список'!A113:N113,0)+1),"")</f>
        <v>7.9</v>
      </c>
      <c r="K43" s="30">
        <v>8.02</v>
      </c>
      <c r="L43" s="30"/>
      <c r="M43" s="31">
        <f t="shared" si="1"/>
        <v>8.02</v>
      </c>
      <c r="N43" s="28"/>
      <c r="O43" s="32"/>
      <c r="R43" s="33"/>
      <c r="S43" s="33"/>
      <c r="T43" s="33"/>
    </row>
    <row r="44" ht="15.0" customHeight="1">
      <c r="A44" s="25">
        <v>12.0</v>
      </c>
      <c r="B44" s="26" t="str">
        <f t="array" ref="B44">IFERROR(INDEX('Общий список'!$A$3:$S$996,VLOOKUP(E44,'Общий список'!$A$3:$S$996,19,FALSE),MATCH($B$1,'Общий список'!A119:M119,0)),"")</f>
        <v>60 м</v>
      </c>
      <c r="C44" s="27" t="str">
        <f>IF(B44="","", IFERROR(VLOOKUP(E44,'Общий список'!$A$3:$AG$996,3,FALSE),""))</f>
        <v>Ж</v>
      </c>
      <c r="D44" s="27" t="str">
        <f>IF(B44="","", IFERROR(VLOOKUP(E44,'Общий список'!$A$3:$AG$996,17,FALSE),""))</f>
        <v/>
      </c>
      <c r="E44" s="28">
        <f>'Общий список'!A119</f>
        <v>493</v>
      </c>
      <c r="F44" s="29" t="str">
        <f>IF(B44="","", IFERROR(VLOOKUP(E44,'Общий список'!$A$3:$AG$996,2,FALSE),""))</f>
        <v>Гурьянова Ангелина </v>
      </c>
      <c r="G44" s="27" t="str">
        <f>IF(B44="","", IFERROR(VLOOKUP(E44,'Общий список'!$A$3:$AG$996,4,FALSE),""))</f>
        <v>10.04.2005</v>
      </c>
      <c r="H44" s="29" t="str">
        <f>IF(B44="","", IFERROR(VLOOKUP(E44,'Общий список'!$A$3:$AG$996,6,FALSE),""))</f>
        <v>г. Пермь СШ "Спартак"</v>
      </c>
      <c r="I44" s="29" t="str">
        <f>IF(B44="","", IFERROR(VLOOKUP(E44,'Общий список'!$A$3:$AG$996,7,FALSE),""))</f>
        <v>Бабкина К.Н., Лунегов В.П.</v>
      </c>
      <c r="J44" s="27">
        <f t="array" ref="J44">IFERROR(INDEX('Общий список'!$A$3:$O$996,VLOOKUP(E44,'Общий список'!$A$3:$S$996,19,FALSE),MATCH(B44,'Общий список'!A119:N119,0)+1),"")</f>
        <v>7.9</v>
      </c>
      <c r="K44" s="30">
        <v>8.05</v>
      </c>
      <c r="L44" s="30"/>
      <c r="M44" s="31">
        <f t="shared" si="1"/>
        <v>8.05</v>
      </c>
      <c r="N44" s="28"/>
      <c r="O44" s="32"/>
      <c r="R44" s="33"/>
      <c r="S44" s="33"/>
      <c r="T44" s="33"/>
    </row>
    <row r="45" ht="15.0" customHeight="1">
      <c r="A45" s="25">
        <v>13.0</v>
      </c>
      <c r="B45" s="26" t="str">
        <f t="array" ref="B45">IFERROR(INDEX('Общий список'!$A$3:$S$996,VLOOKUP(E45,'Общий список'!$A$3:$S$996,19,FALSE),MATCH($B$1,'Общий список'!A143:M143,0)),"")</f>
        <v>60 м</v>
      </c>
      <c r="C45" s="27" t="str">
        <f>IF(B45="","", IFERROR(VLOOKUP(E45,'Общий список'!$A$3:$AG$996,3,FALSE),""))</f>
        <v>Ж</v>
      </c>
      <c r="D45" s="27" t="str">
        <f>IF(B45="","", IFERROR(VLOOKUP(E45,'Общий список'!$A$3:$AG$996,17,FALSE),""))</f>
        <v/>
      </c>
      <c r="E45" s="28">
        <f>'Общий список'!A143</f>
        <v>582</v>
      </c>
      <c r="F45" s="29" t="str">
        <f>IF(B45="","", IFERROR(VLOOKUP(E45,'Общий список'!$A$3:$AG$996,2,FALSE),""))</f>
        <v>Тупицина Наталья</v>
      </c>
      <c r="G45" s="27" t="str">
        <f>IF(B45="","", IFERROR(VLOOKUP(E45,'Общий список'!$A$3:$AG$996,4,FALSE),""))</f>
        <v>10.04.2004</v>
      </c>
      <c r="H45" s="29" t="str">
        <f>IF(B45="","", IFERROR(VLOOKUP(E45,'Общий список'!$A$3:$AG$996,6,FALSE),""))</f>
        <v>КОРПК</v>
      </c>
      <c r="I45" s="29" t="str">
        <f>IF(B45="","", IFERROR(VLOOKUP(E45,'Общий список'!$A$3:$AG$996,7,FALSE),""))</f>
        <v>Попов А.С.,Четин Л.Е</v>
      </c>
      <c r="J45" s="27">
        <f t="array" ref="J45">IFERROR(INDEX('Общий список'!$A$3:$O$996,VLOOKUP(E45,'Общий список'!$A$3:$S$996,19,FALSE),MATCH(B45,'Общий список'!A143:N143,0)+1),"")</f>
        <v>8.24</v>
      </c>
      <c r="K45" s="30">
        <v>8.06</v>
      </c>
      <c r="L45" s="30"/>
      <c r="M45" s="31">
        <f t="shared" si="1"/>
        <v>8.06</v>
      </c>
      <c r="N45" s="28"/>
      <c r="O45" s="32"/>
      <c r="R45" s="33"/>
      <c r="S45" s="33"/>
      <c r="T45" s="33"/>
    </row>
    <row r="46" ht="15.0" hidden="1" customHeight="1">
      <c r="A46" s="25"/>
      <c r="B46" s="26" t="str">
        <f t="array" ref="B46">IFERROR(INDEX('Общий список'!$A$3:$S$996,VLOOKUP(E46,'Общий список'!$A$3:$S$996,19,FALSE),MATCH($B$1,'Общий список'!A42:M42,0)),"")</f>
        <v/>
      </c>
      <c r="C46" s="27" t="str">
        <f>IF(B46="","", IFERROR(VLOOKUP(E46,'Общий список'!$A$3:$AG$996,3,FALSE),""))</f>
        <v/>
      </c>
      <c r="D46" s="27" t="str">
        <f>IF(B46="","", IFERROR(VLOOKUP(E46,'Общий список'!$A$3:$AG$996,17,FALSE),""))</f>
        <v/>
      </c>
      <c r="E46" s="28">
        <f>'Общий список'!A42</f>
        <v>181</v>
      </c>
      <c r="F46" s="29" t="str">
        <f>IF(B46="","", IFERROR(VLOOKUP(E46,'Общий список'!$A$3:$AG$996,2,FALSE),""))</f>
        <v/>
      </c>
      <c r="G46" s="27" t="str">
        <f>IF(B46="","", IFERROR(VLOOKUP(E46,'Общий список'!$A$3:$AG$996,4,FALSE),""))</f>
        <v/>
      </c>
      <c r="H46" s="27" t="str">
        <f>IF(B46="","", IFERROR(VLOOKUP(E46,'Общий список'!$A$3:$AG$996,6,FALSE),""))</f>
        <v/>
      </c>
      <c r="I46" s="27" t="str">
        <f>IF(B46="","", IFERROR(VLOOKUP(E46,'Общий список'!$A$3:$AG$996,7,FALSE),""))</f>
        <v/>
      </c>
      <c r="J46" s="27" t="str">
        <f t="array" ref="J46">IFERROR(INDEX('Общий список'!$A$3:$O$996,VLOOKUP(E46,'Общий список'!$A$3:$S$996,19,FALSE),MATCH(B46,'Общий список'!A42:N42,0)+1),"")</f>
        <v/>
      </c>
      <c r="K46" s="30"/>
      <c r="L46" s="30"/>
      <c r="M46" s="31" t="str">
        <f t="shared" si="1"/>
        <v/>
      </c>
      <c r="N46" s="28"/>
      <c r="O46" s="32"/>
      <c r="R46" s="33"/>
      <c r="S46" s="33"/>
      <c r="T46" s="33"/>
    </row>
    <row r="47" ht="15.0" customHeight="1">
      <c r="A47" s="25">
        <v>14.0</v>
      </c>
      <c r="B47" s="26" t="str">
        <f t="array" ref="B47">IFERROR(INDEX('Общий список'!$A$3:$S$996,VLOOKUP(E47,'Общий список'!$A$3:$S$996,19,FALSE),MATCH($B$1,'Общий список'!A67:M67,0)),"")</f>
        <v>60 м</v>
      </c>
      <c r="C47" s="27" t="str">
        <f>IF(B47="","", IFERROR(VLOOKUP(E47,'Общий список'!$A$3:$AG$996,3,FALSE),""))</f>
        <v>Ж</v>
      </c>
      <c r="D47" s="27" t="str">
        <f>IF(B47="","", IFERROR(VLOOKUP(E47,'Общий список'!$A$3:$AG$996,17,FALSE),""))</f>
        <v/>
      </c>
      <c r="E47" s="28">
        <f>'Общий список'!A67</f>
        <v>277</v>
      </c>
      <c r="F47" s="29" t="str">
        <f>IF(B47="","", IFERROR(VLOOKUP(E47,'Общий список'!$A$3:$AG$996,2,FALSE),""))</f>
        <v>Субботина Ольга</v>
      </c>
      <c r="G47" s="27" t="str">
        <f>IF(B47="","", IFERROR(VLOOKUP(E47,'Общий список'!$A$3:$AG$996,4,FALSE),""))</f>
        <v>11.08.1994</v>
      </c>
      <c r="H47" s="29" t="str">
        <f>IF(B47="","", IFERROR(VLOOKUP(E47,'Общий список'!$A$3:$AG$996,6,FALSE),""))</f>
        <v>СШОР "Старт" г. Пермь</v>
      </c>
      <c r="I47" s="29" t="str">
        <f>IF(B47="","", IFERROR(VLOOKUP(E47,'Общий список'!$A$3:$AG$996,7,FALSE),""))</f>
        <v>Дойков В.А.</v>
      </c>
      <c r="J47" s="27">
        <f t="array" ref="J47">IFERROR(INDEX('Общий список'!$A$3:$O$996,VLOOKUP(E47,'Общий список'!$A$3:$S$996,19,FALSE),MATCH(B47,'Общий список'!A67:N67,0)+1),"")</f>
        <v>7.9</v>
      </c>
      <c r="K47" s="30">
        <v>8.07</v>
      </c>
      <c r="L47" s="30"/>
      <c r="M47" s="31">
        <f t="shared" si="1"/>
        <v>8.07</v>
      </c>
      <c r="N47" s="28"/>
      <c r="O47" s="32"/>
      <c r="R47" s="33"/>
      <c r="S47" s="33"/>
      <c r="T47" s="33"/>
    </row>
    <row r="48" ht="15.0" customHeight="1">
      <c r="A48" s="25">
        <v>15.0</v>
      </c>
      <c r="B48" s="26" t="str">
        <f t="array" ref="B48">IFERROR(INDEX('Общий список'!$A$3:$S$996,VLOOKUP(E48,'Общий список'!$A$3:$S$996,19,FALSE),MATCH($B$1,'Общий список'!A55:M55,0)),"")</f>
        <v>60 м</v>
      </c>
      <c r="C48" s="27" t="str">
        <f>IF(B48="","", IFERROR(VLOOKUP(E48,'Общий список'!$A$3:$AG$996,3,FALSE),""))</f>
        <v>Ж</v>
      </c>
      <c r="D48" s="27" t="str">
        <f>IF(B48="","", IFERROR(VLOOKUP(E48,'Общий список'!$A$3:$AG$996,17,FALSE),""))</f>
        <v/>
      </c>
      <c r="E48" s="28">
        <f>'Общий список'!A55</f>
        <v>237</v>
      </c>
      <c r="F48" s="29" t="str">
        <f>IF(B48="","", IFERROR(VLOOKUP(E48,'Общий список'!$A$3:$AG$996,2,FALSE),""))</f>
        <v>Новоселова Анна</v>
      </c>
      <c r="G48" s="27" t="str">
        <f>IF(B48="","", IFERROR(VLOOKUP(E48,'Общий список'!$A$3:$AG$996,4,FALSE),""))</f>
        <v>26.05.2005</v>
      </c>
      <c r="H48" s="29" t="str">
        <f>IF(B48="","", IFERROR(VLOOKUP(E48,'Общий список'!$A$3:$AG$996,6,FALSE),""))</f>
        <v>г. Пермь "СШОР №1"</v>
      </c>
      <c r="I48" s="29" t="str">
        <f>IF(B48="","", IFERROR(VLOOKUP(E48,'Общий список'!$A$3:$AG$996,7,FALSE),""))</f>
        <v>Силкин А.Ф.</v>
      </c>
      <c r="J48" s="27">
        <f t="array" ref="J48">IFERROR(INDEX('Общий список'!$A$3:$O$996,VLOOKUP(E48,'Общий список'!$A$3:$S$996,19,FALSE),MATCH(B48,'Общий список'!A55:N55,0)+1),"")</f>
        <v>7.8</v>
      </c>
      <c r="K48" s="30">
        <v>8.1</v>
      </c>
      <c r="L48" s="30"/>
      <c r="M48" s="31">
        <f t="shared" si="1"/>
        <v>8.1</v>
      </c>
      <c r="N48" s="28"/>
      <c r="O48" s="32"/>
      <c r="R48" s="33"/>
      <c r="S48" s="33"/>
      <c r="T48" s="33"/>
    </row>
    <row r="49" ht="15.0" hidden="1" customHeight="1">
      <c r="A49" s="25"/>
      <c r="B49" s="26" t="str">
        <f t="array" ref="B49">IFERROR(INDEX('Общий список'!$A$3:$S$996,VLOOKUP(E49,'Общий список'!$A$3:$S$996,19,FALSE),MATCH($B$1,'Общий список'!A44:M44,0)),"")</f>
        <v/>
      </c>
      <c r="C49" s="27" t="str">
        <f>IF(B49="","", IFERROR(VLOOKUP(E49,'Общий список'!$A$3:$AG$996,3,FALSE),""))</f>
        <v/>
      </c>
      <c r="D49" s="27" t="str">
        <f>IF(B49="","", IFERROR(VLOOKUP(E49,'Общий список'!$A$3:$AG$996,17,FALSE),""))</f>
        <v/>
      </c>
      <c r="E49" s="28">
        <f>'Общий список'!A44</f>
        <v>188</v>
      </c>
      <c r="F49" s="29" t="str">
        <f>IF(B49="","", IFERROR(VLOOKUP(E49,'Общий список'!$A$3:$AG$996,2,FALSE),""))</f>
        <v/>
      </c>
      <c r="G49" s="27" t="str">
        <f>IF(B49="","", IFERROR(VLOOKUP(E49,'Общий список'!$A$3:$AG$996,4,FALSE),""))</f>
        <v/>
      </c>
      <c r="H49" s="27" t="str">
        <f>IF(B49="","", IFERROR(VLOOKUP(E49,'Общий список'!$A$3:$AG$996,6,FALSE),""))</f>
        <v/>
      </c>
      <c r="I49" s="27" t="str">
        <f>IF(B49="","", IFERROR(VLOOKUP(E49,'Общий список'!$A$3:$AG$996,7,FALSE),""))</f>
        <v/>
      </c>
      <c r="J49" s="27" t="str">
        <f t="array" ref="J49">IFERROR(INDEX('Общий список'!$A$3:$O$996,VLOOKUP(E49,'Общий список'!$A$3:$S$996,19,FALSE),MATCH(B49,'Общий список'!A44:N44,0)+1),"")</f>
        <v/>
      </c>
      <c r="K49" s="30"/>
      <c r="L49" s="30"/>
      <c r="M49" s="31" t="str">
        <f t="shared" si="1"/>
        <v/>
      </c>
      <c r="N49" s="28"/>
      <c r="O49" s="32"/>
      <c r="R49" s="33"/>
      <c r="S49" s="33"/>
      <c r="T49" s="33"/>
    </row>
    <row r="50" ht="15.0" hidden="1" customHeight="1">
      <c r="A50" s="25"/>
      <c r="B50" s="26" t="str">
        <f t="array" ref="B50">IFERROR(INDEX('Общий список'!$A$3:$S$996,VLOOKUP(E50,'Общий список'!$A$3:$S$996,19,FALSE),MATCH($B$1,'Общий список'!A45:M45,0)),"")</f>
        <v/>
      </c>
      <c r="C50" s="27" t="str">
        <f>IF(B50="","", IFERROR(VLOOKUP(E50,'Общий список'!$A$3:$AG$996,3,FALSE),""))</f>
        <v/>
      </c>
      <c r="D50" s="27" t="str">
        <f>IF(B50="","", IFERROR(VLOOKUP(E50,'Общий список'!$A$3:$AG$996,17,FALSE),""))</f>
        <v/>
      </c>
      <c r="E50" s="28">
        <f>'Общий список'!A45</f>
        <v>189</v>
      </c>
      <c r="F50" s="29" t="str">
        <f>IF(B50="","", IFERROR(VLOOKUP(E50,'Общий список'!$A$3:$AG$996,2,FALSE),""))</f>
        <v/>
      </c>
      <c r="G50" s="27" t="str">
        <f>IF(B50="","", IFERROR(VLOOKUP(E50,'Общий список'!$A$3:$AG$996,4,FALSE),""))</f>
        <v/>
      </c>
      <c r="H50" s="27" t="str">
        <f>IF(B50="","", IFERROR(VLOOKUP(E50,'Общий список'!$A$3:$AG$996,6,FALSE),""))</f>
        <v/>
      </c>
      <c r="I50" s="27" t="str">
        <f>IF(B50="","", IFERROR(VLOOKUP(E50,'Общий список'!$A$3:$AG$996,7,FALSE),""))</f>
        <v/>
      </c>
      <c r="J50" s="27" t="str">
        <f t="array" ref="J50">IFERROR(INDEX('Общий список'!$A$3:$O$996,VLOOKUP(E50,'Общий список'!$A$3:$S$996,19,FALSE),MATCH(B50,'Общий список'!A45:N45,0)+1),"")</f>
        <v/>
      </c>
      <c r="K50" s="30"/>
      <c r="L50" s="30"/>
      <c r="M50" s="31" t="str">
        <f t="shared" si="1"/>
        <v/>
      </c>
      <c r="N50" s="28"/>
      <c r="O50" s="32"/>
      <c r="R50" s="33"/>
      <c r="S50" s="33"/>
      <c r="T50" s="33"/>
    </row>
    <row r="51" ht="15.0" customHeight="1">
      <c r="A51" s="25">
        <v>16.0</v>
      </c>
      <c r="B51" s="26" t="str">
        <f t="array" ref="B51">IFERROR(INDEX('Общий список'!$A$3:$S$996,VLOOKUP(E51,'Общий список'!$A$3:$S$996,19,FALSE),MATCH($B$1,'Общий список'!A234:M234,0)),"")</f>
        <v>60 м</v>
      </c>
      <c r="C51" s="27" t="str">
        <f>IF(B51="","", IFERROR(VLOOKUP(E51,'Общий список'!$A$3:$AG$996,3,FALSE),""))</f>
        <v>Ж</v>
      </c>
      <c r="D51" s="27" t="str">
        <f>IF(B51="","", IFERROR(VLOOKUP(E51,'Общий список'!$A$3:$AG$996,17,FALSE),""))</f>
        <v/>
      </c>
      <c r="E51" s="28" t="str">
        <f>'Общий список'!A234</f>
        <v>309а</v>
      </c>
      <c r="F51" s="29" t="str">
        <f>IF(B51="","", IFERROR(VLOOKUP(E51,'Общий список'!$A$3:$AG$996,2,FALSE),""))</f>
        <v>Соловьева Анастасия </v>
      </c>
      <c r="G51" s="27" t="str">
        <f>IF(B51="","", IFERROR(VLOOKUP(E51,'Общий список'!$A$3:$AG$996,4,FALSE),""))</f>
        <v>24.12.2004</v>
      </c>
      <c r="H51" s="29" t="str">
        <f>IF(B51="","", IFERROR(VLOOKUP(E51,'Общий список'!$A$3:$AG$996,6,FALSE),""))</f>
        <v>СШОР "Старт" г. Пермь</v>
      </c>
      <c r="I51" s="29" t="str">
        <f>IF(B51="","", IFERROR(VLOOKUP(E51,'Общий список'!$A$3:$AG$996,7,FALSE),""))</f>
        <v>Дойков В.А., Пономарева О.Ю. </v>
      </c>
      <c r="J51" s="27">
        <f t="array" ref="J51">IFERROR(INDEX('Общий список'!$A$3:$O$996,VLOOKUP(E51,'Общий список'!$A$3:$S$996,19,FALSE),MATCH(B51,'Общий список'!A234:N234,0)+1),"")</f>
        <v>7.9</v>
      </c>
      <c r="K51" s="30">
        <v>8.12</v>
      </c>
      <c r="L51" s="30"/>
      <c r="M51" s="31">
        <f t="shared" si="1"/>
        <v>8.12</v>
      </c>
      <c r="N51" s="28"/>
      <c r="O51" s="32"/>
      <c r="R51" s="33"/>
      <c r="S51" s="33"/>
      <c r="T51" s="33"/>
    </row>
    <row r="52" ht="15.0" customHeight="1">
      <c r="A52" s="25">
        <v>17.0</v>
      </c>
      <c r="B52" s="26" t="str">
        <f t="array" ref="B52">IFERROR(INDEX('Общий список'!$A$3:$S$996,VLOOKUP(E52,'Общий список'!$A$3:$S$996,19,FALSE),MATCH($B$1,'Общий список'!A8:M8,0)),"")</f>
        <v>60 м</v>
      </c>
      <c r="C52" s="27" t="str">
        <f>IF(B52="","", IFERROR(VLOOKUP(E52,'Общий список'!$A$3:$AG$996,3,FALSE),""))</f>
        <v>Ж</v>
      </c>
      <c r="D52" s="27" t="str">
        <f>IF(B52="","", IFERROR(VLOOKUP(E52,'Общий список'!$A$3:$AG$996,17,FALSE),""))</f>
        <v/>
      </c>
      <c r="E52" s="28">
        <f>'Общий список'!A8</f>
        <v>6</v>
      </c>
      <c r="F52" s="29" t="str">
        <f>IF(B52="","", IFERROR(VLOOKUP(E52,'Общий список'!$A$3:$AG$996,2,FALSE),""))</f>
        <v>Мазунина Мария</v>
      </c>
      <c r="G52" s="27" t="str">
        <f>IF(B52="","", IFERROR(VLOOKUP(E52,'Общий список'!$A$3:$AG$996,4,FALSE),""))</f>
        <v>14.02.2008</v>
      </c>
      <c r="H52" s="29" t="str">
        <f>IF(B52="","", IFERROR(VLOOKUP(E52,'Общий список'!$A$3:$AG$996,6,FALSE),""))</f>
        <v>СШОР "ТЕМП" г. Березники</v>
      </c>
      <c r="I52" s="29" t="str">
        <f>IF(B52="","", IFERROR(VLOOKUP(E52,'Общий список'!$A$3:$AG$996,7,FALSE),""))</f>
        <v>Чжао Л.А., Косинов А.Н. </v>
      </c>
      <c r="J52" s="27">
        <f t="array" ref="J52">IFERROR(INDEX('Общий список'!$A$3:$O$996,VLOOKUP(E52,'Общий список'!$A$3:$S$996,19,FALSE),MATCH(B52,'Общий список'!A8:N8,0)+1),"")</f>
        <v>8.2</v>
      </c>
      <c r="K52" s="30">
        <v>8.15</v>
      </c>
      <c r="L52" s="30"/>
      <c r="M52" s="31">
        <f t="shared" si="1"/>
        <v>8.15</v>
      </c>
      <c r="N52" s="28"/>
      <c r="O52" s="32"/>
      <c r="R52" s="33"/>
      <c r="S52" s="33"/>
      <c r="T52" s="33"/>
    </row>
    <row r="53" ht="15.0" hidden="1" customHeight="1">
      <c r="A53" s="25"/>
      <c r="B53" s="26" t="str">
        <f t="array" ref="B53">IFERROR(INDEX('Общий список'!$A$3:$S$996,VLOOKUP(E53,'Общий список'!$A$3:$S$996,19,FALSE),MATCH($B$1,'Общий список'!A48:M48,0)),"")</f>
        <v/>
      </c>
      <c r="C53" s="27" t="str">
        <f>IF(B53="","", IFERROR(VLOOKUP(E53,'Общий список'!$A$3:$AG$996,3,FALSE),""))</f>
        <v/>
      </c>
      <c r="D53" s="27" t="str">
        <f>IF(B53="","", IFERROR(VLOOKUP(E53,'Общий список'!$A$3:$AG$996,17,FALSE),""))</f>
        <v/>
      </c>
      <c r="E53" s="28">
        <f>'Общий список'!A48</f>
        <v>211</v>
      </c>
      <c r="F53" s="29" t="str">
        <f>IF(B53="","", IFERROR(VLOOKUP(E53,'Общий список'!$A$3:$AG$996,2,FALSE),""))</f>
        <v/>
      </c>
      <c r="G53" s="27" t="str">
        <f>IF(B53="","", IFERROR(VLOOKUP(E53,'Общий список'!$A$3:$AG$996,4,FALSE),""))</f>
        <v/>
      </c>
      <c r="H53" s="27" t="str">
        <f>IF(B53="","", IFERROR(VLOOKUP(E53,'Общий список'!$A$3:$AG$996,6,FALSE),""))</f>
        <v/>
      </c>
      <c r="I53" s="27" t="str">
        <f>IF(B53="","", IFERROR(VLOOKUP(E53,'Общий список'!$A$3:$AG$996,7,FALSE),""))</f>
        <v/>
      </c>
      <c r="J53" s="27" t="str">
        <f t="array" ref="J53">IFERROR(INDEX('Общий список'!$A$3:$O$996,VLOOKUP(E53,'Общий список'!$A$3:$S$996,19,FALSE),MATCH(B53,'Общий список'!A48:N48,0)+1),"")</f>
        <v/>
      </c>
      <c r="K53" s="30"/>
      <c r="L53" s="30"/>
      <c r="M53" s="31" t="str">
        <f t="shared" si="1"/>
        <v/>
      </c>
      <c r="N53" s="28"/>
      <c r="O53" s="32"/>
      <c r="R53" s="33"/>
      <c r="S53" s="33"/>
      <c r="T53" s="33"/>
    </row>
    <row r="54" ht="15.0" customHeight="1">
      <c r="A54" s="25">
        <v>18.0</v>
      </c>
      <c r="B54" s="26" t="str">
        <f t="array" ref="B54">IFERROR(INDEX('Общий список'!$A$3:$S$996,VLOOKUP(E54,'Общий список'!$A$3:$S$996,19,FALSE),MATCH($B$1,'Общий список'!A49:M49,0)),"")</f>
        <v>60 м</v>
      </c>
      <c r="C54" s="27" t="str">
        <f>IF(B54="","", IFERROR(VLOOKUP(E54,'Общий список'!$A$3:$AG$996,3,FALSE),""))</f>
        <v>Ж</v>
      </c>
      <c r="D54" s="27" t="str">
        <f>IF(B54="","", IFERROR(VLOOKUP(E54,'Общий список'!$A$3:$AG$996,17,FALSE),""))</f>
        <v/>
      </c>
      <c r="E54" s="28">
        <f>'Общий список'!A49</f>
        <v>215</v>
      </c>
      <c r="F54" s="29" t="str">
        <f>IF(B54="","", IFERROR(VLOOKUP(E54,'Общий список'!$A$3:$AG$996,2,FALSE),""))</f>
        <v>Петрова Алина</v>
      </c>
      <c r="G54" s="27" t="str">
        <f>IF(B54="","", IFERROR(VLOOKUP(E54,'Общий список'!$A$3:$AG$996,4,FALSE),""))</f>
        <v>16.05.2009</v>
      </c>
      <c r="H54" s="34" t="str">
        <f>IF(B54="","", IFERROR(VLOOKUP(E54,'Общий список'!$A$3:$AG$996,6,FALSE),""))</f>
        <v>МАУ ДО СШОР Кировского р-на</v>
      </c>
      <c r="I54" s="29" t="str">
        <f>IF(B54="","", IFERROR(VLOOKUP(E54,'Общий список'!$A$3:$AG$996,7,FALSE),""))</f>
        <v>Пономарева О.Ю., Щербаков А.М.</v>
      </c>
      <c r="J54" s="27">
        <f t="array" ref="J54">IFERROR(INDEX('Общий список'!$A$3:$O$996,VLOOKUP(E54,'Общий список'!$A$3:$S$996,19,FALSE),MATCH(B54,'Общий список'!A49:N49,0)+1),"")</f>
        <v>8.3</v>
      </c>
      <c r="K54" s="30">
        <v>8.21</v>
      </c>
      <c r="L54" s="30"/>
      <c r="M54" s="31">
        <f t="shared" si="1"/>
        <v>8.21</v>
      </c>
      <c r="N54" s="28"/>
      <c r="O54" s="32"/>
      <c r="R54" s="33"/>
      <c r="S54" s="33"/>
      <c r="T54" s="33"/>
    </row>
    <row r="55" ht="15.0" hidden="1" customHeight="1">
      <c r="A55" s="25"/>
      <c r="B55" s="26" t="str">
        <f t="array" ref="B55">IFERROR(INDEX('Общий список'!$A$3:$S$996,VLOOKUP(E55,'Общий список'!$A$3:$S$996,19,FALSE),MATCH($B$1,'Общий список'!A51:M51,0)),"")</f>
        <v>60 м</v>
      </c>
      <c r="C55" s="27" t="str">
        <f>IF(B55="","", IFERROR(VLOOKUP(E55,'Общий список'!$A$3:$AG$996,3,FALSE),""))</f>
        <v>М</v>
      </c>
      <c r="D55" s="27" t="str">
        <f>IF(B55="","", IFERROR(VLOOKUP(E55,'Общий список'!$A$3:$AG$996,17,FALSE),""))</f>
        <v/>
      </c>
      <c r="E55" s="28">
        <f>'Общий список'!A51</f>
        <v>223</v>
      </c>
      <c r="F55" s="29" t="str">
        <f>IF(B55="","", IFERROR(VLOOKUP(E55,'Общий список'!$A$3:$AG$996,2,FALSE),""))</f>
        <v>Клячин Максим</v>
      </c>
      <c r="G55" s="27" t="str">
        <f>IF(B55="","", IFERROR(VLOOKUP(E55,'Общий список'!$A$3:$AG$996,4,FALSE),""))</f>
        <v>04.04.2004</v>
      </c>
      <c r="H55" s="27" t="str">
        <f>IF(B55="","", IFERROR(VLOOKUP(E55,'Общий список'!$A$3:$AG$996,6,FALSE),""))</f>
        <v>г. Пермь "СШОР №1"</v>
      </c>
      <c r="I55" s="27" t="str">
        <f>IF(B55="","", IFERROR(VLOOKUP(E55,'Общий список'!$A$3:$AG$996,7,FALSE),""))</f>
        <v>Силкин А.Ф.</v>
      </c>
      <c r="J55" s="27">
        <f t="array" ref="J55">IFERROR(INDEX('Общий список'!$A$3:$O$996,VLOOKUP(E55,'Общий список'!$A$3:$S$996,19,FALSE),MATCH(B55,'Общий список'!A51:N51,0)+1),"")</f>
        <v>6.9</v>
      </c>
      <c r="K55" s="30"/>
      <c r="L55" s="30"/>
      <c r="M55" s="31" t="str">
        <f t="shared" si="1"/>
        <v/>
      </c>
      <c r="N55" s="28"/>
      <c r="O55" s="32"/>
      <c r="R55" s="33"/>
      <c r="S55" s="33"/>
      <c r="T55" s="33"/>
    </row>
    <row r="56" ht="15.0" hidden="1" customHeight="1">
      <c r="A56" s="25"/>
      <c r="B56" s="26" t="str">
        <f t="array" ref="B56">IFERROR(INDEX('Общий список'!$A$3:$S$996,VLOOKUP(E56,'Общий список'!$A$3:$S$996,19,FALSE),MATCH($B$1,'Общий список'!A52:M52,0)),"")</f>
        <v>60 м</v>
      </c>
      <c r="C56" s="27" t="str">
        <f>IF(B56="","", IFERROR(VLOOKUP(E56,'Общий список'!$A$3:$AG$996,3,FALSE),""))</f>
        <v>М</v>
      </c>
      <c r="D56" s="27" t="str">
        <f>IF(B56="","", IFERROR(VLOOKUP(E56,'Общий список'!$A$3:$AG$996,17,FALSE),""))</f>
        <v/>
      </c>
      <c r="E56" s="28">
        <f>'Общий список'!A52</f>
        <v>229</v>
      </c>
      <c r="F56" s="29" t="str">
        <f>IF(B56="","", IFERROR(VLOOKUP(E56,'Общий список'!$A$3:$AG$996,2,FALSE),""))</f>
        <v>Панченко Глеб</v>
      </c>
      <c r="G56" s="27" t="str">
        <f>IF(B56="","", IFERROR(VLOOKUP(E56,'Общий список'!$A$3:$AG$996,4,FALSE),""))</f>
        <v>22.12.1998</v>
      </c>
      <c r="H56" s="27" t="str">
        <f>IF(B56="","", IFERROR(VLOOKUP(E56,'Общий список'!$A$3:$AG$996,6,FALSE),""))</f>
        <v>г. Пермь "СШОР №1"</v>
      </c>
      <c r="I56" s="27" t="str">
        <f>IF(B56="","", IFERROR(VLOOKUP(E56,'Общий список'!$A$3:$AG$996,7,FALSE),""))</f>
        <v>Силкин А.Ф.</v>
      </c>
      <c r="J56" s="27">
        <f t="array" ref="J56">IFERROR(INDEX('Общий список'!$A$3:$O$996,VLOOKUP(E56,'Общий список'!$A$3:$S$996,19,FALSE),MATCH(B56,'Общий список'!A52:N52,0)+1),"")</f>
        <v>6.9</v>
      </c>
      <c r="K56" s="30"/>
      <c r="L56" s="30"/>
      <c r="M56" s="31" t="str">
        <f t="shared" si="1"/>
        <v/>
      </c>
      <c r="N56" s="28"/>
      <c r="O56" s="32"/>
      <c r="R56" s="33"/>
      <c r="S56" s="33"/>
      <c r="T56" s="33"/>
    </row>
    <row r="57" ht="15.0" customHeight="1">
      <c r="A57" s="25">
        <v>19.0</v>
      </c>
      <c r="B57" s="26" t="str">
        <f t="array" ref="B57">IFERROR(INDEX('Общий список'!$A$3:$S$996,VLOOKUP(E57,'Общий список'!$A$3:$S$996,19,FALSE),MATCH($B$1,'Общий список'!A50:M50,0)),"")</f>
        <v>60 м</v>
      </c>
      <c r="C57" s="27" t="str">
        <f>IF(B57="","", IFERROR(VLOOKUP(E57,'Общий список'!$A$3:$AG$996,3,FALSE),""))</f>
        <v>Ж</v>
      </c>
      <c r="D57" s="27" t="str">
        <f>IF(B57="","", IFERROR(VLOOKUP(E57,'Общий список'!$A$3:$AG$996,17,FALSE),""))</f>
        <v/>
      </c>
      <c r="E57" s="28">
        <f>'Общий список'!A50</f>
        <v>216</v>
      </c>
      <c r="F57" s="29" t="str">
        <f>IF(B57="","", IFERROR(VLOOKUP(E57,'Общий список'!$A$3:$AG$996,2,FALSE),""))</f>
        <v>Ибрагимова Кристина </v>
      </c>
      <c r="G57" s="27" t="str">
        <f>IF(B57="","", IFERROR(VLOOKUP(E57,'Общий список'!$A$3:$AG$996,4,FALSE),""))</f>
        <v>08.01.2005</v>
      </c>
      <c r="H57" s="34" t="str">
        <f>IF(B57="","", IFERROR(VLOOKUP(E57,'Общий список'!$A$3:$AG$996,6,FALSE),""))</f>
        <v>МАУ ДО СШОР Кировского р-на</v>
      </c>
      <c r="I57" s="29" t="str">
        <f>IF(B57="","", IFERROR(VLOOKUP(E57,'Общий список'!$A$3:$AG$996,7,FALSE),""))</f>
        <v>Пономарева О.Б.</v>
      </c>
      <c r="J57" s="27">
        <f t="array" ref="J57">IFERROR(INDEX('Общий список'!$A$3:$O$996,VLOOKUP(E57,'Общий список'!$A$3:$S$996,19,FALSE),MATCH(B57,'Общий список'!A50:N50,0)+1),"")</f>
        <v>8.2</v>
      </c>
      <c r="K57" s="30">
        <v>8.22</v>
      </c>
      <c r="L57" s="30"/>
      <c r="M57" s="31">
        <f t="shared" si="1"/>
        <v>8.22</v>
      </c>
      <c r="N57" s="28"/>
      <c r="O57" s="32"/>
      <c r="R57" s="33"/>
      <c r="S57" s="33"/>
      <c r="T57" s="33"/>
    </row>
    <row r="58" ht="15.0" hidden="1" customHeight="1">
      <c r="A58" s="25"/>
      <c r="B58" s="26" t="str">
        <f t="array" ref="B58">IFERROR(INDEX('Общий список'!$A$3:$S$996,VLOOKUP(E58,'Общий список'!$A$3:$S$996,19,FALSE),MATCH($B$1,'Общий список'!A54:M54,0)),"")</f>
        <v/>
      </c>
      <c r="C58" s="27" t="str">
        <f>IF(B58="","", IFERROR(VLOOKUP(E58,'Общий список'!$A$3:$AG$996,3,FALSE),""))</f>
        <v/>
      </c>
      <c r="D58" s="27" t="str">
        <f>IF(B58="","", IFERROR(VLOOKUP(E58,'Общий список'!$A$3:$AG$996,17,FALSE),""))</f>
        <v/>
      </c>
      <c r="E58" s="28">
        <f>'Общий список'!A54</f>
        <v>235</v>
      </c>
      <c r="F58" s="29" t="str">
        <f>IF(B58="","", IFERROR(VLOOKUP(E58,'Общий список'!$A$3:$AG$996,2,FALSE),""))</f>
        <v/>
      </c>
      <c r="G58" s="27" t="str">
        <f>IF(B58="","", IFERROR(VLOOKUP(E58,'Общий список'!$A$3:$AG$996,4,FALSE),""))</f>
        <v/>
      </c>
      <c r="H58" s="27" t="str">
        <f>IF(B58="","", IFERROR(VLOOKUP(E58,'Общий список'!$A$3:$AG$996,6,FALSE),""))</f>
        <v/>
      </c>
      <c r="I58" s="27" t="str">
        <f>IF(B58="","", IFERROR(VLOOKUP(E58,'Общий список'!$A$3:$AG$996,7,FALSE),""))</f>
        <v/>
      </c>
      <c r="J58" s="27" t="str">
        <f t="array" ref="J58">IFERROR(INDEX('Общий список'!$A$3:$O$996,VLOOKUP(E58,'Общий список'!$A$3:$S$996,19,FALSE),MATCH(B58,'Общий список'!A54:N54,0)+1),"")</f>
        <v/>
      </c>
      <c r="K58" s="30"/>
      <c r="L58" s="30"/>
      <c r="M58" s="31" t="str">
        <f t="shared" si="1"/>
        <v/>
      </c>
      <c r="N58" s="28"/>
      <c r="O58" s="32"/>
      <c r="R58" s="33"/>
      <c r="S58" s="33"/>
      <c r="T58" s="33"/>
    </row>
    <row r="59" ht="15.0" customHeight="1">
      <c r="A59" s="25">
        <v>20.0</v>
      </c>
      <c r="B59" s="26" t="str">
        <f t="array" ref="B59">IFERROR(INDEX('Общий список'!$A$3:$S$996,VLOOKUP(E59,'Общий список'!$A$3:$S$996,19,FALSE),MATCH($B$1,'Общий список'!A91:M91,0)),"")</f>
        <v>60 м</v>
      </c>
      <c r="C59" s="27" t="str">
        <f>IF(B59="","", IFERROR(VLOOKUP(E59,'Общий список'!$A$3:$AG$996,3,FALSE),""))</f>
        <v>Ж</v>
      </c>
      <c r="D59" s="27" t="str">
        <f>IF(B59="","", IFERROR(VLOOKUP(E59,'Общий список'!$A$3:$AG$996,17,FALSE),""))</f>
        <v/>
      </c>
      <c r="E59" s="28">
        <f>'Общий список'!A91</f>
        <v>374</v>
      </c>
      <c r="F59" s="29" t="str">
        <f>IF(B59="","", IFERROR(VLOOKUP(E59,'Общий список'!$A$3:$AG$996,2,FALSE),""))</f>
        <v>Котовских Анастасия</v>
      </c>
      <c r="G59" s="27" t="str">
        <f>IF(B59="","", IFERROR(VLOOKUP(E59,'Общий список'!$A$3:$AG$996,4,FALSE),""))</f>
        <v>30.04.2008</v>
      </c>
      <c r="H59" s="29" t="str">
        <f>IF(B59="","", IFERROR(VLOOKUP(E59,'Общий список'!$A$3:$AG$996,6,FALSE),""))</f>
        <v>г. Пермь "СШОР №1"</v>
      </c>
      <c r="I59" s="29" t="str">
        <f>IF(B59="","", IFERROR(VLOOKUP(E59,'Общий список'!$A$3:$AG$996,7,FALSE),""))</f>
        <v>Савкина Е.И </v>
      </c>
      <c r="J59" s="27">
        <f t="array" ref="J59">IFERROR(INDEX('Общий список'!$A$3:$O$996,VLOOKUP(E59,'Общий список'!$A$3:$S$996,19,FALSE),MATCH(B59,'Общий список'!A91:N91,0)+1),"")</f>
        <v>8.1</v>
      </c>
      <c r="K59" s="30">
        <v>8.25</v>
      </c>
      <c r="L59" s="30"/>
      <c r="M59" s="31">
        <f t="shared" si="1"/>
        <v>8.25</v>
      </c>
      <c r="N59" s="28"/>
      <c r="O59" s="32"/>
      <c r="R59" s="33"/>
      <c r="S59" s="33"/>
      <c r="T59" s="33"/>
    </row>
    <row r="60" ht="15.0" customHeight="1">
      <c r="A60" s="25">
        <v>21.0</v>
      </c>
      <c r="B60" s="26" t="str">
        <f t="array" ref="B60">IFERROR(INDEX('Общий список'!$A$3:$S$996,VLOOKUP(E60,'Общий список'!$A$3:$S$996,19,FALSE),MATCH($B$1,'Общий список'!A120:M120,0)),"")</f>
        <v>60 м</v>
      </c>
      <c r="C60" s="27" t="str">
        <f>IF(B60="","", IFERROR(VLOOKUP(E60,'Общий список'!$A$3:$AG$996,3,FALSE),""))</f>
        <v>Ж</v>
      </c>
      <c r="D60" s="27" t="str">
        <f>IF(B60="","", IFERROR(VLOOKUP(E60,'Общий список'!$A$3:$AG$996,17,FALSE),""))</f>
        <v/>
      </c>
      <c r="E60" s="28">
        <f>'Общий список'!A120</f>
        <v>499</v>
      </c>
      <c r="F60" s="29" t="str">
        <f>IF(B60="","", IFERROR(VLOOKUP(E60,'Общий список'!$A$3:$AG$996,2,FALSE),""))</f>
        <v>Смышляева Вера</v>
      </c>
      <c r="G60" s="27" t="str">
        <f>IF(B60="","", IFERROR(VLOOKUP(E60,'Общий список'!$A$3:$AG$996,4,FALSE),""))</f>
        <v>07.11.1998</v>
      </c>
      <c r="H60" s="29" t="str">
        <f>IF(B60="","", IFERROR(VLOOKUP(E60,'Общий список'!$A$3:$AG$996,6,FALSE),""))</f>
        <v>г. Пермь СШ "Спартак"</v>
      </c>
      <c r="I60" s="29" t="str">
        <f>IF(B60="","", IFERROR(VLOOKUP(E60,'Общий список'!$A$3:$AG$996,7,FALSE),""))</f>
        <v>Бабкина К.Н.</v>
      </c>
      <c r="J60" s="27">
        <f t="array" ref="J60">IFERROR(INDEX('Общий список'!$A$3:$O$996,VLOOKUP(E60,'Общий список'!$A$3:$S$996,19,FALSE),MATCH(B60,'Общий список'!A120:N120,0)+1),"")</f>
        <v>8.25</v>
      </c>
      <c r="K60" s="30">
        <v>8.25</v>
      </c>
      <c r="L60" s="30"/>
      <c r="M60" s="31">
        <f t="shared" si="1"/>
        <v>8.25</v>
      </c>
      <c r="N60" s="28"/>
      <c r="O60" s="32"/>
      <c r="R60" s="33"/>
      <c r="S60" s="33"/>
      <c r="T60" s="33"/>
    </row>
    <row r="61" ht="15.0" hidden="1" customHeight="1">
      <c r="A61" s="25"/>
      <c r="B61" s="26" t="str">
        <f t="array" ref="B61">IFERROR(INDEX('Общий список'!$A$3:$S$996,VLOOKUP(E61,'Общий список'!$A$3:$S$996,19,FALSE),MATCH($B$1,'Общий список'!A56:M56,0)),"")</f>
        <v/>
      </c>
      <c r="C61" s="27" t="str">
        <f>IF(B61="","", IFERROR(VLOOKUP(E61,'Общий список'!$A$3:$AG$996,3,FALSE),""))</f>
        <v/>
      </c>
      <c r="D61" s="27" t="str">
        <f>IF(B61="","", IFERROR(VLOOKUP(E61,'Общий список'!$A$3:$AG$996,17,FALSE),""))</f>
        <v/>
      </c>
      <c r="E61" s="28">
        <f>'Общий список'!A56</f>
        <v>239</v>
      </c>
      <c r="F61" s="29" t="str">
        <f>IF(B61="","", IFERROR(VLOOKUP(E61,'Общий список'!$A$3:$AG$996,2,FALSE),""))</f>
        <v/>
      </c>
      <c r="G61" s="27" t="str">
        <f>IF(B61="","", IFERROR(VLOOKUP(E61,'Общий список'!$A$3:$AG$996,4,FALSE),""))</f>
        <v/>
      </c>
      <c r="H61" s="27" t="str">
        <f>IF(B61="","", IFERROR(VLOOKUP(E61,'Общий список'!$A$3:$AG$996,6,FALSE),""))</f>
        <v/>
      </c>
      <c r="I61" s="27" t="str">
        <f>IF(B61="","", IFERROR(VLOOKUP(E61,'Общий список'!$A$3:$AG$996,7,FALSE),""))</f>
        <v/>
      </c>
      <c r="J61" s="27" t="str">
        <f t="array" ref="J61">IFERROR(INDEX('Общий список'!$A$3:$O$996,VLOOKUP(E61,'Общий список'!$A$3:$S$996,19,FALSE),MATCH(B61,'Общий список'!A56:N56,0)+1),"")</f>
        <v/>
      </c>
      <c r="K61" s="30"/>
      <c r="L61" s="30"/>
      <c r="M61" s="31" t="str">
        <f t="shared" si="1"/>
        <v/>
      </c>
      <c r="N61" s="28"/>
      <c r="O61" s="32"/>
      <c r="R61" s="33"/>
      <c r="S61" s="33"/>
      <c r="T61" s="33"/>
    </row>
    <row r="62" ht="15.0" hidden="1" customHeight="1">
      <c r="A62" s="25"/>
      <c r="B62" s="26" t="str">
        <f t="array" ref="B62">IFERROR(INDEX('Общий список'!$A$3:$S$996,VLOOKUP(E62,'Общий список'!$A$3:$S$996,19,FALSE),MATCH($B$1,'Общий список'!A57:M57,0)),"")</f>
        <v>60 м</v>
      </c>
      <c r="C62" s="27" t="str">
        <f>IF(B62="","", IFERROR(VLOOKUP(E62,'Общий список'!$A$3:$AG$996,3,FALSE),""))</f>
        <v>М</v>
      </c>
      <c r="D62" s="27" t="str">
        <f>IF(B62="","", IFERROR(VLOOKUP(E62,'Общий список'!$A$3:$AG$996,17,FALSE),""))</f>
        <v/>
      </c>
      <c r="E62" s="28">
        <f>'Общий список'!A57</f>
        <v>241</v>
      </c>
      <c r="F62" s="29" t="str">
        <f>IF(B62="","", IFERROR(VLOOKUP(E62,'Общий список'!$A$3:$AG$996,2,FALSE),""))</f>
        <v>Карманов Максим</v>
      </c>
      <c r="G62" s="27">
        <f>IF(B62="","", IFERROR(VLOOKUP(E62,'Общий список'!$A$3:$AG$996,4,FALSE),""))</f>
        <v>34630</v>
      </c>
      <c r="H62" s="27" t="str">
        <f>IF(B62="","", IFERROR(VLOOKUP(E62,'Общий список'!$A$3:$AG$996,6,FALSE),""))</f>
        <v>г. Пермь "СШОР №1"</v>
      </c>
      <c r="I62" s="27" t="str">
        <f>IF(B62="","", IFERROR(VLOOKUP(E62,'Общий список'!$A$3:$AG$996,7,FALSE),""))</f>
        <v>Силкин А.Ф.</v>
      </c>
      <c r="J62" s="27">
        <f t="array" ref="J62">IFERROR(INDEX('Общий список'!$A$3:$O$996,VLOOKUP(E62,'Общий список'!$A$3:$S$996,19,FALSE),MATCH(B62,'Общий список'!A57:N57,0)+1),"")</f>
        <v>7.2</v>
      </c>
      <c r="K62" s="30"/>
      <c r="L62" s="30"/>
      <c r="M62" s="31" t="str">
        <f t="shared" si="1"/>
        <v/>
      </c>
      <c r="N62" s="28"/>
      <c r="O62" s="32"/>
      <c r="R62" s="33"/>
      <c r="S62" s="33"/>
      <c r="T62" s="33"/>
    </row>
    <row r="63" ht="15.0" hidden="1" customHeight="1">
      <c r="A63" s="25"/>
      <c r="B63" s="26" t="str">
        <f t="array" ref="B63">IFERROR(INDEX('Общий список'!$A$3:$S$996,VLOOKUP(E63,'Общий список'!$A$3:$S$996,19,FALSE),MATCH($B$1,'Общий список'!A58:M58,0)),"")</f>
        <v>60 м</v>
      </c>
      <c r="C63" s="27" t="str">
        <f>IF(B63="","", IFERROR(VLOOKUP(E63,'Общий список'!$A$3:$AG$996,3,FALSE),""))</f>
        <v>М</v>
      </c>
      <c r="D63" s="27" t="str">
        <f>IF(B63="","", IFERROR(VLOOKUP(E63,'Общий список'!$A$3:$AG$996,17,FALSE),""))</f>
        <v/>
      </c>
      <c r="E63" s="28">
        <f>'Общий список'!A58</f>
        <v>242</v>
      </c>
      <c r="F63" s="29" t="str">
        <f>IF(B63="","", IFERROR(VLOOKUP(E63,'Общий список'!$A$3:$AG$996,2,FALSE),""))</f>
        <v>Пирогов Арсений</v>
      </c>
      <c r="G63" s="27" t="str">
        <f>IF(B63="","", IFERROR(VLOOKUP(E63,'Общий список'!$A$3:$AG$996,4,FALSE),""))</f>
        <v>07.09.2006</v>
      </c>
      <c r="H63" s="27" t="str">
        <f>IF(B63="","", IFERROR(VLOOKUP(E63,'Общий список'!$A$3:$AG$996,6,FALSE),""))</f>
        <v>г. Пермь "СШОР №1"</v>
      </c>
      <c r="I63" s="27" t="str">
        <f>IF(B63="","", IFERROR(VLOOKUP(E63,'Общий список'!$A$3:$AG$996,7,FALSE),""))</f>
        <v>Силкин А.Ф.</v>
      </c>
      <c r="J63" s="27">
        <f t="array" ref="J63">IFERROR(INDEX('Общий список'!$A$3:$O$996,VLOOKUP(E63,'Общий список'!$A$3:$S$996,19,FALSE),MATCH(B63,'Общий список'!A58:N58,0)+1),"")</f>
        <v>6.74</v>
      </c>
      <c r="K63" s="30"/>
      <c r="L63" s="30"/>
      <c r="M63" s="31" t="str">
        <f t="shared" si="1"/>
        <v/>
      </c>
      <c r="N63" s="28"/>
      <c r="O63" s="32"/>
      <c r="R63" s="33"/>
      <c r="S63" s="33"/>
      <c r="T63" s="33"/>
    </row>
    <row r="64" ht="15.0" hidden="1" customHeight="1">
      <c r="A64" s="25"/>
      <c r="B64" s="26" t="str">
        <f t="array" ref="B64">IFERROR(INDEX('Общий список'!$A$3:$S$996,VLOOKUP(E64,'Общий список'!$A$3:$S$996,19,FALSE),MATCH($B$1,'Общий список'!A59:M59,0)),"")</f>
        <v/>
      </c>
      <c r="C64" s="27" t="str">
        <f>IF(B64="","", IFERROR(VLOOKUP(E64,'Общий список'!$A$3:$AG$996,3,FALSE),""))</f>
        <v/>
      </c>
      <c r="D64" s="27" t="str">
        <f>IF(B64="","", IFERROR(VLOOKUP(E64,'Общий список'!$A$3:$AG$996,17,FALSE),""))</f>
        <v/>
      </c>
      <c r="E64" s="28">
        <f>'Общий список'!A59</f>
        <v>243</v>
      </c>
      <c r="F64" s="29" t="str">
        <f>IF(B64="","", IFERROR(VLOOKUP(E64,'Общий список'!$A$3:$AG$996,2,FALSE),""))</f>
        <v/>
      </c>
      <c r="G64" s="27" t="str">
        <f>IF(B64="","", IFERROR(VLOOKUP(E64,'Общий список'!$A$3:$AG$996,4,FALSE),""))</f>
        <v/>
      </c>
      <c r="H64" s="27" t="str">
        <f>IF(B64="","", IFERROR(VLOOKUP(E64,'Общий список'!$A$3:$AG$996,6,FALSE),""))</f>
        <v/>
      </c>
      <c r="I64" s="27" t="str">
        <f>IF(B64="","", IFERROR(VLOOKUP(E64,'Общий список'!$A$3:$AG$996,7,FALSE),""))</f>
        <v/>
      </c>
      <c r="J64" s="27" t="str">
        <f t="array" ref="J64">IFERROR(INDEX('Общий список'!$A$3:$O$996,VLOOKUP(E64,'Общий список'!$A$3:$S$996,19,FALSE),MATCH(B64,'Общий список'!A59:N59,0)+1),"")</f>
        <v/>
      </c>
      <c r="K64" s="30"/>
      <c r="L64" s="30"/>
      <c r="M64" s="31" t="str">
        <f t="shared" si="1"/>
        <v/>
      </c>
      <c r="N64" s="28"/>
      <c r="O64" s="32"/>
      <c r="R64" s="33"/>
      <c r="S64" s="33"/>
      <c r="T64" s="33"/>
    </row>
    <row r="65" ht="15.0" hidden="1" customHeight="1">
      <c r="A65" s="25"/>
      <c r="B65" s="26" t="str">
        <f t="array" ref="B65">IFERROR(INDEX('Общий список'!$A$3:$S$996,VLOOKUP(E65,'Общий список'!$A$3:$S$996,19,FALSE),MATCH($B$1,'Общий список'!A60:M60,0)),"")</f>
        <v/>
      </c>
      <c r="C65" s="27" t="str">
        <f>IF(B65="","", IFERROR(VLOOKUP(E65,'Общий список'!$A$3:$AG$996,3,FALSE),""))</f>
        <v/>
      </c>
      <c r="D65" s="27" t="str">
        <f>IF(B65="","", IFERROR(VLOOKUP(E65,'Общий список'!$A$3:$AG$996,17,FALSE),""))</f>
        <v/>
      </c>
      <c r="E65" s="28">
        <f>'Общий список'!A60</f>
        <v>250</v>
      </c>
      <c r="F65" s="29" t="str">
        <f>IF(B65="","", IFERROR(VLOOKUP(E65,'Общий список'!$A$3:$AG$996,2,FALSE),""))</f>
        <v/>
      </c>
      <c r="G65" s="27" t="str">
        <f>IF(B65="","", IFERROR(VLOOKUP(E65,'Общий список'!$A$3:$AG$996,4,FALSE),""))</f>
        <v/>
      </c>
      <c r="H65" s="27" t="str">
        <f>IF(B65="","", IFERROR(VLOOKUP(E65,'Общий список'!$A$3:$AG$996,6,FALSE),""))</f>
        <v/>
      </c>
      <c r="I65" s="27" t="str">
        <f>IF(B65="","", IFERROR(VLOOKUP(E65,'Общий список'!$A$3:$AG$996,7,FALSE),""))</f>
        <v/>
      </c>
      <c r="J65" s="27" t="str">
        <f t="array" ref="J65">IFERROR(INDEX('Общий список'!$A$3:$O$996,VLOOKUP(E65,'Общий список'!$A$3:$S$996,19,FALSE),MATCH(B65,'Общий список'!A60:N60,0)+1),"")</f>
        <v/>
      </c>
      <c r="K65" s="30"/>
      <c r="L65" s="30"/>
      <c r="M65" s="31" t="str">
        <f t="shared" si="1"/>
        <v/>
      </c>
      <c r="N65" s="28"/>
      <c r="O65" s="32"/>
      <c r="R65" s="33"/>
      <c r="S65" s="33"/>
      <c r="T65" s="33"/>
    </row>
    <row r="66" ht="15.0" hidden="1" customHeight="1">
      <c r="A66" s="25"/>
      <c r="B66" s="26" t="str">
        <f t="array" ref="B66">IFERROR(INDEX('Общий список'!$A$3:$S$996,VLOOKUP(E66,'Общий список'!$A$3:$S$996,19,FALSE),MATCH($B$1,'Общий список'!A61:M61,0)),"")</f>
        <v/>
      </c>
      <c r="C66" s="27" t="str">
        <f>IF(B66="","", IFERROR(VLOOKUP(E66,'Общий список'!$A$3:$AG$996,3,FALSE),""))</f>
        <v/>
      </c>
      <c r="D66" s="27" t="str">
        <f>IF(B66="","", IFERROR(VLOOKUP(E66,'Общий список'!$A$3:$AG$996,17,FALSE),""))</f>
        <v/>
      </c>
      <c r="E66" s="28">
        <f>'Общий список'!A61</f>
        <v>271</v>
      </c>
      <c r="F66" s="29" t="str">
        <f>IF(B66="","", IFERROR(VLOOKUP(E66,'Общий список'!$A$3:$AG$996,2,FALSE),""))</f>
        <v/>
      </c>
      <c r="G66" s="27" t="str">
        <f>IF(B66="","", IFERROR(VLOOKUP(E66,'Общий список'!$A$3:$AG$996,4,FALSE),""))</f>
        <v/>
      </c>
      <c r="H66" s="27" t="str">
        <f>IF(B66="","", IFERROR(VLOOKUP(E66,'Общий список'!$A$3:$AG$996,6,FALSE),""))</f>
        <v/>
      </c>
      <c r="I66" s="27" t="str">
        <f>IF(B66="","", IFERROR(VLOOKUP(E66,'Общий список'!$A$3:$AG$996,7,FALSE),""))</f>
        <v/>
      </c>
      <c r="J66" s="27" t="str">
        <f t="array" ref="J66">IFERROR(INDEX('Общий список'!$A$3:$O$996,VLOOKUP(E66,'Общий список'!$A$3:$S$996,19,FALSE),MATCH(B66,'Общий список'!A61:N61,0)+1),"")</f>
        <v/>
      </c>
      <c r="K66" s="30"/>
      <c r="L66" s="30"/>
      <c r="M66" s="31" t="str">
        <f t="shared" si="1"/>
        <v/>
      </c>
      <c r="N66" s="28"/>
      <c r="O66" s="32"/>
      <c r="R66" s="33"/>
      <c r="S66" s="33"/>
      <c r="T66" s="33"/>
    </row>
    <row r="67" ht="15.0" customHeight="1">
      <c r="A67" s="25">
        <v>22.0</v>
      </c>
      <c r="B67" s="26"/>
      <c r="C67" s="27"/>
      <c r="D67" s="27"/>
      <c r="E67" s="28">
        <v>657.0</v>
      </c>
      <c r="F67" s="49" t="s">
        <v>175</v>
      </c>
      <c r="G67" s="61">
        <v>40587.0</v>
      </c>
      <c r="H67" s="49" t="s">
        <v>176</v>
      </c>
      <c r="I67" s="49" t="s">
        <v>177</v>
      </c>
      <c r="J67" s="50">
        <v>8.2</v>
      </c>
      <c r="K67" s="30">
        <v>8.27</v>
      </c>
      <c r="L67" s="30"/>
      <c r="M67" s="31"/>
      <c r="N67" s="28"/>
      <c r="O67" s="32"/>
      <c r="R67" s="33"/>
      <c r="S67" s="33"/>
      <c r="T67" s="33"/>
    </row>
    <row r="68" ht="15.0" customHeight="1">
      <c r="A68" s="25">
        <v>23.0</v>
      </c>
      <c r="B68" s="26" t="str">
        <f t="array" ref="B68">IFERROR(INDEX('Общий список'!$A$3:$S$996,VLOOKUP(E68,'Общий список'!$A$3:$S$996,19,FALSE),MATCH($B$1,'Общий список'!A41:M41,0)),"")</f>
        <v>60 м</v>
      </c>
      <c r="C68" s="27" t="str">
        <f>IF(B68="","", IFERROR(VLOOKUP(E68,'Общий список'!$A$3:$AG$996,3,FALSE),""))</f>
        <v>Ж</v>
      </c>
      <c r="D68" s="27" t="str">
        <f>IF(B68="","", IFERROR(VLOOKUP(E68,'Общий список'!$A$3:$AG$996,17,FALSE),""))</f>
        <v/>
      </c>
      <c r="E68" s="28">
        <f>'Общий список'!A41</f>
        <v>176</v>
      </c>
      <c r="F68" s="29" t="str">
        <f>IF(B68="","", IFERROR(VLOOKUP(E68,'Общий список'!$A$3:$AG$996,2,FALSE),""))</f>
        <v>Овчинникова Дарья</v>
      </c>
      <c r="G68" s="27" t="str">
        <f>IF(B68="","", IFERROR(VLOOKUP(E68,'Общий список'!$A$3:$AG$996,4,FALSE),""))</f>
        <v>23.07.2009</v>
      </c>
      <c r="H68" s="34" t="str">
        <f>IF(B68="","", IFERROR(VLOOKUP(E68,'Общий список'!$A$3:$AG$996,6,FALSE),""))</f>
        <v>МАУ ДО СШОР Кировского р-на</v>
      </c>
      <c r="I68" s="34" t="str">
        <f>IF(B68="","", IFERROR(VLOOKUP(E68,'Общий список'!$A$3:$AG$996,7,FALSE),""))</f>
        <v>Пономарева Е.Ю., Пономарева О.Ю.</v>
      </c>
      <c r="J68" s="27">
        <f t="array" ref="J68">IFERROR(INDEX('Общий список'!$A$3:$O$996,VLOOKUP(E68,'Общий список'!$A$3:$S$996,19,FALSE),MATCH(B68,'Общий список'!A41:N41,0)+1),"")</f>
        <v>8.4</v>
      </c>
      <c r="K68" s="30">
        <v>8.3</v>
      </c>
      <c r="L68" s="30"/>
      <c r="M68" s="31">
        <f t="shared" ref="M68:M109" si="2">IF(L68=0,K68,L68)</f>
        <v>8.3</v>
      </c>
      <c r="N68" s="28"/>
      <c r="O68" s="32"/>
      <c r="R68" s="33"/>
      <c r="S68" s="33"/>
      <c r="T68" s="33"/>
    </row>
    <row r="69" ht="15.0" hidden="1" customHeight="1">
      <c r="A69" s="25"/>
      <c r="B69" s="26" t="str">
        <f t="array" ref="B69">IFERROR(INDEX('Общий список'!$A$3:$S$996,VLOOKUP(E69,'Общий список'!$A$3:$S$996,19,FALSE),MATCH($B$1,'Общий список'!A64:M64,0)),"")</f>
        <v>60 м</v>
      </c>
      <c r="C69" s="27" t="str">
        <f>IF(B69="","", IFERROR(VLOOKUP(E69,'Общий список'!$A$3:$AG$996,3,FALSE),""))</f>
        <v>М</v>
      </c>
      <c r="D69" s="27" t="str">
        <f>IF(B69="","", IFERROR(VLOOKUP(E69,'Общий список'!$A$3:$AG$996,17,FALSE),""))</f>
        <v/>
      </c>
      <c r="E69" s="28">
        <f>'Общий список'!A64</f>
        <v>274</v>
      </c>
      <c r="F69" s="29" t="str">
        <f>IF(B69="","", IFERROR(VLOOKUP(E69,'Общий список'!$A$3:$AG$996,2,FALSE),""))</f>
        <v>Карпов Вячеслав</v>
      </c>
      <c r="G69" s="27" t="str">
        <f>IF(B69="","", IFERROR(VLOOKUP(E69,'Общий список'!$A$3:$AG$996,4,FALSE),""))</f>
        <v>09.01.2005</v>
      </c>
      <c r="H69" s="27" t="str">
        <f>IF(B69="","", IFERROR(VLOOKUP(E69,'Общий список'!$A$3:$AG$996,6,FALSE),""))</f>
        <v>СШОР "Старт" г. Пермь</v>
      </c>
      <c r="I69" s="27" t="str">
        <f>IF(B69="","", IFERROR(VLOOKUP(E69,'Общий список'!$A$3:$AG$996,7,FALSE),""))</f>
        <v>Дойков В.А. Пономарева Е.Ю. Мальцева И.Б.</v>
      </c>
      <c r="J69" s="27">
        <f t="array" ref="J69">IFERROR(INDEX('Общий список'!$A$3:$O$996,VLOOKUP(E69,'Общий список'!$A$3:$S$996,19,FALSE),MATCH(B69,'Общий список'!A64:N64,0)+1),"")</f>
        <v>6.8</v>
      </c>
      <c r="K69" s="30"/>
      <c r="L69" s="30"/>
      <c r="M69" s="31" t="str">
        <f t="shared" si="2"/>
        <v/>
      </c>
      <c r="N69" s="28"/>
      <c r="O69" s="32"/>
      <c r="R69" s="33"/>
      <c r="S69" s="33"/>
      <c r="T69" s="33"/>
    </row>
    <row r="70" ht="15.0" hidden="1" customHeight="1">
      <c r="A70" s="25"/>
      <c r="B70" s="26" t="str">
        <f t="array" ref="B70">IFERROR(INDEX('Общий список'!$A$3:$S$996,VLOOKUP(E70,'Общий список'!$A$3:$S$996,19,FALSE),MATCH($B$1,'Общий список'!A65:M65,0)),"")</f>
        <v/>
      </c>
      <c r="C70" s="27" t="str">
        <f>IF(B70="","", IFERROR(VLOOKUP(E70,'Общий список'!$A$3:$AG$996,3,FALSE),""))</f>
        <v/>
      </c>
      <c r="D70" s="27" t="str">
        <f>IF(B70="","", IFERROR(VLOOKUP(E70,'Общий список'!$A$3:$AG$996,17,FALSE),""))</f>
        <v/>
      </c>
      <c r="E70" s="28">
        <f>'Общий список'!A65</f>
        <v>275</v>
      </c>
      <c r="F70" s="29" t="str">
        <f>IF(B70="","", IFERROR(VLOOKUP(E70,'Общий список'!$A$3:$AG$996,2,FALSE),""))</f>
        <v/>
      </c>
      <c r="G70" s="27" t="str">
        <f>IF(B70="","", IFERROR(VLOOKUP(E70,'Общий список'!$A$3:$AG$996,4,FALSE),""))</f>
        <v/>
      </c>
      <c r="H70" s="27" t="str">
        <f>IF(B70="","", IFERROR(VLOOKUP(E70,'Общий список'!$A$3:$AG$996,6,FALSE),""))</f>
        <v/>
      </c>
      <c r="I70" s="27" t="str">
        <f>IF(B70="","", IFERROR(VLOOKUP(E70,'Общий список'!$A$3:$AG$996,7,FALSE),""))</f>
        <v/>
      </c>
      <c r="J70" s="27" t="str">
        <f t="array" ref="J70">IFERROR(INDEX('Общий список'!$A$3:$O$996,VLOOKUP(E70,'Общий список'!$A$3:$S$996,19,FALSE),MATCH(B70,'Общий список'!A65:N65,0)+1),"")</f>
        <v/>
      </c>
      <c r="K70" s="30"/>
      <c r="L70" s="30"/>
      <c r="M70" s="31" t="str">
        <f t="shared" si="2"/>
        <v/>
      </c>
      <c r="N70" s="28"/>
      <c r="O70" s="32"/>
      <c r="R70" s="33"/>
      <c r="S70" s="33"/>
      <c r="T70" s="33"/>
    </row>
    <row r="71" ht="15.0" hidden="1" customHeight="1">
      <c r="A71" s="25"/>
      <c r="B71" s="26" t="str">
        <f t="array" ref="B71">IFERROR(INDEX('Общий список'!$A$3:$S$996,VLOOKUP(E71,'Общий список'!$A$3:$S$996,19,FALSE),MATCH($B$1,'Общий список'!A66:M66,0)),"")</f>
        <v/>
      </c>
      <c r="C71" s="27" t="str">
        <f>IF(B71="","", IFERROR(VLOOKUP(E71,'Общий список'!$A$3:$AG$996,3,FALSE),""))</f>
        <v/>
      </c>
      <c r="D71" s="27" t="str">
        <f>IF(B71="","", IFERROR(VLOOKUP(E71,'Общий список'!$A$3:$AG$996,17,FALSE),""))</f>
        <v/>
      </c>
      <c r="E71" s="28">
        <f>'Общий список'!A66</f>
        <v>276</v>
      </c>
      <c r="F71" s="29" t="str">
        <f>IF(B71="","", IFERROR(VLOOKUP(E71,'Общий список'!$A$3:$AG$996,2,FALSE),""))</f>
        <v/>
      </c>
      <c r="G71" s="27" t="str">
        <f>IF(B71="","", IFERROR(VLOOKUP(E71,'Общий список'!$A$3:$AG$996,4,FALSE),""))</f>
        <v/>
      </c>
      <c r="H71" s="27" t="str">
        <f>IF(B71="","", IFERROR(VLOOKUP(E71,'Общий список'!$A$3:$AG$996,6,FALSE),""))</f>
        <v/>
      </c>
      <c r="I71" s="27" t="str">
        <f>IF(B71="","", IFERROR(VLOOKUP(E71,'Общий список'!$A$3:$AG$996,7,FALSE),""))</f>
        <v/>
      </c>
      <c r="J71" s="27" t="str">
        <f t="array" ref="J71">IFERROR(INDEX('Общий список'!$A$3:$O$996,VLOOKUP(E71,'Общий список'!$A$3:$S$996,19,FALSE),MATCH(B71,'Общий список'!A66:N66,0)+1),"")</f>
        <v/>
      </c>
      <c r="K71" s="30"/>
      <c r="L71" s="30"/>
      <c r="M71" s="31" t="str">
        <f t="shared" si="2"/>
        <v/>
      </c>
      <c r="N71" s="28"/>
      <c r="O71" s="32"/>
      <c r="R71" s="33"/>
      <c r="S71" s="33"/>
      <c r="T71" s="33"/>
    </row>
    <row r="72" ht="15.0" customHeight="1">
      <c r="A72" s="25">
        <v>24.0</v>
      </c>
      <c r="B72" s="26" t="str">
        <f t="array" ref="B72">IFERROR(INDEX('Общий список'!$A$3:$S$996,VLOOKUP(E72,'Общий список'!$A$3:$S$996,19,FALSE),MATCH($B$1,'Общий список'!A166:M166,0)),"")</f>
        <v>60 м</v>
      </c>
      <c r="C72" s="27" t="str">
        <f>IF(B72="","", IFERROR(VLOOKUP(E72,'Общий список'!$A$3:$AG$996,3,FALSE),""))</f>
        <v>Ж</v>
      </c>
      <c r="D72" s="27" t="str">
        <f>IF(B72="","", IFERROR(VLOOKUP(E72,'Общий список'!$A$3:$AG$996,17,FALSE),""))</f>
        <v/>
      </c>
      <c r="E72" s="28">
        <f>'Общий список'!A166</f>
        <v>658</v>
      </c>
      <c r="F72" s="29" t="str">
        <f>IF(B72="","", IFERROR(VLOOKUP(E72,'Общий список'!$A$3:$AG$996,2,FALSE),""))</f>
        <v>Мальцева Кира</v>
      </c>
      <c r="G72" s="27" t="str">
        <f>IF(B72="","", IFERROR(VLOOKUP(E72,'Общий список'!$A$3:$AG$996,4,FALSE),""))</f>
        <v>23.11.2006</v>
      </c>
      <c r="H72" s="29" t="str">
        <f>IF(B72="","", IFERROR(VLOOKUP(E72,'Общий список'!$A$3:$AG$996,6,FALSE),""))</f>
        <v>МАУ ДО СШОР "Олимпиец"</v>
      </c>
      <c r="I72" s="29" t="str">
        <f>IF(B72="","", IFERROR(VLOOKUP(E72,'Общий список'!$A$3:$AG$996,7,FALSE),""))</f>
        <v>Разжигаева О.Н.</v>
      </c>
      <c r="J72" s="27">
        <f t="array" ref="J72">IFERROR(INDEX('Общий список'!$A$3:$O$996,VLOOKUP(E72,'Общий список'!$A$3:$S$996,19,FALSE),MATCH(B72,'Общий список'!A166:N166,0)+1),"")</f>
        <v>8.15</v>
      </c>
      <c r="K72" s="30">
        <v>8.32</v>
      </c>
      <c r="L72" s="30"/>
      <c r="M72" s="31">
        <f t="shared" si="2"/>
        <v>8.32</v>
      </c>
      <c r="N72" s="28"/>
      <c r="O72" s="32"/>
      <c r="R72" s="33"/>
      <c r="S72" s="33"/>
      <c r="T72" s="33"/>
    </row>
    <row r="73" ht="15.0" customHeight="1">
      <c r="A73" s="25">
        <v>25.0</v>
      </c>
      <c r="B73" s="26" t="str">
        <f t="array" ref="B73">IFERROR(INDEX('Общий список'!$A$3:$S$996,VLOOKUP(E73,'Общий список'!$A$3:$S$996,19,FALSE),MATCH($B$1,'Общий список'!A38:M38,0)),"")</f>
        <v>60 м</v>
      </c>
      <c r="C73" s="27" t="str">
        <f>IF(B73="","", IFERROR(VLOOKUP(E73,'Общий список'!$A$3:$AG$996,3,FALSE),""))</f>
        <v>Ж</v>
      </c>
      <c r="D73" s="27" t="str">
        <f>IF(B73="","", IFERROR(VLOOKUP(E73,'Общий список'!$A$3:$AG$996,17,FALSE),""))</f>
        <v/>
      </c>
      <c r="E73" s="28">
        <f>'Общий список'!A38</f>
        <v>159</v>
      </c>
      <c r="F73" s="29" t="str">
        <f>IF(B73="","", IFERROR(VLOOKUP(E73,'Общий список'!$A$3:$AG$996,2,FALSE),""))</f>
        <v>Лыкова Софья</v>
      </c>
      <c r="G73" s="35">
        <f>IF(B73="","", IFERROR(VLOOKUP(E73,'Общий список'!$A$3:$AG$996,4,FALSE),""))</f>
        <v>39207</v>
      </c>
      <c r="H73" s="34" t="str">
        <f>IF(B73="","", IFERROR(VLOOKUP(E73,'Общий список'!$A$3:$AG$996,6,FALSE),""))</f>
        <v>МАУ ДО СШОР Кировского р-на</v>
      </c>
      <c r="I73" s="29" t="str">
        <f>IF(B73="","", IFERROR(VLOOKUP(E73,'Общий список'!$A$3:$AG$996,7,FALSE),""))</f>
        <v>Батулина Т.Н.</v>
      </c>
      <c r="J73" s="27">
        <f t="array" ref="J73">IFERROR(INDEX('Общий список'!$A$3:$O$996,VLOOKUP(E73,'Общий список'!$A$3:$S$996,19,FALSE),MATCH(B73,'Общий список'!A38:N38,0)+1),"")</f>
        <v>8.36</v>
      </c>
      <c r="K73" s="30">
        <v>8.43</v>
      </c>
      <c r="L73" s="30"/>
      <c r="M73" s="31">
        <f t="shared" si="2"/>
        <v>8.43</v>
      </c>
      <c r="N73" s="28"/>
      <c r="O73" s="32"/>
      <c r="R73" s="33"/>
      <c r="S73" s="33"/>
      <c r="T73" s="33"/>
    </row>
    <row r="74" ht="15.0" hidden="1" customHeight="1">
      <c r="A74" s="25"/>
      <c r="B74" s="26" t="str">
        <f t="array" ref="B74">IFERROR(INDEX('Общий список'!$A$3:$S$996,VLOOKUP(E74,'Общий список'!$A$3:$S$996,19,FALSE),MATCH($B$1,'Общий список'!A68:M68,0)),"")</f>
        <v>60 м</v>
      </c>
      <c r="C74" s="27" t="str">
        <f>IF(B74="","", IFERROR(VLOOKUP(E74,'Общий список'!$A$3:$AG$996,3,FALSE),""))</f>
        <v>М</v>
      </c>
      <c r="D74" s="27" t="str">
        <f>IF(B74="","", IFERROR(VLOOKUP(E74,'Общий список'!$A$3:$AG$996,17,FALSE),""))</f>
        <v/>
      </c>
      <c r="E74" s="28">
        <f>'Общий список'!A68</f>
        <v>278</v>
      </c>
      <c r="F74" s="29" t="str">
        <f>IF(B74="","", IFERROR(VLOOKUP(E74,'Общий список'!$A$3:$AG$996,2,FALSE),""))</f>
        <v>Подьяпольский Сергей</v>
      </c>
      <c r="G74" s="27" t="str">
        <f>IF(B74="","", IFERROR(VLOOKUP(E74,'Общий список'!$A$3:$AG$996,4,FALSE),""))</f>
        <v>06.12.2007</v>
      </c>
      <c r="H74" s="27" t="str">
        <f>IF(B74="","", IFERROR(VLOOKUP(E74,'Общий список'!$A$3:$AG$996,6,FALSE),""))</f>
        <v>СШОР "Старт" г. Пермь</v>
      </c>
      <c r="I74" s="27" t="str">
        <f>IF(B74="","", IFERROR(VLOOKUP(E74,'Общий список'!$A$3:$AG$996,7,FALSE),""))</f>
        <v>Дойков В.А., Пономарева О.Ю.</v>
      </c>
      <c r="J74" s="27">
        <f t="array" ref="J74">IFERROR(INDEX('Общий список'!$A$3:$O$996,VLOOKUP(E74,'Общий список'!$A$3:$S$996,19,FALSE),MATCH(B74,'Общий список'!A68:N68,0)+1),"")</f>
        <v>7.2</v>
      </c>
      <c r="K74" s="30"/>
      <c r="L74" s="30"/>
      <c r="M74" s="31" t="str">
        <f t="shared" si="2"/>
        <v/>
      </c>
      <c r="N74" s="28"/>
      <c r="O74" s="32"/>
      <c r="R74" s="33"/>
      <c r="S74" s="33"/>
      <c r="T74" s="33"/>
    </row>
    <row r="75" ht="15.0" hidden="1" customHeight="1">
      <c r="A75" s="25"/>
      <c r="B75" s="26" t="str">
        <f t="array" ref="B75">IFERROR(INDEX('Общий список'!$A$3:$S$996,VLOOKUP(E75,'Общий список'!$A$3:$S$996,19,FALSE),MATCH($B$1,'Общий список'!A69:M69,0)),"")</f>
        <v>60 м</v>
      </c>
      <c r="C75" s="27" t="str">
        <f>IF(B75="","", IFERROR(VLOOKUP(E75,'Общий список'!$A$3:$AG$996,3,FALSE),""))</f>
        <v>М</v>
      </c>
      <c r="D75" s="27" t="str">
        <f>IF(B75="","", IFERROR(VLOOKUP(E75,'Общий список'!$A$3:$AG$996,17,FALSE),""))</f>
        <v/>
      </c>
      <c r="E75" s="28">
        <f>'Общий список'!A69</f>
        <v>279</v>
      </c>
      <c r="F75" s="29" t="str">
        <f>IF(B75="","", IFERROR(VLOOKUP(E75,'Общий список'!$A$3:$AG$996,2,FALSE),""))</f>
        <v>Смолин Никита</v>
      </c>
      <c r="G75" s="27" t="str">
        <f>IF(B75="","", IFERROR(VLOOKUP(E75,'Общий список'!$A$3:$AG$996,4,FALSE),""))</f>
        <v>27.12.2006</v>
      </c>
      <c r="H75" s="27" t="str">
        <f>IF(B75="","", IFERROR(VLOOKUP(E75,'Общий список'!$A$3:$AG$996,6,FALSE),""))</f>
        <v>СШОР "Старт" г. Пермь</v>
      </c>
      <c r="I75" s="27" t="str">
        <f>IF(B75="","", IFERROR(VLOOKUP(E75,'Общий список'!$A$3:$AG$996,7,FALSE),""))</f>
        <v>Дойков В.А., Пономарева О.Ю. </v>
      </c>
      <c r="J75" s="27" t="str">
        <f t="array" ref="J75">IFERROR(INDEX('Общий список'!$A$3:$O$996,VLOOKUP(E75,'Общий список'!$A$3:$S$996,19,FALSE),MATCH(B75,'Общий список'!A69:N69,0)+1),"")</f>
        <v/>
      </c>
      <c r="K75" s="30"/>
      <c r="L75" s="30"/>
      <c r="M75" s="31" t="str">
        <f t="shared" si="2"/>
        <v/>
      </c>
      <c r="N75" s="28"/>
      <c r="O75" s="32"/>
      <c r="R75" s="33"/>
      <c r="S75" s="33"/>
      <c r="T75" s="33"/>
    </row>
    <row r="76" ht="15.0" hidden="1" customHeight="1">
      <c r="A76" s="25"/>
      <c r="B76" s="26" t="str">
        <f t="array" ref="B76">IFERROR(INDEX('Общий список'!$A$3:$S$996,VLOOKUP(E76,'Общий список'!$A$3:$S$996,19,FALSE),MATCH($B$1,'Общий список'!A70:M70,0)),"")</f>
        <v>60 м</v>
      </c>
      <c r="C76" s="27" t="str">
        <f>IF(B76="","", IFERROR(VLOOKUP(E76,'Общий список'!$A$3:$AG$996,3,FALSE),""))</f>
        <v>М</v>
      </c>
      <c r="D76" s="27" t="str">
        <f>IF(B76="","", IFERROR(VLOOKUP(E76,'Общий список'!$A$3:$AG$996,17,FALSE),""))</f>
        <v/>
      </c>
      <c r="E76" s="28">
        <f>'Общий список'!A70</f>
        <v>282</v>
      </c>
      <c r="F76" s="29" t="str">
        <f>IF(B76="","", IFERROR(VLOOKUP(E76,'Общий список'!$A$3:$AG$996,2,FALSE),""))</f>
        <v>Байдин Дмитрий</v>
      </c>
      <c r="G76" s="27" t="str">
        <f>IF(B76="","", IFERROR(VLOOKUP(E76,'Общий список'!$A$3:$AG$996,4,FALSE),""))</f>
        <v>18.09.2003</v>
      </c>
      <c r="H76" s="27" t="str">
        <f>IF(B76="","", IFERROR(VLOOKUP(E76,'Общий список'!$A$3:$AG$996,6,FALSE),""))</f>
        <v>СШОР "Старт" г. Пермь</v>
      </c>
      <c r="I76" s="27" t="str">
        <f>IF(B76="","", IFERROR(VLOOKUP(E76,'Общий список'!$A$3:$AG$996,7,FALSE),""))</f>
        <v>Дойков В.А. Пермякова Т.Л. Мальцева И.Б.</v>
      </c>
      <c r="J76" s="27">
        <f t="array" ref="J76">IFERROR(INDEX('Общий список'!$A$3:$O$996,VLOOKUP(E76,'Общий список'!$A$3:$S$996,19,FALSE),MATCH(B76,'Общий список'!A70:N70,0)+1),"")</f>
        <v>6.8</v>
      </c>
      <c r="K76" s="30"/>
      <c r="L76" s="30"/>
      <c r="M76" s="31" t="str">
        <f t="shared" si="2"/>
        <v/>
      </c>
      <c r="N76" s="28"/>
      <c r="O76" s="32"/>
      <c r="R76" s="33"/>
      <c r="S76" s="33"/>
      <c r="T76" s="33"/>
    </row>
    <row r="77" ht="15.0" customHeight="1">
      <c r="A77" s="25">
        <v>26.0</v>
      </c>
      <c r="B77" s="26" t="str">
        <f t="array" ref="B77">IFERROR(INDEX('Общий список'!$A$3:$S$996,VLOOKUP(E77,'Общий список'!$A$3:$S$996,19,FALSE),MATCH($B$1,'Общий список'!A192:M192,0)),"")</f>
        <v>60 м</v>
      </c>
      <c r="C77" s="27" t="str">
        <f>IF(B77="","", IFERROR(VLOOKUP(E77,'Общий список'!$A$3:$AG$996,3,FALSE),""))</f>
        <v>Ж</v>
      </c>
      <c r="D77" s="27" t="str">
        <f>IF(B77="","", IFERROR(VLOOKUP(E77,'Общий список'!$A$3:$AG$996,17,FALSE),""))</f>
        <v/>
      </c>
      <c r="E77" s="28">
        <f>'Общий список'!A192</f>
        <v>806</v>
      </c>
      <c r="F77" s="29" t="str">
        <f>IF(B77="","", IFERROR(VLOOKUP(E77,'Общий список'!$A$3:$AG$996,2,FALSE),""))</f>
        <v>Канюкова Юлия </v>
      </c>
      <c r="G77" s="35" t="str">
        <f>IF(B77="","", IFERROR(VLOOKUP(E77,'Общий список'!$A$3:$AG$996,4,FALSE),""))</f>
        <v>02.01.10</v>
      </c>
      <c r="H77" s="29" t="str">
        <f>IF(B77="","", IFERROR(VLOOKUP(E77,'Общий список'!$A$3:$AG$996,6,FALSE),""))</f>
        <v>ДЮСШ г.Кудымкар</v>
      </c>
      <c r="I77" s="29" t="str">
        <f>IF(B77="","", IFERROR(VLOOKUP(E77,'Общий список'!$A$3:$AG$996,7,FALSE),""))</f>
        <v>Сятчихин Е.С</v>
      </c>
      <c r="J77" s="27">
        <f t="array" ref="J77">IFERROR(INDEX('Общий список'!$A$3:$O$996,VLOOKUP(E77,'Общий список'!$A$3:$S$996,19,FALSE),MATCH(B77,'Общий список'!A192:N192,0)+1),"")</f>
        <v>8.5</v>
      </c>
      <c r="K77" s="30">
        <v>8.45</v>
      </c>
      <c r="L77" s="30"/>
      <c r="M77" s="31">
        <f t="shared" si="2"/>
        <v>8.45</v>
      </c>
      <c r="N77" s="28"/>
      <c r="O77" s="32"/>
      <c r="R77" s="33"/>
      <c r="S77" s="33"/>
      <c r="T77" s="33"/>
    </row>
    <row r="78" ht="15.0" hidden="1" customHeight="1">
      <c r="A78" s="25"/>
      <c r="B78" s="26" t="str">
        <f t="array" ref="B78">IFERROR(INDEX('Общий список'!$A$3:$S$996,VLOOKUP(E78,'Общий список'!$A$3:$S$996,19,FALSE),MATCH($B$1,'Общий список'!A72:M72,0)),"")</f>
        <v/>
      </c>
      <c r="C78" s="27" t="str">
        <f>IF(B78="","", IFERROR(VLOOKUP(E78,'Общий список'!$A$3:$AG$996,3,FALSE),""))</f>
        <v/>
      </c>
      <c r="D78" s="27" t="str">
        <f>IF(B78="","", IFERROR(VLOOKUP(E78,'Общий список'!$A$3:$AG$996,17,FALSE),""))</f>
        <v/>
      </c>
      <c r="E78" s="28">
        <f>'Общий список'!A72</f>
        <v>301</v>
      </c>
      <c r="F78" s="29" t="str">
        <f>IF(B78="","", IFERROR(VLOOKUP(E78,'Общий список'!$A$3:$AG$996,2,FALSE),""))</f>
        <v/>
      </c>
      <c r="G78" s="27" t="str">
        <f>IF(B78="","", IFERROR(VLOOKUP(E78,'Общий список'!$A$3:$AG$996,4,FALSE),""))</f>
        <v/>
      </c>
      <c r="H78" s="27" t="str">
        <f>IF(B78="","", IFERROR(VLOOKUP(E78,'Общий список'!$A$3:$AG$996,6,FALSE),""))</f>
        <v/>
      </c>
      <c r="I78" s="27" t="str">
        <f>IF(B78="","", IFERROR(VLOOKUP(E78,'Общий список'!$A$3:$AG$996,7,FALSE),""))</f>
        <v/>
      </c>
      <c r="J78" s="27" t="str">
        <f t="array" ref="J78">IFERROR(INDEX('Общий список'!$A$3:$O$996,VLOOKUP(E78,'Общий список'!$A$3:$S$996,19,FALSE),MATCH(B78,'Общий список'!A72:N72,0)+1),"")</f>
        <v/>
      </c>
      <c r="K78" s="30"/>
      <c r="L78" s="30"/>
      <c r="M78" s="31" t="str">
        <f t="shared" si="2"/>
        <v/>
      </c>
      <c r="N78" s="28"/>
      <c r="O78" s="32"/>
      <c r="R78" s="33"/>
      <c r="S78" s="33"/>
      <c r="T78" s="33"/>
    </row>
    <row r="79" ht="15.0" hidden="1" customHeight="1">
      <c r="A79" s="25"/>
      <c r="B79" s="26" t="str">
        <f t="array" ref="B79">IFERROR(INDEX('Общий список'!$A$3:$S$996,VLOOKUP(E79,'Общий список'!$A$3:$S$996,19,FALSE),MATCH($B$1,'Общий список'!A73:M73,0)),"")</f>
        <v/>
      </c>
      <c r="C79" s="27" t="str">
        <f>IF(B79="","", IFERROR(VLOOKUP(E79,'Общий список'!$A$3:$AG$996,3,FALSE),""))</f>
        <v/>
      </c>
      <c r="D79" s="27" t="str">
        <f>IF(B79="","", IFERROR(VLOOKUP(E79,'Общий список'!$A$3:$AG$996,17,FALSE),""))</f>
        <v/>
      </c>
      <c r="E79" s="28">
        <f>'Общий список'!A73</f>
        <v>302</v>
      </c>
      <c r="F79" s="29" t="str">
        <f>IF(B79="","", IFERROR(VLOOKUP(E79,'Общий список'!$A$3:$AG$996,2,FALSE),""))</f>
        <v/>
      </c>
      <c r="G79" s="27" t="str">
        <f>IF(B79="","", IFERROR(VLOOKUP(E79,'Общий список'!$A$3:$AG$996,4,FALSE),""))</f>
        <v/>
      </c>
      <c r="H79" s="27" t="str">
        <f>IF(B79="","", IFERROR(VLOOKUP(E79,'Общий список'!$A$3:$AG$996,6,FALSE),""))</f>
        <v/>
      </c>
      <c r="I79" s="27" t="str">
        <f>IF(B79="","", IFERROR(VLOOKUP(E79,'Общий список'!$A$3:$AG$996,7,FALSE),""))</f>
        <v/>
      </c>
      <c r="J79" s="27" t="str">
        <f t="array" ref="J79">IFERROR(INDEX('Общий список'!$A$3:$O$996,VLOOKUP(E79,'Общий список'!$A$3:$S$996,19,FALSE),MATCH(B79,'Общий список'!A73:N73,0)+1),"")</f>
        <v/>
      </c>
      <c r="K79" s="30"/>
      <c r="L79" s="30"/>
      <c r="M79" s="31" t="str">
        <f t="shared" si="2"/>
        <v/>
      </c>
      <c r="N79" s="28"/>
      <c r="O79" s="32"/>
      <c r="R79" s="33"/>
      <c r="S79" s="33"/>
      <c r="T79" s="33"/>
    </row>
    <row r="80" ht="15.0" hidden="1" customHeight="1">
      <c r="A80" s="25"/>
      <c r="B80" s="26" t="str">
        <f t="array" ref="B80">IFERROR(INDEX('Общий список'!$A$3:$S$996,VLOOKUP(E80,'Общий список'!$A$3:$S$996,19,FALSE),MATCH($B$1,'Общий список'!A74:M74,0)),"")</f>
        <v>60 м</v>
      </c>
      <c r="C80" s="27" t="str">
        <f>IF(B80="","", IFERROR(VLOOKUP(E80,'Общий список'!$A$3:$AG$996,3,FALSE),""))</f>
        <v>М</v>
      </c>
      <c r="D80" s="27" t="str">
        <f>IF(B80="","", IFERROR(VLOOKUP(E80,'Общий список'!$A$3:$AG$996,17,FALSE),""))</f>
        <v/>
      </c>
      <c r="E80" s="28">
        <f>'Общий список'!A74</f>
        <v>303</v>
      </c>
      <c r="F80" s="29" t="str">
        <f>IF(B80="","", IFERROR(VLOOKUP(E80,'Общий список'!$A$3:$AG$996,2,FALSE),""))</f>
        <v>Мазеин Александр</v>
      </c>
      <c r="G80" s="27" t="str">
        <f>IF(B80="","", IFERROR(VLOOKUP(E80,'Общий список'!$A$3:$AG$996,4,FALSE),""))</f>
        <v>12.12.2007</v>
      </c>
      <c r="H80" s="27" t="str">
        <f>IF(B80="","", IFERROR(VLOOKUP(E80,'Общий список'!$A$3:$AG$996,6,FALSE),""))</f>
        <v>ФГКОУ"ПСВУ"</v>
      </c>
      <c r="I80" s="27" t="str">
        <f>IF(B80="","", IFERROR(VLOOKUP(E80,'Общий список'!$A$3:$AG$996,7,FALSE),""))</f>
        <v>Кирсанова У.А.</v>
      </c>
      <c r="J80" s="27">
        <f t="array" ref="J80">IFERROR(INDEX('Общий список'!$A$3:$O$996,VLOOKUP(E80,'Общий список'!$A$3:$S$996,19,FALSE),MATCH(B80,'Общий список'!A74:N74,0)+1),"")</f>
        <v>7.36</v>
      </c>
      <c r="K80" s="30"/>
      <c r="L80" s="30"/>
      <c r="M80" s="31" t="str">
        <f t="shared" si="2"/>
        <v/>
      </c>
      <c r="N80" s="28"/>
      <c r="O80" s="32"/>
      <c r="R80" s="33"/>
      <c r="S80" s="33"/>
      <c r="T80" s="33"/>
    </row>
    <row r="81" ht="15.0" hidden="1" customHeight="1">
      <c r="A81" s="25"/>
      <c r="B81" s="26" t="str">
        <f t="array" ref="B81">IFERROR(INDEX('Общий список'!$A$3:$S$996,VLOOKUP(E81,'Общий список'!$A$3:$S$996,19,FALSE),MATCH($B$1,'Общий список'!A75:M75,0)),"")</f>
        <v>60 м</v>
      </c>
      <c r="C81" s="27" t="str">
        <f>IF(B81="","", IFERROR(VLOOKUP(E81,'Общий список'!$A$3:$AG$996,3,FALSE),""))</f>
        <v>М</v>
      </c>
      <c r="D81" s="27" t="str">
        <f>IF(B81="","", IFERROR(VLOOKUP(E81,'Общий список'!$A$3:$AG$996,17,FALSE),""))</f>
        <v/>
      </c>
      <c r="E81" s="28">
        <f>'Общий список'!A75</f>
        <v>304</v>
      </c>
      <c r="F81" s="29" t="str">
        <f>IF(B81="","", IFERROR(VLOOKUP(E81,'Общий список'!$A$3:$AG$996,2,FALSE),""))</f>
        <v>Турбин Владислав</v>
      </c>
      <c r="G81" s="27" t="str">
        <f>IF(B81="","", IFERROR(VLOOKUP(E81,'Общий список'!$A$3:$AG$996,4,FALSE),""))</f>
        <v>12.08.2003</v>
      </c>
      <c r="H81" s="27" t="str">
        <f>IF(B81="","", IFERROR(VLOOKUP(E81,'Общий список'!$A$3:$AG$996,6,FALSE),""))</f>
        <v>г. Пермь СШ "Спартак"</v>
      </c>
      <c r="I81" s="27" t="str">
        <f>IF(B81="","", IFERROR(VLOOKUP(E81,'Общий список'!$A$3:$AG$996,7,FALSE),""))</f>
        <v>Новожилов С.В., Галиев А.Ф.</v>
      </c>
      <c r="J81" s="27">
        <f t="array" ref="J81">IFERROR(INDEX('Общий список'!$A$3:$O$996,VLOOKUP(E81,'Общий список'!$A$3:$S$996,19,FALSE),MATCH(B81,'Общий список'!A75:N75,0)+1),"")</f>
        <v>6.9</v>
      </c>
      <c r="K81" s="30"/>
      <c r="L81" s="30"/>
      <c r="M81" s="31" t="str">
        <f t="shared" si="2"/>
        <v/>
      </c>
      <c r="N81" s="28"/>
      <c r="O81" s="32"/>
      <c r="R81" s="33"/>
      <c r="S81" s="33"/>
      <c r="T81" s="33"/>
    </row>
    <row r="82" ht="15.0" hidden="1" customHeight="1">
      <c r="A82" s="25"/>
      <c r="B82" s="26" t="str">
        <f t="array" ref="B82">IFERROR(INDEX('Общий список'!$A$3:$S$996,VLOOKUP(E82,'Общий список'!$A$3:$S$996,19,FALSE),MATCH($B$1,'Общий список'!A76:M76,0)),"")</f>
        <v>60 м</v>
      </c>
      <c r="C82" s="27" t="str">
        <f>IF(B82="","", IFERROR(VLOOKUP(E82,'Общий список'!$A$3:$AG$996,3,FALSE),""))</f>
        <v>М</v>
      </c>
      <c r="D82" s="27" t="str">
        <f>IF(B82="","", IFERROR(VLOOKUP(E82,'Общий список'!$A$3:$AG$996,17,FALSE),""))</f>
        <v/>
      </c>
      <c r="E82" s="28">
        <f>'Общий список'!A76</f>
        <v>305</v>
      </c>
      <c r="F82" s="29" t="str">
        <f>IF(B82="","", IFERROR(VLOOKUP(E82,'Общий список'!$A$3:$AG$996,2,FALSE),""))</f>
        <v>Мелехов Арсений</v>
      </c>
      <c r="G82" s="27" t="str">
        <f>IF(B82="","", IFERROR(VLOOKUP(E82,'Общий список'!$A$3:$AG$996,4,FALSE),""))</f>
        <v>25.04.2009</v>
      </c>
      <c r="H82" s="27" t="str">
        <f>IF(B82="","", IFERROR(VLOOKUP(E82,'Общий список'!$A$3:$AG$996,6,FALSE),""))</f>
        <v>ФГКОУ"ПСВУ"</v>
      </c>
      <c r="I82" s="27" t="str">
        <f>IF(B82="","", IFERROR(VLOOKUP(E82,'Общий список'!$A$3:$AG$996,7,FALSE),""))</f>
        <v>Кирсанова У.А.</v>
      </c>
      <c r="J82" s="27">
        <f t="array" ref="J82">IFERROR(INDEX('Общий список'!$A$3:$O$996,VLOOKUP(E82,'Общий список'!$A$3:$S$996,19,FALSE),MATCH(B82,'Общий список'!A76:N76,0)+1),"")</f>
        <v>7.3</v>
      </c>
      <c r="K82" s="30"/>
      <c r="L82" s="30"/>
      <c r="M82" s="31" t="str">
        <f t="shared" si="2"/>
        <v/>
      </c>
      <c r="N82" s="28"/>
      <c r="O82" s="32"/>
      <c r="R82" s="33"/>
      <c r="S82" s="33"/>
      <c r="T82" s="33"/>
    </row>
    <row r="83" ht="15.0" hidden="1" customHeight="1">
      <c r="A83" s="25"/>
      <c r="B83" s="26" t="str">
        <f t="array" ref="B83">IFERROR(INDEX('Общий список'!$A$3:$S$996,VLOOKUP(E83,'Общий список'!$A$3:$S$996,19,FALSE),MATCH($B$1,'Общий список'!A77:M77,0)),"")</f>
        <v/>
      </c>
      <c r="C83" s="27" t="str">
        <f>IF(B83="","", IFERROR(VLOOKUP(E83,'Общий список'!$A$3:$AG$996,3,FALSE),""))</f>
        <v/>
      </c>
      <c r="D83" s="27" t="str">
        <f>IF(B83="","", IFERROR(VLOOKUP(E83,'Общий список'!$A$3:$AG$996,17,FALSE),""))</f>
        <v/>
      </c>
      <c r="E83" s="28">
        <f>'Общий список'!A77</f>
        <v>306</v>
      </c>
      <c r="F83" s="29" t="str">
        <f>IF(B83="","", IFERROR(VLOOKUP(E83,'Общий список'!$A$3:$AG$996,2,FALSE),""))</f>
        <v/>
      </c>
      <c r="G83" s="27" t="str">
        <f>IF(B83="","", IFERROR(VLOOKUP(E83,'Общий список'!$A$3:$AG$996,4,FALSE),""))</f>
        <v/>
      </c>
      <c r="H83" s="27" t="str">
        <f>IF(B83="","", IFERROR(VLOOKUP(E83,'Общий список'!$A$3:$AG$996,6,FALSE),""))</f>
        <v/>
      </c>
      <c r="I83" s="27" t="str">
        <f>IF(B83="","", IFERROR(VLOOKUP(E83,'Общий список'!$A$3:$AG$996,7,FALSE),""))</f>
        <v/>
      </c>
      <c r="J83" s="27" t="str">
        <f t="array" ref="J83">IFERROR(INDEX('Общий список'!$A$3:$O$996,VLOOKUP(E83,'Общий список'!$A$3:$S$996,19,FALSE),MATCH(B83,'Общий список'!A77:N77,0)+1),"")</f>
        <v/>
      </c>
      <c r="K83" s="30"/>
      <c r="L83" s="30"/>
      <c r="M83" s="31" t="str">
        <f t="shared" si="2"/>
        <v/>
      </c>
      <c r="N83" s="28"/>
      <c r="O83" s="32"/>
      <c r="R83" s="33"/>
      <c r="S83" s="33"/>
      <c r="T83" s="33"/>
    </row>
    <row r="84" ht="15.0" hidden="1" customHeight="1">
      <c r="A84" s="25"/>
      <c r="B84" s="26" t="str">
        <f t="array" ref="B84">IFERROR(INDEX('Общий список'!$A$3:$S$996,VLOOKUP(E84,'Общий список'!$A$3:$S$996,19,FALSE),MATCH($B$1,'Общий список'!A78:M78,0)),"")</f>
        <v>60 м</v>
      </c>
      <c r="C84" s="27" t="str">
        <f>IF(B84="","", IFERROR(VLOOKUP(E84,'Общий список'!$A$3:$AG$996,3,FALSE),""))</f>
        <v>М</v>
      </c>
      <c r="D84" s="27" t="str">
        <f>IF(B84="","", IFERROR(VLOOKUP(E84,'Общий список'!$A$3:$AG$996,17,FALSE),""))</f>
        <v/>
      </c>
      <c r="E84" s="28">
        <f>'Общий список'!A78</f>
        <v>307</v>
      </c>
      <c r="F84" s="29" t="str">
        <f>IF(B84="","", IFERROR(VLOOKUP(E84,'Общий список'!$A$3:$AG$996,2,FALSE),""))</f>
        <v>Оборин Павел</v>
      </c>
      <c r="G84" s="27" t="str">
        <f>IF(B84="","", IFERROR(VLOOKUP(E84,'Общий список'!$A$3:$AG$996,4,FALSE),""))</f>
        <v>24.06.68</v>
      </c>
      <c r="H84" s="27" t="str">
        <f>IF(B84="","", IFERROR(VLOOKUP(E84,'Общий список'!$A$3:$AG$996,6,FALSE),""))</f>
        <v>TrainerToro Runclub </v>
      </c>
      <c r="I84" s="27" t="str">
        <f>IF(B84="","", IFERROR(VLOOKUP(E84,'Общий список'!$A$3:$AG$996,7,FALSE),""))</f>
        <v>Торовик А.В.</v>
      </c>
      <c r="J84" s="27">
        <f t="array" ref="J84">IFERROR(INDEX('Общий список'!$A$3:$O$996,VLOOKUP(E84,'Общий список'!$A$3:$S$996,19,FALSE),MATCH(B84,'Общий список'!A78:N78,0)+1),"")</f>
        <v>7.6</v>
      </c>
      <c r="K84" s="30"/>
      <c r="L84" s="30"/>
      <c r="M84" s="31" t="str">
        <f t="shared" si="2"/>
        <v/>
      </c>
      <c r="N84" s="28"/>
      <c r="O84" s="32"/>
      <c r="R84" s="33"/>
      <c r="S84" s="33"/>
      <c r="T84" s="33"/>
    </row>
    <row r="85" ht="15.0" hidden="1" customHeight="1">
      <c r="A85" s="25"/>
      <c r="B85" s="26" t="str">
        <f t="array" ref="B85">IFERROR(INDEX('Общий список'!$A$3:$S$996,VLOOKUP(E85,'Общий список'!$A$3:$S$996,19,FALSE),MATCH($B$1,'Общий список'!A79:M79,0)),"")</f>
        <v/>
      </c>
      <c r="C85" s="27" t="str">
        <f>IF(B85="","", IFERROR(VLOOKUP(E85,'Общий список'!$A$3:$AG$996,3,FALSE),""))</f>
        <v/>
      </c>
      <c r="D85" s="27" t="str">
        <f>IF(B85="","", IFERROR(VLOOKUP(E85,'Общий список'!$A$3:$AG$996,17,FALSE),""))</f>
        <v/>
      </c>
      <c r="E85" s="28">
        <f>'Общий список'!A79</f>
        <v>309</v>
      </c>
      <c r="F85" s="29" t="str">
        <f>IF(B85="","", IFERROR(VLOOKUP(E85,'Общий список'!$A$3:$AG$996,2,FALSE),""))</f>
        <v/>
      </c>
      <c r="G85" s="27" t="str">
        <f>IF(B85="","", IFERROR(VLOOKUP(E85,'Общий список'!$A$3:$AG$996,4,FALSE),""))</f>
        <v/>
      </c>
      <c r="H85" s="27" t="str">
        <f>IF(B85="","", IFERROR(VLOOKUP(E85,'Общий список'!$A$3:$AG$996,6,FALSE),""))</f>
        <v/>
      </c>
      <c r="I85" s="27" t="str">
        <f>IF(B85="","", IFERROR(VLOOKUP(E85,'Общий список'!$A$3:$AG$996,7,FALSE),""))</f>
        <v/>
      </c>
      <c r="J85" s="27" t="str">
        <f t="array" ref="J85">IFERROR(INDEX('Общий список'!$A$3:$O$996,VLOOKUP(E85,'Общий список'!$A$3:$S$996,19,FALSE),MATCH(B85,'Общий список'!A79:N79,0)+1),"")</f>
        <v/>
      </c>
      <c r="K85" s="30"/>
      <c r="L85" s="30"/>
      <c r="M85" s="31" t="str">
        <f t="shared" si="2"/>
        <v/>
      </c>
      <c r="N85" s="28"/>
      <c r="O85" s="32"/>
      <c r="R85" s="33"/>
      <c r="S85" s="33"/>
      <c r="T85" s="33"/>
    </row>
    <row r="86" ht="15.0" hidden="1" customHeight="1">
      <c r="A86" s="25"/>
      <c r="B86" s="26" t="str">
        <f t="array" ref="B86">IFERROR(INDEX('Общий список'!$A$3:$S$996,VLOOKUP(E86,'Общий список'!$A$3:$S$996,19,FALSE),MATCH($B$1,'Общий список'!A80:M80,0)),"")</f>
        <v/>
      </c>
      <c r="C86" s="27" t="str">
        <f>IF(B86="","", IFERROR(VLOOKUP(E86,'Общий список'!$A$3:$AG$996,3,FALSE),""))</f>
        <v/>
      </c>
      <c r="D86" s="27" t="str">
        <f>IF(B86="","", IFERROR(VLOOKUP(E86,'Общий список'!$A$3:$AG$996,17,FALSE),""))</f>
        <v/>
      </c>
      <c r="E86" s="28">
        <f>'Общий список'!A80</f>
        <v>310</v>
      </c>
      <c r="F86" s="29" t="str">
        <f>IF(B86="","", IFERROR(VLOOKUP(E86,'Общий список'!$A$3:$AG$996,2,FALSE),""))</f>
        <v/>
      </c>
      <c r="G86" s="27" t="str">
        <f>IF(B86="","", IFERROR(VLOOKUP(E86,'Общий список'!$A$3:$AG$996,4,FALSE),""))</f>
        <v/>
      </c>
      <c r="H86" s="27" t="str">
        <f>IF(B86="","", IFERROR(VLOOKUP(E86,'Общий список'!$A$3:$AG$996,6,FALSE),""))</f>
        <v/>
      </c>
      <c r="I86" s="27" t="str">
        <f>IF(B86="","", IFERROR(VLOOKUP(E86,'Общий список'!$A$3:$AG$996,7,FALSE),""))</f>
        <v/>
      </c>
      <c r="J86" s="27" t="str">
        <f t="array" ref="J86">IFERROR(INDEX('Общий список'!$A$3:$O$996,VLOOKUP(E86,'Общий список'!$A$3:$S$996,19,FALSE),MATCH(B86,'Общий список'!A80:N80,0)+1),"")</f>
        <v/>
      </c>
      <c r="K86" s="30"/>
      <c r="L86" s="30"/>
      <c r="M86" s="31" t="str">
        <f t="shared" si="2"/>
        <v/>
      </c>
      <c r="N86" s="28"/>
      <c r="O86" s="32"/>
      <c r="R86" s="33"/>
      <c r="S86" s="33"/>
      <c r="T86" s="33"/>
    </row>
    <row r="87" ht="15.0" hidden="1" customHeight="1">
      <c r="A87" s="25"/>
      <c r="B87" s="26" t="str">
        <f t="array" ref="B87">IFERROR(INDEX('Общий список'!$A$3:$S$996,VLOOKUP(E87,'Общий список'!$A$3:$S$996,19,FALSE),MATCH($B$1,'Общий список'!A81:M81,0)),"")</f>
        <v/>
      </c>
      <c r="C87" s="27" t="str">
        <f>IF(B87="","", IFERROR(VLOOKUP(E87,'Общий список'!$A$3:$AG$996,3,FALSE),""))</f>
        <v/>
      </c>
      <c r="D87" s="27" t="str">
        <f>IF(B87="","", IFERROR(VLOOKUP(E87,'Общий список'!$A$3:$AG$996,17,FALSE),""))</f>
        <v/>
      </c>
      <c r="E87" s="28">
        <f>'Общий список'!A81</f>
        <v>341</v>
      </c>
      <c r="F87" s="29" t="str">
        <f>IF(B87="","", IFERROR(VLOOKUP(E87,'Общий список'!$A$3:$AG$996,2,FALSE),""))</f>
        <v/>
      </c>
      <c r="G87" s="27" t="str">
        <f>IF(B87="","", IFERROR(VLOOKUP(E87,'Общий список'!$A$3:$AG$996,4,FALSE),""))</f>
        <v/>
      </c>
      <c r="H87" s="27" t="str">
        <f>IF(B87="","", IFERROR(VLOOKUP(E87,'Общий список'!$A$3:$AG$996,6,FALSE),""))</f>
        <v/>
      </c>
      <c r="I87" s="27" t="str">
        <f>IF(B87="","", IFERROR(VLOOKUP(E87,'Общий список'!$A$3:$AG$996,7,FALSE),""))</f>
        <v/>
      </c>
      <c r="J87" s="27" t="str">
        <f t="array" ref="J87">IFERROR(INDEX('Общий список'!$A$3:$O$996,VLOOKUP(E87,'Общий список'!$A$3:$S$996,19,FALSE),MATCH(B87,'Общий список'!A81:N81,0)+1),"")</f>
        <v/>
      </c>
      <c r="K87" s="30"/>
      <c r="L87" s="30"/>
      <c r="M87" s="31" t="str">
        <f t="shared" si="2"/>
        <v/>
      </c>
      <c r="N87" s="28"/>
      <c r="O87" s="32"/>
      <c r="R87" s="33"/>
      <c r="S87" s="33"/>
      <c r="T87" s="33"/>
    </row>
    <row r="88" ht="15.0" hidden="1" customHeight="1">
      <c r="A88" s="25"/>
      <c r="B88" s="26" t="str">
        <f t="array" ref="B88">IFERROR(INDEX('Общий список'!$A$3:$S$996,VLOOKUP(E88,'Общий список'!$A$3:$S$996,19,FALSE),MATCH($B$1,'Общий список'!A82:M82,0)),"")</f>
        <v/>
      </c>
      <c r="C88" s="27" t="str">
        <f>IF(B88="","", IFERROR(VLOOKUP(E88,'Общий список'!$A$3:$AG$996,3,FALSE),""))</f>
        <v/>
      </c>
      <c r="D88" s="27" t="str">
        <f>IF(B88="","", IFERROR(VLOOKUP(E88,'Общий список'!$A$3:$AG$996,17,FALSE),""))</f>
        <v/>
      </c>
      <c r="E88" s="28">
        <f>'Общий список'!A82</f>
        <v>344</v>
      </c>
      <c r="F88" s="29" t="str">
        <f>IF(B88="","", IFERROR(VLOOKUP(E88,'Общий список'!$A$3:$AG$996,2,FALSE),""))</f>
        <v/>
      </c>
      <c r="G88" s="27" t="str">
        <f>IF(B88="","", IFERROR(VLOOKUP(E88,'Общий список'!$A$3:$AG$996,4,FALSE),""))</f>
        <v/>
      </c>
      <c r="H88" s="27" t="str">
        <f>IF(B88="","", IFERROR(VLOOKUP(E88,'Общий список'!$A$3:$AG$996,6,FALSE),""))</f>
        <v/>
      </c>
      <c r="I88" s="27" t="str">
        <f>IF(B88="","", IFERROR(VLOOKUP(E88,'Общий список'!$A$3:$AG$996,7,FALSE),""))</f>
        <v/>
      </c>
      <c r="J88" s="27" t="str">
        <f t="array" ref="J88">IFERROR(INDEX('Общий список'!$A$3:$O$996,VLOOKUP(E88,'Общий список'!$A$3:$S$996,19,FALSE),MATCH(B88,'Общий список'!A82:N82,0)+1),"")</f>
        <v/>
      </c>
      <c r="K88" s="30"/>
      <c r="L88" s="30"/>
      <c r="M88" s="31" t="str">
        <f t="shared" si="2"/>
        <v/>
      </c>
      <c r="N88" s="28"/>
      <c r="O88" s="32"/>
      <c r="R88" s="33"/>
      <c r="S88" s="33"/>
      <c r="T88" s="33"/>
    </row>
    <row r="89" ht="15.0" hidden="1" customHeight="1">
      <c r="A89" s="25"/>
      <c r="B89" s="26" t="str">
        <f t="array" ref="B89">IFERROR(INDEX('Общий список'!$A$3:$S$996,VLOOKUP(E89,'Общий список'!$A$3:$S$996,19,FALSE),MATCH($B$1,'Общий список'!A83:M83,0)),"")</f>
        <v>60 м</v>
      </c>
      <c r="C89" s="27" t="str">
        <f>IF(B89="","", IFERROR(VLOOKUP(E89,'Общий список'!$A$3:$AG$996,3,FALSE),""))</f>
        <v>М</v>
      </c>
      <c r="D89" s="27" t="str">
        <f>IF(B89="","", IFERROR(VLOOKUP(E89,'Общий список'!$A$3:$AG$996,17,FALSE),""))</f>
        <v/>
      </c>
      <c r="E89" s="28">
        <f>'Общий список'!A83</f>
        <v>358</v>
      </c>
      <c r="F89" s="29" t="str">
        <f>IF(B89="","", IFERROR(VLOOKUP(E89,'Общий список'!$A$3:$AG$996,2,FALSE),""))</f>
        <v>Лобанов Андрей</v>
      </c>
      <c r="G89" s="27" t="str">
        <f>IF(B89="","", IFERROR(VLOOKUP(E89,'Общий список'!$A$3:$AG$996,4,FALSE),""))</f>
        <v>24.03.2001</v>
      </c>
      <c r="H89" s="27" t="str">
        <f>IF(B89="","", IFERROR(VLOOKUP(E89,'Общий список'!$A$3:$AG$996,6,FALSE),""))</f>
        <v>г. Пермь "СШОР №1"</v>
      </c>
      <c r="I89" s="27" t="str">
        <f>IF(B89="","", IFERROR(VLOOKUP(E89,'Общий список'!$A$3:$AG$996,7,FALSE),""))</f>
        <v>Савкина Е.И </v>
      </c>
      <c r="J89" s="27">
        <f t="array" ref="J89">IFERROR(INDEX('Общий список'!$A$3:$O$996,VLOOKUP(E89,'Общий список'!$A$3:$S$996,19,FALSE),MATCH(B89,'Общий список'!A83:N83,0)+1),"")</f>
        <v>7.1</v>
      </c>
      <c r="K89" s="30"/>
      <c r="L89" s="30"/>
      <c r="M89" s="31" t="str">
        <f t="shared" si="2"/>
        <v/>
      </c>
      <c r="N89" s="28"/>
      <c r="O89" s="32"/>
      <c r="R89" s="33"/>
      <c r="S89" s="33"/>
      <c r="T89" s="33"/>
    </row>
    <row r="90" ht="15.0" hidden="1" customHeight="1">
      <c r="A90" s="25"/>
      <c r="B90" s="26" t="str">
        <f t="array" ref="B90">IFERROR(INDEX('Общий список'!$A$3:$S$996,VLOOKUP(E90,'Общий список'!$A$3:$S$996,19,FALSE),MATCH($B$1,'Общий список'!A84:M84,0)),"")</f>
        <v>60 м</v>
      </c>
      <c r="C90" s="27" t="str">
        <f>IF(B90="","", IFERROR(VLOOKUP(E90,'Общий список'!$A$3:$AG$996,3,FALSE),""))</f>
        <v>М</v>
      </c>
      <c r="D90" s="27" t="str">
        <f>IF(B90="","", IFERROR(VLOOKUP(E90,'Общий список'!$A$3:$AG$996,17,FALSE),""))</f>
        <v/>
      </c>
      <c r="E90" s="28">
        <f>'Общий список'!A84</f>
        <v>359</v>
      </c>
      <c r="F90" s="29" t="str">
        <f>IF(B90="","", IFERROR(VLOOKUP(E90,'Общий список'!$A$3:$AG$996,2,FALSE),""))</f>
        <v>Трубин Арсений</v>
      </c>
      <c r="G90" s="27" t="str">
        <f>IF(B90="","", IFERROR(VLOOKUP(E90,'Общий список'!$A$3:$AG$996,4,FALSE),""))</f>
        <v>22.07.2005</v>
      </c>
      <c r="H90" s="27" t="str">
        <f>IF(B90="","", IFERROR(VLOOKUP(E90,'Общий список'!$A$3:$AG$996,6,FALSE),""))</f>
        <v>г. Пермь "СШОР №1"</v>
      </c>
      <c r="I90" s="27" t="str">
        <f>IF(B90="","", IFERROR(VLOOKUP(E90,'Общий список'!$A$3:$AG$996,7,FALSE),""))</f>
        <v>Савкина Е.И </v>
      </c>
      <c r="J90" s="27">
        <f t="array" ref="J90">IFERROR(INDEX('Общий список'!$A$3:$O$996,VLOOKUP(E90,'Общий список'!$A$3:$S$996,19,FALSE),MATCH(B90,'Общий список'!A84:N84,0)+1),"")</f>
        <v>6.9</v>
      </c>
      <c r="K90" s="30"/>
      <c r="L90" s="30"/>
      <c r="M90" s="31" t="str">
        <f t="shared" si="2"/>
        <v/>
      </c>
      <c r="N90" s="28"/>
      <c r="O90" s="32"/>
      <c r="R90" s="33"/>
      <c r="S90" s="33"/>
      <c r="T90" s="33"/>
    </row>
    <row r="91" ht="15.0" hidden="1" customHeight="1">
      <c r="A91" s="25"/>
      <c r="B91" s="26" t="str">
        <f t="array" ref="B91">IFERROR(INDEX('Общий список'!$A$3:$S$996,VLOOKUP(E91,'Общий список'!$A$3:$S$996,19,FALSE),MATCH($B$1,'Общий список'!A85:M85,0)),"")</f>
        <v>60 м</v>
      </c>
      <c r="C91" s="27" t="str">
        <f>IF(B91="","", IFERROR(VLOOKUP(E91,'Общий список'!$A$3:$AG$996,3,FALSE),""))</f>
        <v>М</v>
      </c>
      <c r="D91" s="27" t="str">
        <f>IF(B91="","", IFERROR(VLOOKUP(E91,'Общий список'!$A$3:$AG$996,17,FALSE),""))</f>
        <v/>
      </c>
      <c r="E91" s="28">
        <f>'Общий список'!A85</f>
        <v>362</v>
      </c>
      <c r="F91" s="29" t="str">
        <f>IF(B91="","", IFERROR(VLOOKUP(E91,'Общий список'!$A$3:$AG$996,2,FALSE),""))</f>
        <v>Подгайный Захар</v>
      </c>
      <c r="G91" s="27" t="str">
        <f>IF(B91="","", IFERROR(VLOOKUP(E91,'Общий список'!$A$3:$AG$996,4,FALSE),""))</f>
        <v>24.03.2006</v>
      </c>
      <c r="H91" s="27" t="str">
        <f>IF(B91="","", IFERROR(VLOOKUP(E91,'Общий список'!$A$3:$AG$996,6,FALSE),""))</f>
        <v>г. Пермь "СШОР №1"</v>
      </c>
      <c r="I91" s="27" t="str">
        <f>IF(B91="","", IFERROR(VLOOKUP(E91,'Общий список'!$A$3:$AG$996,7,FALSE),""))</f>
        <v>Савкина Е.И </v>
      </c>
      <c r="J91" s="27">
        <f t="array" ref="J91">IFERROR(INDEX('Общий список'!$A$3:$O$996,VLOOKUP(E91,'Общий список'!$A$3:$S$996,19,FALSE),MATCH(B91,'Общий список'!A85:N85,0)+1),"")</f>
        <v>6.9</v>
      </c>
      <c r="K91" s="30"/>
      <c r="L91" s="30"/>
      <c r="M91" s="31" t="str">
        <f t="shared" si="2"/>
        <v/>
      </c>
      <c r="N91" s="28"/>
      <c r="O91" s="32"/>
      <c r="R91" s="33"/>
      <c r="S91" s="33"/>
      <c r="T91" s="33"/>
    </row>
    <row r="92" ht="15.0" hidden="1" customHeight="1">
      <c r="A92" s="25"/>
      <c r="B92" s="26" t="str">
        <f t="array" ref="B92">IFERROR(INDEX('Общий список'!$A$3:$S$996,VLOOKUP(E92,'Общий список'!$A$3:$S$996,19,FALSE),MATCH($B$1,'Общий список'!A87:M87,0)),"")</f>
        <v/>
      </c>
      <c r="C92" s="27" t="str">
        <f>IF(B92="","", IFERROR(VLOOKUP(E92,'Общий список'!$A$3:$AG$996,3,FALSE),""))</f>
        <v/>
      </c>
      <c r="D92" s="27" t="str">
        <f>IF(B92="","", IFERROR(VLOOKUP(E92,'Общий список'!$A$3:$AG$996,17,FALSE),""))</f>
        <v/>
      </c>
      <c r="E92" s="28">
        <f>'Общий список'!A87</f>
        <v>369</v>
      </c>
      <c r="F92" s="29" t="str">
        <f>IF(B92="","", IFERROR(VLOOKUP(E92,'Общий список'!$A$3:$AG$996,2,FALSE),""))</f>
        <v/>
      </c>
      <c r="G92" s="27" t="str">
        <f>IF(B92="","", IFERROR(VLOOKUP(E92,'Общий список'!$A$3:$AG$996,4,FALSE),""))</f>
        <v/>
      </c>
      <c r="H92" s="27" t="str">
        <f>IF(B92="","", IFERROR(VLOOKUP(E92,'Общий список'!$A$3:$AG$996,6,FALSE),""))</f>
        <v/>
      </c>
      <c r="I92" s="27" t="str">
        <f>IF(B92="","", IFERROR(VLOOKUP(E92,'Общий список'!$A$3:$AG$996,7,FALSE),""))</f>
        <v/>
      </c>
      <c r="J92" s="27" t="str">
        <f t="array" ref="J92">IFERROR(INDEX('Общий список'!$A$3:$O$996,VLOOKUP(E92,'Общий список'!$A$3:$S$996,19,FALSE),MATCH(B92,'Общий список'!A87:N87,0)+1),"")</f>
        <v/>
      </c>
      <c r="K92" s="30"/>
      <c r="L92" s="30"/>
      <c r="M92" s="31" t="str">
        <f t="shared" si="2"/>
        <v/>
      </c>
      <c r="N92" s="28"/>
      <c r="O92" s="32"/>
      <c r="R92" s="33"/>
      <c r="S92" s="33"/>
      <c r="T92" s="33"/>
    </row>
    <row r="93" ht="15.0" hidden="1" customHeight="1">
      <c r="A93" s="25"/>
      <c r="B93" s="26" t="str">
        <f t="array" ref="B93">IFERROR(INDEX('Общий список'!$A$3:$S$996,VLOOKUP(E93,'Общий список'!$A$3:$S$996,19,FALSE),MATCH($B$1,'Общий список'!A88:M88,0)),"")</f>
        <v/>
      </c>
      <c r="C93" s="27" t="str">
        <f>IF(B93="","", IFERROR(VLOOKUP(E93,'Общий список'!$A$3:$AG$996,3,FALSE),""))</f>
        <v/>
      </c>
      <c r="D93" s="27" t="str">
        <f>IF(B93="","", IFERROR(VLOOKUP(E93,'Общий список'!$A$3:$AG$996,17,FALSE),""))</f>
        <v/>
      </c>
      <c r="E93" s="28">
        <f>'Общий список'!A88</f>
        <v>370</v>
      </c>
      <c r="F93" s="29" t="str">
        <f>IF(B93="","", IFERROR(VLOOKUP(E93,'Общий список'!$A$3:$AG$996,2,FALSE),""))</f>
        <v/>
      </c>
      <c r="G93" s="27" t="str">
        <f>IF(B93="","", IFERROR(VLOOKUP(E93,'Общий список'!$A$3:$AG$996,4,FALSE),""))</f>
        <v/>
      </c>
      <c r="H93" s="27" t="str">
        <f>IF(B93="","", IFERROR(VLOOKUP(E93,'Общий список'!$A$3:$AG$996,6,FALSE),""))</f>
        <v/>
      </c>
      <c r="I93" s="27" t="str">
        <f>IF(B93="","", IFERROR(VLOOKUP(E93,'Общий список'!$A$3:$AG$996,7,FALSE),""))</f>
        <v/>
      </c>
      <c r="J93" s="27" t="str">
        <f t="array" ref="J93">IFERROR(INDEX('Общий список'!$A$3:$O$996,VLOOKUP(E93,'Общий список'!$A$3:$S$996,19,FALSE),MATCH(B93,'Общий список'!A88:N88,0)+1),"")</f>
        <v/>
      </c>
      <c r="K93" s="30"/>
      <c r="L93" s="30"/>
      <c r="M93" s="31" t="str">
        <f t="shared" si="2"/>
        <v/>
      </c>
      <c r="N93" s="28"/>
      <c r="O93" s="32"/>
      <c r="R93" s="33"/>
      <c r="S93" s="33"/>
      <c r="T93" s="33"/>
    </row>
    <row r="94" ht="15.0" customHeight="1">
      <c r="A94" s="25">
        <v>27.0</v>
      </c>
      <c r="B94" s="26" t="str">
        <f t="array" ref="B94">IFERROR(INDEX('Общий список'!$A$3:$S$996,VLOOKUP(E94,'Общий список'!$A$3:$S$996,19,FALSE),MATCH($B$1,'Общий список'!A46:M46,0)),"")</f>
        <v>60 м</v>
      </c>
      <c r="C94" s="27" t="str">
        <f>IF(B94="","", IFERROR(VLOOKUP(E94,'Общий список'!$A$3:$AG$996,3,FALSE),""))</f>
        <v>Ж</v>
      </c>
      <c r="D94" s="27" t="str">
        <f>IF(B94="","", IFERROR(VLOOKUP(E94,'Общий список'!$A$3:$AG$996,17,FALSE),""))</f>
        <v/>
      </c>
      <c r="E94" s="28">
        <f>'Общий список'!A46</f>
        <v>197</v>
      </c>
      <c r="F94" s="29" t="str">
        <f>IF(B94="","", IFERROR(VLOOKUP(E94,'Общий список'!$A$3:$AG$996,2,FALSE),""))</f>
        <v>Гаврилова Валентина</v>
      </c>
      <c r="G94" s="27" t="str">
        <f>IF(B94="","", IFERROR(VLOOKUP(E94,'Общий список'!$A$3:$AG$996,4,FALSE),""))</f>
        <v>02.11.2008</v>
      </c>
      <c r="H94" s="34" t="str">
        <f>IF(B94="","", IFERROR(VLOOKUP(E94,'Общий список'!$A$3:$AG$996,6,FALSE),""))</f>
        <v>МАУ ДО СШОР Кировского р-на</v>
      </c>
      <c r="I94" s="29" t="str">
        <f>IF(B94="","", IFERROR(VLOOKUP(E94,'Общий список'!$A$3:$AG$996,7,FALSE),""))</f>
        <v>Пономарева О.Ю., Гергерт К.Н.</v>
      </c>
      <c r="J94" s="27">
        <f t="array" ref="J94">IFERROR(INDEX('Общий список'!$A$3:$O$996,VLOOKUP(E94,'Общий список'!$A$3:$S$996,19,FALSE),MATCH(B94,'Общий список'!A46:N46,0)+1),"")</f>
        <v>8.4</v>
      </c>
      <c r="K94" s="30">
        <v>8.7</v>
      </c>
      <c r="L94" s="30"/>
      <c r="M94" s="31">
        <f t="shared" si="2"/>
        <v>8.7</v>
      </c>
      <c r="N94" s="28"/>
      <c r="O94" s="32"/>
      <c r="R94" s="33"/>
      <c r="S94" s="33"/>
      <c r="T94" s="33"/>
    </row>
    <row r="95" ht="15.0" customHeight="1">
      <c r="A95" s="25">
        <v>28.0</v>
      </c>
      <c r="B95" s="26" t="str">
        <f t="array" ref="B95">IFERROR(INDEX('Общий список'!$A$3:$S$996,VLOOKUP(E95,'Общий список'!$A$3:$S$996,19,FALSE),MATCH($B$1,'Общий список'!A11:M11,0)),"")</f>
        <v>60 м</v>
      </c>
      <c r="C95" s="27" t="str">
        <f>IF(B95="","", IFERROR(VLOOKUP(E95,'Общий список'!$A$3:$AG$996,3,FALSE),""))</f>
        <v>Ж</v>
      </c>
      <c r="D95" s="27" t="str">
        <f>IF(B95="","", IFERROR(VLOOKUP(E95,'Общий список'!$A$3:$AG$996,17,FALSE),""))</f>
        <v/>
      </c>
      <c r="E95" s="28">
        <f>'Общий список'!A11</f>
        <v>9</v>
      </c>
      <c r="F95" s="29" t="str">
        <f>IF(B95="","", IFERROR(VLOOKUP(E95,'Общий список'!$A$3:$AG$996,2,FALSE),""))</f>
        <v>Пташникас Владлена</v>
      </c>
      <c r="G95" s="27" t="str">
        <f>IF(B95="","", IFERROR(VLOOKUP(E95,'Общий список'!$A$3:$AG$996,4,FALSE),""))</f>
        <v>19.07.2009</v>
      </c>
      <c r="H95" s="29" t="str">
        <f>IF(B95="","", IFERROR(VLOOKUP(E95,'Общий список'!$A$3:$AG$996,6,FALSE),""))</f>
        <v>СШОР "ТЕМП" г. Березники</v>
      </c>
      <c r="I95" s="29" t="str">
        <f>IF(B95="","", IFERROR(VLOOKUP(E95,'Общий список'!$A$3:$AG$996,7,FALSE),""))</f>
        <v>Чжао Л.А.,Косинов А. Н. </v>
      </c>
      <c r="J95" s="27">
        <f t="array" ref="J95">IFERROR(INDEX('Общий список'!$A$3:$O$996,VLOOKUP(E95,'Общий список'!$A$3:$S$996,19,FALSE),MATCH(B95,'Общий список'!A11:N11,0)+1),"")</f>
        <v>8.1</v>
      </c>
      <c r="K95" s="30">
        <v>8.7</v>
      </c>
      <c r="L95" s="30"/>
      <c r="M95" s="31">
        <f t="shared" si="2"/>
        <v>8.7</v>
      </c>
      <c r="N95" s="28"/>
      <c r="O95" s="32"/>
      <c r="R95" s="33"/>
      <c r="S95" s="33"/>
      <c r="T95" s="33"/>
    </row>
    <row r="96" ht="15.0" hidden="1" customHeight="1">
      <c r="A96" s="25"/>
      <c r="B96" s="26" t="str">
        <f t="array" ref="B96">IFERROR(INDEX('Общий список'!$A$3:$S$996,VLOOKUP(E96,'Общий список'!$A$3:$S$996,19,FALSE),MATCH($B$1,'Общий список'!A90:M90,0)),"")</f>
        <v/>
      </c>
      <c r="C96" s="27" t="str">
        <f>IF(B96="","", IFERROR(VLOOKUP(E96,'Общий список'!$A$3:$AG$996,3,FALSE),""))</f>
        <v/>
      </c>
      <c r="D96" s="27" t="str">
        <f>IF(B96="","", IFERROR(VLOOKUP(E96,'Общий список'!$A$3:$AG$996,17,FALSE),""))</f>
        <v/>
      </c>
      <c r="E96" s="28">
        <f>'Общий список'!A90</f>
        <v>373</v>
      </c>
      <c r="F96" s="29" t="str">
        <f>IF(B96="","", IFERROR(VLOOKUP(E96,'Общий список'!$A$3:$AG$996,2,FALSE),""))</f>
        <v/>
      </c>
      <c r="G96" s="27" t="str">
        <f>IF(B96="","", IFERROR(VLOOKUP(E96,'Общий список'!$A$3:$AG$996,4,FALSE),""))</f>
        <v/>
      </c>
      <c r="H96" s="27" t="str">
        <f>IF(B96="","", IFERROR(VLOOKUP(E96,'Общий список'!$A$3:$AG$996,6,FALSE),""))</f>
        <v/>
      </c>
      <c r="I96" s="27" t="str">
        <f>IF(B96="","", IFERROR(VLOOKUP(E96,'Общий список'!$A$3:$AG$996,7,FALSE),""))</f>
        <v/>
      </c>
      <c r="J96" s="27" t="str">
        <f t="array" ref="J96">IFERROR(INDEX('Общий список'!$A$3:$O$996,VLOOKUP(E96,'Общий список'!$A$3:$S$996,19,FALSE),MATCH(B96,'Общий список'!A90:N90,0)+1),"")</f>
        <v/>
      </c>
      <c r="K96" s="30"/>
      <c r="L96" s="30"/>
      <c r="M96" s="31" t="str">
        <f t="shared" si="2"/>
        <v/>
      </c>
      <c r="N96" s="28"/>
      <c r="O96" s="32"/>
      <c r="R96" s="33"/>
      <c r="S96" s="33"/>
      <c r="T96" s="33"/>
    </row>
    <row r="97" ht="15.0" customHeight="1">
      <c r="A97" s="25">
        <v>29.0</v>
      </c>
      <c r="B97" s="26" t="str">
        <f t="array" ref="B97">IFERROR(INDEX('Общий список'!$A$3:$S$996,VLOOKUP(E97,'Общий список'!$A$3:$S$996,19,FALSE),MATCH($B$1,'Общий список'!A89:M89,0)),"")</f>
        <v>60 м</v>
      </c>
      <c r="C97" s="27" t="str">
        <f>IF(B97="","", IFERROR(VLOOKUP(E97,'Общий список'!$A$3:$AG$996,3,FALSE),""))</f>
        <v>Ж</v>
      </c>
      <c r="D97" s="27" t="str">
        <f>IF(B97="","", IFERROR(VLOOKUP(E97,'Общий список'!$A$3:$AG$996,17,FALSE),""))</f>
        <v/>
      </c>
      <c r="E97" s="28">
        <f>'Общий список'!A89</f>
        <v>371</v>
      </c>
      <c r="F97" s="29" t="str">
        <f>IF(B97="","", IFERROR(VLOOKUP(E97,'Общий список'!$A$3:$AG$996,2,FALSE),""))</f>
        <v>Курагина Кира</v>
      </c>
      <c r="G97" s="27" t="str">
        <f>IF(B97="","", IFERROR(VLOOKUP(E97,'Общий список'!$A$3:$AG$996,4,FALSE),""))</f>
        <v>16.02.2008</v>
      </c>
      <c r="H97" s="29" t="str">
        <f>IF(B97="","", IFERROR(VLOOKUP(E97,'Общий список'!$A$3:$AG$996,6,FALSE),""))</f>
        <v>г. Пермь "СШОР №1"</v>
      </c>
      <c r="I97" s="29" t="str">
        <f>IF(B97="","", IFERROR(VLOOKUP(E97,'Общий список'!$A$3:$AG$996,7,FALSE),""))</f>
        <v>Савкина Е.И </v>
      </c>
      <c r="J97" s="27">
        <f t="array" ref="J97">IFERROR(INDEX('Общий список'!$A$3:$O$996,VLOOKUP(E97,'Общий список'!$A$3:$S$996,19,FALSE),MATCH(B97,'Общий список'!A89:N89,0)+1),"")</f>
        <v>8.3</v>
      </c>
      <c r="K97" s="30">
        <v>8.72</v>
      </c>
      <c r="L97" s="30"/>
      <c r="M97" s="31">
        <f t="shared" si="2"/>
        <v>8.72</v>
      </c>
      <c r="N97" s="28"/>
      <c r="O97" s="32"/>
      <c r="R97" s="33"/>
      <c r="S97" s="33"/>
      <c r="T97" s="33"/>
    </row>
    <row r="98" ht="15.0" hidden="1" customHeight="1">
      <c r="A98" s="25"/>
      <c r="B98" s="26" t="str">
        <f t="array" ref="B98">IFERROR(INDEX('Общий список'!$A$3:$S$996,VLOOKUP(E98,'Общий список'!$A$3:$S$996,19,FALSE),MATCH($B$1,'Общий список'!A92:M92,0)),"")</f>
        <v/>
      </c>
      <c r="C98" s="27" t="str">
        <f>IF(B98="","", IFERROR(VLOOKUP(E98,'Общий список'!$A$3:$AG$996,3,FALSE),""))</f>
        <v/>
      </c>
      <c r="D98" s="27" t="str">
        <f>IF(B98="","", IFERROR(VLOOKUP(E98,'Общий список'!$A$3:$AG$996,17,FALSE),""))</f>
        <v/>
      </c>
      <c r="E98" s="28">
        <f>'Общий список'!A92</f>
        <v>376</v>
      </c>
      <c r="F98" s="29" t="str">
        <f>IF(B98="","", IFERROR(VLOOKUP(E98,'Общий список'!$A$3:$AG$996,2,FALSE),""))</f>
        <v/>
      </c>
      <c r="G98" s="27" t="str">
        <f>IF(B98="","", IFERROR(VLOOKUP(E98,'Общий список'!$A$3:$AG$996,4,FALSE),""))</f>
        <v/>
      </c>
      <c r="H98" s="27" t="str">
        <f>IF(B98="","", IFERROR(VLOOKUP(E98,'Общий список'!$A$3:$AG$996,6,FALSE),""))</f>
        <v/>
      </c>
      <c r="I98" s="27" t="str">
        <f>IF(B98="","", IFERROR(VLOOKUP(E98,'Общий список'!$A$3:$AG$996,7,FALSE),""))</f>
        <v/>
      </c>
      <c r="J98" s="27" t="str">
        <f t="array" ref="J98">IFERROR(INDEX('Общий список'!$A$3:$O$996,VLOOKUP(E98,'Общий список'!$A$3:$S$996,19,FALSE),MATCH(B98,'Общий список'!A92:N92,0)+1),"")</f>
        <v/>
      </c>
      <c r="K98" s="30"/>
      <c r="L98" s="30"/>
      <c r="M98" s="31" t="str">
        <f t="shared" si="2"/>
        <v/>
      </c>
      <c r="N98" s="28"/>
      <c r="O98" s="32"/>
      <c r="R98" s="33"/>
      <c r="S98" s="33"/>
      <c r="T98" s="33"/>
    </row>
    <row r="99" ht="15.0" hidden="1" customHeight="1">
      <c r="A99" s="25"/>
      <c r="B99" s="26" t="str">
        <f t="array" ref="B99">IFERROR(INDEX('Общий список'!$A$3:$S$996,VLOOKUP(E99,'Общий список'!$A$3:$S$996,19,FALSE),MATCH($B$1,'Общий список'!A93:M93,0)),"")</f>
        <v/>
      </c>
      <c r="C99" s="27" t="str">
        <f>IF(B99="","", IFERROR(VLOOKUP(E99,'Общий список'!$A$3:$AG$996,3,FALSE),""))</f>
        <v/>
      </c>
      <c r="D99" s="27" t="str">
        <f>IF(B99="","", IFERROR(VLOOKUP(E99,'Общий список'!$A$3:$AG$996,17,FALSE),""))</f>
        <v/>
      </c>
      <c r="E99" s="28">
        <f>'Общий список'!A93</f>
        <v>378</v>
      </c>
      <c r="F99" s="29" t="str">
        <f>IF(B99="","", IFERROR(VLOOKUP(E99,'Общий список'!$A$3:$AG$996,2,FALSE),""))</f>
        <v/>
      </c>
      <c r="G99" s="27" t="str">
        <f>IF(B99="","", IFERROR(VLOOKUP(E99,'Общий список'!$A$3:$AG$996,4,FALSE),""))</f>
        <v/>
      </c>
      <c r="H99" s="27" t="str">
        <f>IF(B99="","", IFERROR(VLOOKUP(E99,'Общий список'!$A$3:$AG$996,6,FALSE),""))</f>
        <v/>
      </c>
      <c r="I99" s="27" t="str">
        <f>IF(B99="","", IFERROR(VLOOKUP(E99,'Общий список'!$A$3:$AG$996,7,FALSE),""))</f>
        <v/>
      </c>
      <c r="J99" s="27" t="str">
        <f t="array" ref="J99">IFERROR(INDEX('Общий список'!$A$3:$O$996,VLOOKUP(E99,'Общий список'!$A$3:$S$996,19,FALSE),MATCH(B99,'Общий список'!A93:N93,0)+1),"")</f>
        <v/>
      </c>
      <c r="K99" s="30"/>
      <c r="L99" s="30"/>
      <c r="M99" s="31" t="str">
        <f t="shared" si="2"/>
        <v/>
      </c>
      <c r="N99" s="28"/>
      <c r="O99" s="32"/>
      <c r="R99" s="33"/>
      <c r="S99" s="33"/>
      <c r="T99" s="33"/>
    </row>
    <row r="100" ht="15.0" hidden="1" customHeight="1">
      <c r="A100" s="25"/>
      <c r="B100" s="26" t="str">
        <f t="array" ref="B100">IFERROR(INDEX('Общий список'!$A$3:$S$996,VLOOKUP(E100,'Общий список'!$A$3:$S$996,19,FALSE),MATCH($B$1,'Общий список'!A94:M94,0)),"")</f>
        <v/>
      </c>
      <c r="C100" s="27" t="str">
        <f>IF(B100="","", IFERROR(VLOOKUP(E100,'Общий список'!$A$3:$AG$996,3,FALSE),""))</f>
        <v/>
      </c>
      <c r="D100" s="27" t="str">
        <f>IF(B100="","", IFERROR(VLOOKUP(E100,'Общий список'!$A$3:$AG$996,17,FALSE),""))</f>
        <v/>
      </c>
      <c r="E100" s="28">
        <f>'Общий список'!A94</f>
        <v>384</v>
      </c>
      <c r="F100" s="29" t="str">
        <f>IF(B100="","", IFERROR(VLOOKUP(E100,'Общий список'!$A$3:$AG$996,2,FALSE),""))</f>
        <v/>
      </c>
      <c r="G100" s="27" t="str">
        <f>IF(B100="","", IFERROR(VLOOKUP(E100,'Общий список'!$A$3:$AG$996,4,FALSE),""))</f>
        <v/>
      </c>
      <c r="H100" s="27" t="str">
        <f>IF(B100="","", IFERROR(VLOOKUP(E100,'Общий список'!$A$3:$AG$996,6,FALSE),""))</f>
        <v/>
      </c>
      <c r="I100" s="27" t="str">
        <f>IF(B100="","", IFERROR(VLOOKUP(E100,'Общий список'!$A$3:$AG$996,7,FALSE),""))</f>
        <v/>
      </c>
      <c r="J100" s="27" t="str">
        <f t="array" ref="J100">IFERROR(INDEX('Общий список'!$A$3:$O$996,VLOOKUP(E100,'Общий список'!$A$3:$S$996,19,FALSE),MATCH(B100,'Общий список'!A94:N94,0)+1),"")</f>
        <v/>
      </c>
      <c r="K100" s="30"/>
      <c r="L100" s="30"/>
      <c r="M100" s="31" t="str">
        <f t="shared" si="2"/>
        <v/>
      </c>
      <c r="N100" s="28"/>
      <c r="O100" s="32"/>
      <c r="R100" s="33"/>
      <c r="S100" s="33"/>
      <c r="T100" s="33"/>
    </row>
    <row r="101" ht="15.0" hidden="1" customHeight="1">
      <c r="A101" s="25"/>
      <c r="B101" s="26" t="str">
        <f t="array" ref="B101">IFERROR(INDEX('Общий список'!$A$3:$S$996,VLOOKUP(E101,'Общий список'!$A$3:$S$996,19,FALSE),MATCH($B$1,'Общий список'!A95:M95,0)),"")</f>
        <v/>
      </c>
      <c r="C101" s="27" t="str">
        <f>IF(B101="","", IFERROR(VLOOKUP(E101,'Общий список'!$A$3:$AG$996,3,FALSE),""))</f>
        <v/>
      </c>
      <c r="D101" s="27" t="str">
        <f>IF(B101="","", IFERROR(VLOOKUP(E101,'Общий список'!$A$3:$AG$996,17,FALSE),""))</f>
        <v/>
      </c>
      <c r="E101" s="28">
        <f>'Общий список'!A95</f>
        <v>388</v>
      </c>
      <c r="F101" s="29" t="str">
        <f>IF(B101="","", IFERROR(VLOOKUP(E101,'Общий список'!$A$3:$AG$996,2,FALSE),""))</f>
        <v/>
      </c>
      <c r="G101" s="27" t="str">
        <f>IF(B101="","", IFERROR(VLOOKUP(E101,'Общий список'!$A$3:$AG$996,4,FALSE),""))</f>
        <v/>
      </c>
      <c r="H101" s="27" t="str">
        <f>IF(B101="","", IFERROR(VLOOKUP(E101,'Общий список'!$A$3:$AG$996,6,FALSE),""))</f>
        <v/>
      </c>
      <c r="I101" s="27" t="str">
        <f>IF(B101="","", IFERROR(VLOOKUP(E101,'Общий список'!$A$3:$AG$996,7,FALSE),""))</f>
        <v/>
      </c>
      <c r="J101" s="27" t="str">
        <f t="array" ref="J101">IFERROR(INDEX('Общий список'!$A$3:$O$996,VLOOKUP(E101,'Общий список'!$A$3:$S$996,19,FALSE),MATCH(B101,'Общий список'!A95:N95,0)+1),"")</f>
        <v/>
      </c>
      <c r="K101" s="30"/>
      <c r="L101" s="30"/>
      <c r="M101" s="31" t="str">
        <f t="shared" si="2"/>
        <v/>
      </c>
      <c r="N101" s="28"/>
      <c r="O101" s="32"/>
      <c r="R101" s="33"/>
      <c r="S101" s="33"/>
      <c r="T101" s="33"/>
    </row>
    <row r="102" ht="15.0" hidden="1" customHeight="1">
      <c r="A102" s="25"/>
      <c r="B102" s="26" t="str">
        <f t="array" ref="B102">IFERROR(INDEX('Общий список'!$A$3:$S$996,VLOOKUP(E102,'Общий список'!$A$3:$S$996,19,FALSE),MATCH($B$1,'Общий список'!A96:M96,0)),"")</f>
        <v/>
      </c>
      <c r="C102" s="27" t="str">
        <f>IF(B102="","", IFERROR(VLOOKUP(E102,'Общий список'!$A$3:$AG$996,3,FALSE),""))</f>
        <v/>
      </c>
      <c r="D102" s="27" t="str">
        <f>IF(B102="","", IFERROR(VLOOKUP(E102,'Общий список'!$A$3:$AG$996,17,FALSE),""))</f>
        <v/>
      </c>
      <c r="E102" s="28">
        <f>'Общий список'!A96</f>
        <v>389</v>
      </c>
      <c r="F102" s="29" t="str">
        <f>IF(B102="","", IFERROR(VLOOKUP(E102,'Общий список'!$A$3:$AG$996,2,FALSE),""))</f>
        <v/>
      </c>
      <c r="G102" s="27" t="str">
        <f>IF(B102="","", IFERROR(VLOOKUP(E102,'Общий список'!$A$3:$AG$996,4,FALSE),""))</f>
        <v/>
      </c>
      <c r="H102" s="27" t="str">
        <f>IF(B102="","", IFERROR(VLOOKUP(E102,'Общий список'!$A$3:$AG$996,6,FALSE),""))</f>
        <v/>
      </c>
      <c r="I102" s="27" t="str">
        <f>IF(B102="","", IFERROR(VLOOKUP(E102,'Общий список'!$A$3:$AG$996,7,FALSE),""))</f>
        <v/>
      </c>
      <c r="J102" s="27" t="str">
        <f t="array" ref="J102">IFERROR(INDEX('Общий список'!$A$3:$O$996,VLOOKUP(E102,'Общий список'!$A$3:$S$996,19,FALSE),MATCH(B102,'Общий список'!A96:N96,0)+1),"")</f>
        <v/>
      </c>
      <c r="K102" s="30"/>
      <c r="L102" s="30"/>
      <c r="M102" s="31" t="str">
        <f t="shared" si="2"/>
        <v/>
      </c>
      <c r="N102" s="28"/>
      <c r="O102" s="32"/>
      <c r="R102" s="33"/>
      <c r="S102" s="33"/>
      <c r="T102" s="33"/>
    </row>
    <row r="103" ht="15.0" hidden="1" customHeight="1">
      <c r="A103" s="25"/>
      <c r="B103" s="26" t="str">
        <f t="array" ref="B103">IFERROR(INDEX('Общий список'!$A$3:$S$996,VLOOKUP(E103,'Общий список'!$A$3:$S$996,19,FALSE),MATCH($B$1,'Общий список'!A97:M97,0)),"")</f>
        <v/>
      </c>
      <c r="C103" s="27" t="str">
        <f>IF(B103="","", IFERROR(VLOOKUP(E103,'Общий список'!$A$3:$AG$996,3,FALSE),""))</f>
        <v/>
      </c>
      <c r="D103" s="27" t="str">
        <f>IF(B103="","", IFERROR(VLOOKUP(E103,'Общий список'!$A$3:$AG$996,17,FALSE),""))</f>
        <v/>
      </c>
      <c r="E103" s="28">
        <f>'Общий список'!A97</f>
        <v>395</v>
      </c>
      <c r="F103" s="29" t="str">
        <f>IF(B103="","", IFERROR(VLOOKUP(E103,'Общий список'!$A$3:$AG$996,2,FALSE),""))</f>
        <v/>
      </c>
      <c r="G103" s="27" t="str">
        <f>IF(B103="","", IFERROR(VLOOKUP(E103,'Общий список'!$A$3:$AG$996,4,FALSE),""))</f>
        <v/>
      </c>
      <c r="H103" s="27" t="str">
        <f>IF(B103="","", IFERROR(VLOOKUP(E103,'Общий список'!$A$3:$AG$996,6,FALSE),""))</f>
        <v/>
      </c>
      <c r="I103" s="27" t="str">
        <f>IF(B103="","", IFERROR(VLOOKUP(E103,'Общий список'!$A$3:$AG$996,7,FALSE),""))</f>
        <v/>
      </c>
      <c r="J103" s="27" t="str">
        <f t="array" ref="J103">IFERROR(INDEX('Общий список'!$A$3:$O$996,VLOOKUP(E103,'Общий список'!$A$3:$S$996,19,FALSE),MATCH(B103,'Общий список'!A97:N97,0)+1),"")</f>
        <v/>
      </c>
      <c r="K103" s="30"/>
      <c r="L103" s="30"/>
      <c r="M103" s="31" t="str">
        <f t="shared" si="2"/>
        <v/>
      </c>
      <c r="N103" s="28"/>
      <c r="O103" s="32"/>
      <c r="R103" s="33"/>
      <c r="S103" s="33"/>
      <c r="T103" s="33"/>
    </row>
    <row r="104" ht="15.0" hidden="1" customHeight="1">
      <c r="A104" s="25"/>
      <c r="B104" s="26" t="str">
        <f t="array" ref="B104">IFERROR(INDEX('Общий список'!$A$3:$S$996,VLOOKUP(E104,'Общий список'!$A$3:$S$996,19,FALSE),MATCH($B$1,'Общий список'!A98:M98,0)),"")</f>
        <v/>
      </c>
      <c r="C104" s="27" t="str">
        <f>IF(B104="","", IFERROR(VLOOKUP(E104,'Общий список'!$A$3:$AG$996,3,FALSE),""))</f>
        <v/>
      </c>
      <c r="D104" s="27" t="str">
        <f>IF(B104="","", IFERROR(VLOOKUP(E104,'Общий список'!$A$3:$AG$996,17,FALSE),""))</f>
        <v/>
      </c>
      <c r="E104" s="28">
        <f>'Общий список'!A98</f>
        <v>397</v>
      </c>
      <c r="F104" s="29" t="str">
        <f>IF(B104="","", IFERROR(VLOOKUP(E104,'Общий список'!$A$3:$AG$996,2,FALSE),""))</f>
        <v/>
      </c>
      <c r="G104" s="27" t="str">
        <f>IF(B104="","", IFERROR(VLOOKUP(E104,'Общий список'!$A$3:$AG$996,4,FALSE),""))</f>
        <v/>
      </c>
      <c r="H104" s="27" t="str">
        <f>IF(B104="","", IFERROR(VLOOKUP(E104,'Общий список'!$A$3:$AG$996,6,FALSE),""))</f>
        <v/>
      </c>
      <c r="I104" s="27" t="str">
        <f>IF(B104="","", IFERROR(VLOOKUP(E104,'Общий список'!$A$3:$AG$996,7,FALSE),""))</f>
        <v/>
      </c>
      <c r="J104" s="27" t="str">
        <f t="array" ref="J104">IFERROR(INDEX('Общий список'!$A$3:$O$996,VLOOKUP(E104,'Общий список'!$A$3:$S$996,19,FALSE),MATCH(B104,'Общий список'!A98:N98,0)+1),"")</f>
        <v/>
      </c>
      <c r="K104" s="30"/>
      <c r="L104" s="30"/>
      <c r="M104" s="31" t="str">
        <f t="shared" si="2"/>
        <v/>
      </c>
      <c r="N104" s="28"/>
      <c r="O104" s="32"/>
      <c r="R104" s="33"/>
      <c r="S104" s="33"/>
      <c r="T104" s="33"/>
    </row>
    <row r="105" ht="15.0" hidden="1" customHeight="1">
      <c r="A105" s="25"/>
      <c r="B105" s="26" t="str">
        <f t="array" ref="B105">IFERROR(INDEX('Общий список'!$A$3:$S$996,VLOOKUP(E105,'Общий список'!$A$3:$S$996,19,FALSE),MATCH($B$1,'Общий список'!A99:M99,0)),"")</f>
        <v/>
      </c>
      <c r="C105" s="27" t="str">
        <f>IF(B105="","", IFERROR(VLOOKUP(E105,'Общий список'!$A$3:$AG$996,3,FALSE),""))</f>
        <v/>
      </c>
      <c r="D105" s="27" t="str">
        <f>IF(B105="","", IFERROR(VLOOKUP(E105,'Общий список'!$A$3:$AG$996,17,FALSE),""))</f>
        <v/>
      </c>
      <c r="E105" s="28">
        <f>'Общий список'!A99</f>
        <v>399</v>
      </c>
      <c r="F105" s="29" t="str">
        <f>IF(B105="","", IFERROR(VLOOKUP(E105,'Общий список'!$A$3:$AG$996,2,FALSE),""))</f>
        <v/>
      </c>
      <c r="G105" s="27" t="str">
        <f>IF(B105="","", IFERROR(VLOOKUP(E105,'Общий список'!$A$3:$AG$996,4,FALSE),""))</f>
        <v/>
      </c>
      <c r="H105" s="27" t="str">
        <f>IF(B105="","", IFERROR(VLOOKUP(E105,'Общий список'!$A$3:$AG$996,6,FALSE),""))</f>
        <v/>
      </c>
      <c r="I105" s="27" t="str">
        <f>IF(B105="","", IFERROR(VLOOKUP(E105,'Общий список'!$A$3:$AG$996,7,FALSE),""))</f>
        <v/>
      </c>
      <c r="J105" s="27" t="str">
        <f t="array" ref="J105">IFERROR(INDEX('Общий список'!$A$3:$O$996,VLOOKUP(E105,'Общий список'!$A$3:$S$996,19,FALSE),MATCH(B105,'Общий список'!A99:N99,0)+1),"")</f>
        <v/>
      </c>
      <c r="K105" s="30"/>
      <c r="L105" s="30"/>
      <c r="M105" s="31" t="str">
        <f t="shared" si="2"/>
        <v/>
      </c>
      <c r="N105" s="28"/>
      <c r="O105" s="32"/>
      <c r="R105" s="33"/>
      <c r="S105" s="33"/>
      <c r="T105" s="33"/>
    </row>
    <row r="106" ht="15.0" hidden="1" customHeight="1">
      <c r="A106" s="25"/>
      <c r="B106" s="26" t="str">
        <f t="array" ref="B106">IFERROR(INDEX('Общий список'!$A$3:$S$996,VLOOKUP(E106,'Общий список'!$A$3:$S$996,19,FALSE),MATCH($B$1,'Общий список'!A100:M100,0)),"")</f>
        <v/>
      </c>
      <c r="C106" s="27" t="str">
        <f>IF(B106="","", IFERROR(VLOOKUP(E106,'Общий список'!$A$3:$AG$996,3,FALSE),""))</f>
        <v/>
      </c>
      <c r="D106" s="27" t="str">
        <f>IF(B106="","", IFERROR(VLOOKUP(E106,'Общий список'!$A$3:$AG$996,17,FALSE),""))</f>
        <v/>
      </c>
      <c r="E106" s="28">
        <f>'Общий список'!A100</f>
        <v>443</v>
      </c>
      <c r="F106" s="29" t="str">
        <f>IF(B106="","", IFERROR(VLOOKUP(E106,'Общий список'!$A$3:$AG$996,2,FALSE),""))</f>
        <v/>
      </c>
      <c r="G106" s="27" t="str">
        <f>IF(B106="","", IFERROR(VLOOKUP(E106,'Общий список'!$A$3:$AG$996,4,FALSE),""))</f>
        <v/>
      </c>
      <c r="H106" s="27" t="str">
        <f>IF(B106="","", IFERROR(VLOOKUP(E106,'Общий список'!$A$3:$AG$996,6,FALSE),""))</f>
        <v/>
      </c>
      <c r="I106" s="27" t="str">
        <f>IF(B106="","", IFERROR(VLOOKUP(E106,'Общий список'!$A$3:$AG$996,7,FALSE),""))</f>
        <v/>
      </c>
      <c r="J106" s="27" t="str">
        <f t="array" ref="J106">IFERROR(INDEX('Общий список'!$A$3:$O$996,VLOOKUP(E106,'Общий список'!$A$3:$S$996,19,FALSE),MATCH(B106,'Общий список'!A100:N100,0)+1),"")</f>
        <v/>
      </c>
      <c r="K106" s="30"/>
      <c r="L106" s="30"/>
      <c r="M106" s="31" t="str">
        <f t="shared" si="2"/>
        <v/>
      </c>
      <c r="N106" s="28"/>
      <c r="O106" s="32"/>
      <c r="R106" s="33"/>
      <c r="S106" s="33"/>
      <c r="T106" s="33"/>
    </row>
    <row r="107" ht="15.0" hidden="1" customHeight="1">
      <c r="A107" s="25"/>
      <c r="B107" s="26" t="str">
        <f t="array" ref="B107">IFERROR(INDEX('Общий список'!$A$3:$S$996,VLOOKUP(E107,'Общий список'!$A$3:$S$996,19,FALSE),MATCH($B$1,'Общий список'!A101:M101,0)),"")</f>
        <v/>
      </c>
      <c r="C107" s="27" t="str">
        <f>IF(B107="","", IFERROR(VLOOKUP(E107,'Общий список'!$A$3:$AG$996,3,FALSE),""))</f>
        <v/>
      </c>
      <c r="D107" s="27" t="str">
        <f>IF(B107="","", IFERROR(VLOOKUP(E107,'Общий список'!$A$3:$AG$996,17,FALSE),""))</f>
        <v/>
      </c>
      <c r="E107" s="28">
        <f>'Общий список'!A101</f>
        <v>456</v>
      </c>
      <c r="F107" s="29" t="str">
        <f>IF(B107="","", IFERROR(VLOOKUP(E107,'Общий список'!$A$3:$AG$996,2,FALSE),""))</f>
        <v/>
      </c>
      <c r="G107" s="27" t="str">
        <f>IF(B107="","", IFERROR(VLOOKUP(E107,'Общий список'!$A$3:$AG$996,4,FALSE),""))</f>
        <v/>
      </c>
      <c r="H107" s="27" t="str">
        <f>IF(B107="","", IFERROR(VLOOKUP(E107,'Общий список'!$A$3:$AG$996,6,FALSE),""))</f>
        <v/>
      </c>
      <c r="I107" s="27" t="str">
        <f>IF(B107="","", IFERROR(VLOOKUP(E107,'Общий список'!$A$3:$AG$996,7,FALSE),""))</f>
        <v/>
      </c>
      <c r="J107" s="27" t="str">
        <f t="array" ref="J107">IFERROR(INDEX('Общий список'!$A$3:$O$996,VLOOKUP(E107,'Общий список'!$A$3:$S$996,19,FALSE),MATCH(B107,'Общий список'!A101:N101,0)+1),"")</f>
        <v/>
      </c>
      <c r="K107" s="30"/>
      <c r="L107" s="30"/>
      <c r="M107" s="31" t="str">
        <f t="shared" si="2"/>
        <v/>
      </c>
      <c r="N107" s="28"/>
      <c r="O107" s="32"/>
      <c r="R107" s="33"/>
      <c r="S107" s="33"/>
      <c r="T107" s="33"/>
    </row>
    <row r="108" ht="15.0" hidden="1" customHeight="1">
      <c r="A108" s="25"/>
      <c r="B108" s="26" t="str">
        <f t="array" ref="B108">IFERROR(INDEX('Общий список'!$A$3:$S$996,VLOOKUP(E108,'Общий список'!$A$3:$S$996,19,FALSE),MATCH($B$1,'Общий список'!A102:M102,0)),"")</f>
        <v/>
      </c>
      <c r="C108" s="27" t="str">
        <f>IF(B108="","", IFERROR(VLOOKUP(E108,'Общий список'!$A$3:$AG$996,3,FALSE),""))</f>
        <v/>
      </c>
      <c r="D108" s="27" t="str">
        <f>IF(B108="","", IFERROR(VLOOKUP(E108,'Общий список'!$A$3:$AG$996,17,FALSE),""))</f>
        <v/>
      </c>
      <c r="E108" s="28">
        <f>'Общий список'!A102</f>
        <v>460</v>
      </c>
      <c r="F108" s="29" t="str">
        <f>IF(B108="","", IFERROR(VLOOKUP(E108,'Общий список'!$A$3:$AG$996,2,FALSE),""))</f>
        <v/>
      </c>
      <c r="G108" s="27" t="str">
        <f>IF(B108="","", IFERROR(VLOOKUP(E108,'Общий список'!$A$3:$AG$996,4,FALSE),""))</f>
        <v/>
      </c>
      <c r="H108" s="27" t="str">
        <f>IF(B108="","", IFERROR(VLOOKUP(E108,'Общий список'!$A$3:$AG$996,6,FALSE),""))</f>
        <v/>
      </c>
      <c r="I108" s="27" t="str">
        <f>IF(B108="","", IFERROR(VLOOKUP(E108,'Общий список'!$A$3:$AG$996,7,FALSE),""))</f>
        <v/>
      </c>
      <c r="J108" s="27" t="str">
        <f t="array" ref="J108">IFERROR(INDEX('Общий список'!$A$3:$O$996,VLOOKUP(E108,'Общий список'!$A$3:$S$996,19,FALSE),MATCH(B108,'Общий список'!A102:N102,0)+1),"")</f>
        <v/>
      </c>
      <c r="K108" s="30"/>
      <c r="L108" s="30"/>
      <c r="M108" s="31" t="str">
        <f t="shared" si="2"/>
        <v/>
      </c>
      <c r="N108" s="28"/>
      <c r="O108" s="32"/>
      <c r="R108" s="33"/>
      <c r="S108" s="33"/>
      <c r="T108" s="33"/>
    </row>
    <row r="109" ht="15.0" hidden="1" customHeight="1">
      <c r="A109" s="25"/>
      <c r="B109" s="26" t="str">
        <f t="array" ref="B109">IFERROR(INDEX('Общий список'!$A$3:$S$996,VLOOKUP(E109,'Общий список'!$A$3:$S$996,19,FALSE),MATCH($B$1,'Общий список'!A103:M103,0)),"")</f>
        <v/>
      </c>
      <c r="C109" s="27" t="str">
        <f>IF(B109="","", IFERROR(VLOOKUP(E109,'Общий список'!$A$3:$AG$996,3,FALSE),""))</f>
        <v/>
      </c>
      <c r="D109" s="27" t="str">
        <f>IF(B109="","", IFERROR(VLOOKUP(E109,'Общий список'!$A$3:$AG$996,17,FALSE),""))</f>
        <v/>
      </c>
      <c r="E109" s="28">
        <f>'Общий список'!A103</f>
        <v>465</v>
      </c>
      <c r="F109" s="29" t="str">
        <f>IF(B109="","", IFERROR(VLOOKUP(E109,'Общий список'!$A$3:$AG$996,2,FALSE),""))</f>
        <v/>
      </c>
      <c r="G109" s="27" t="str">
        <f>IF(B109="","", IFERROR(VLOOKUP(E109,'Общий список'!$A$3:$AG$996,4,FALSE),""))</f>
        <v/>
      </c>
      <c r="H109" s="27" t="str">
        <f>IF(B109="","", IFERROR(VLOOKUP(E109,'Общий список'!$A$3:$AG$996,6,FALSE),""))</f>
        <v/>
      </c>
      <c r="I109" s="27" t="str">
        <f>IF(B109="","", IFERROR(VLOOKUP(E109,'Общий список'!$A$3:$AG$996,7,FALSE),""))</f>
        <v/>
      </c>
      <c r="J109" s="27" t="str">
        <f t="array" ref="J109">IFERROR(INDEX('Общий список'!$A$3:$O$996,VLOOKUP(E109,'Общий список'!$A$3:$S$996,19,FALSE),MATCH(B109,'Общий список'!A103:N103,0)+1),"")</f>
        <v/>
      </c>
      <c r="K109" s="30"/>
      <c r="L109" s="30"/>
      <c r="M109" s="31" t="str">
        <f t="shared" si="2"/>
        <v/>
      </c>
      <c r="N109" s="28"/>
      <c r="O109" s="32"/>
      <c r="R109" s="33"/>
      <c r="S109" s="33"/>
      <c r="T109" s="33"/>
    </row>
    <row r="110" ht="15.0" customHeight="1">
      <c r="A110" s="25">
        <v>30.0</v>
      </c>
      <c r="B110" s="78" t="s">
        <v>170</v>
      </c>
      <c r="C110" s="27"/>
      <c r="D110" s="27"/>
      <c r="E110" s="28">
        <v>213.0</v>
      </c>
      <c r="F110" s="49" t="s">
        <v>30</v>
      </c>
      <c r="G110" s="50">
        <v>2009.0</v>
      </c>
      <c r="H110" s="58" t="s">
        <v>31</v>
      </c>
      <c r="I110" s="49" t="s">
        <v>32</v>
      </c>
      <c r="J110" s="27"/>
      <c r="K110" s="30">
        <v>8.74</v>
      </c>
      <c r="L110" s="30"/>
      <c r="M110" s="31"/>
      <c r="N110" s="28"/>
      <c r="O110" s="32"/>
      <c r="R110" s="33"/>
      <c r="S110" s="33"/>
      <c r="T110" s="33"/>
    </row>
    <row r="111" ht="15.0" hidden="1" customHeight="1">
      <c r="A111" s="25"/>
      <c r="B111" s="26" t="str">
        <f t="array" ref="B111">IFERROR(INDEX('Общий список'!$A$3:$S$996,VLOOKUP(E111,'Общий список'!$A$3:$S$996,19,FALSE),MATCH($B$1,'Общий список'!A105:M105,0)),"")</f>
        <v/>
      </c>
      <c r="C111" s="27" t="str">
        <f>IF(B111="","", IFERROR(VLOOKUP(E111,'Общий список'!$A$3:$AG$996,3,FALSE),""))</f>
        <v/>
      </c>
      <c r="D111" s="27" t="str">
        <f>IF(B111="","", IFERROR(VLOOKUP(E111,'Общий список'!$A$3:$AG$996,17,FALSE),""))</f>
        <v/>
      </c>
      <c r="E111" s="28">
        <f>'Общий список'!A105</f>
        <v>471</v>
      </c>
      <c r="F111" s="29" t="str">
        <f>IF(B111="","", IFERROR(VLOOKUP(E111,'Общий список'!$A$3:$AG$996,2,FALSE),""))</f>
        <v/>
      </c>
      <c r="G111" s="27" t="str">
        <f>IF(B111="","", IFERROR(VLOOKUP(E111,'Общий список'!$A$3:$AG$996,4,FALSE),""))</f>
        <v/>
      </c>
      <c r="H111" s="27" t="str">
        <f>IF(B111="","", IFERROR(VLOOKUP(E111,'Общий список'!$A$3:$AG$996,6,FALSE),""))</f>
        <v/>
      </c>
      <c r="I111" s="27" t="str">
        <f>IF(B111="","", IFERROR(VLOOKUP(E111,'Общий список'!$A$3:$AG$996,7,FALSE),""))</f>
        <v/>
      </c>
      <c r="J111" s="27" t="str">
        <f t="array" ref="J111">IFERROR(INDEX('Общий список'!$A$3:$O$996,VLOOKUP(E111,'Общий список'!$A$3:$S$996,19,FALSE),MATCH(B111,'Общий список'!A105:N105,0)+1),"")</f>
        <v/>
      </c>
      <c r="K111" s="30"/>
      <c r="L111" s="30"/>
      <c r="M111" s="31" t="str">
        <f t="shared" ref="M111:M171" si="3">IF(L111=0,K111,L111)</f>
        <v/>
      </c>
      <c r="N111" s="28"/>
      <c r="O111" s="32"/>
      <c r="R111" s="33"/>
      <c r="S111" s="33"/>
      <c r="T111" s="33"/>
    </row>
    <row r="112" ht="15.0" hidden="1" customHeight="1">
      <c r="A112" s="25"/>
      <c r="B112" s="26" t="str">
        <f t="array" ref="B112">IFERROR(INDEX('Общий список'!$A$3:$S$996,VLOOKUP(E112,'Общий список'!$A$3:$S$996,19,FALSE),MATCH($B$1,'Общий список'!A106:M106,0)),"")</f>
        <v>60 м</v>
      </c>
      <c r="C112" s="27" t="str">
        <f>IF(B112="","", IFERROR(VLOOKUP(E112,'Общий список'!$A$3:$AG$996,3,FALSE),""))</f>
        <v>М</v>
      </c>
      <c r="D112" s="27" t="str">
        <f>IF(B112="","", IFERROR(VLOOKUP(E112,'Общий список'!$A$3:$AG$996,17,FALSE),""))</f>
        <v/>
      </c>
      <c r="E112" s="28">
        <f>'Общий список'!A106</f>
        <v>472</v>
      </c>
      <c r="F112" s="29" t="str">
        <f>IF(B112="","", IFERROR(VLOOKUP(E112,'Общий список'!$A$3:$AG$996,2,FALSE),""))</f>
        <v>Шайдуров Егор</v>
      </c>
      <c r="G112" s="27" t="str">
        <f>IF(B112="","", IFERROR(VLOOKUP(E112,'Общий список'!$A$3:$AG$996,4,FALSE),""))</f>
        <v>24.10.2006</v>
      </c>
      <c r="H112" s="27" t="str">
        <f>IF(B112="","", IFERROR(VLOOKUP(E112,'Общий список'!$A$3:$AG$996,6,FALSE),""))</f>
        <v>г. Пермь СШ "Спартак", ГКБУ ПК "ЦСП"</v>
      </c>
      <c r="I112" s="27" t="str">
        <f>IF(B112="","", IFERROR(VLOOKUP(E112,'Общий список'!$A$3:$AG$996,7,FALSE),""))</f>
        <v>Бабкина К.Н.</v>
      </c>
      <c r="J112" s="27">
        <f t="array" ref="J112">IFERROR(INDEX('Общий список'!$A$3:$O$996,VLOOKUP(E112,'Общий список'!$A$3:$S$996,19,FALSE),MATCH(B112,'Общий список'!A106:N106,0)+1),"")</f>
        <v>6.5</v>
      </c>
      <c r="K112" s="30"/>
      <c r="L112" s="30"/>
      <c r="M112" s="31" t="str">
        <f t="shared" si="3"/>
        <v/>
      </c>
      <c r="N112" s="28"/>
      <c r="O112" s="32"/>
      <c r="R112" s="33"/>
      <c r="S112" s="33"/>
      <c r="T112" s="33"/>
    </row>
    <row r="113" ht="15.0" hidden="1" customHeight="1">
      <c r="A113" s="25"/>
      <c r="B113" s="26" t="str">
        <f t="array" ref="B113">IFERROR(INDEX('Общий список'!$A$3:$S$996,VLOOKUP(E113,'Общий список'!$A$3:$S$996,19,FALSE),MATCH($B$1,'Общий список'!A108:M108,0)),"")</f>
        <v/>
      </c>
      <c r="C113" s="27" t="str">
        <f>IF(B113="","", IFERROR(VLOOKUP(E113,'Общий список'!$A$3:$AG$996,3,FALSE),""))</f>
        <v/>
      </c>
      <c r="D113" s="27" t="str">
        <f>IF(B113="","", IFERROR(VLOOKUP(E113,'Общий список'!$A$3:$AG$996,17,FALSE),""))</f>
        <v/>
      </c>
      <c r="E113" s="28">
        <f>'Общий список'!A108</f>
        <v>475</v>
      </c>
      <c r="F113" s="29" t="str">
        <f>IF(B113="","", IFERROR(VLOOKUP(E113,'Общий список'!$A$3:$AG$996,2,FALSE),""))</f>
        <v/>
      </c>
      <c r="G113" s="27" t="str">
        <f>IF(B113="","", IFERROR(VLOOKUP(E113,'Общий список'!$A$3:$AG$996,4,FALSE),""))</f>
        <v/>
      </c>
      <c r="H113" s="27" t="str">
        <f>IF(B113="","", IFERROR(VLOOKUP(E113,'Общий список'!$A$3:$AG$996,6,FALSE),""))</f>
        <v/>
      </c>
      <c r="I113" s="27" t="str">
        <f>IF(B113="","", IFERROR(VLOOKUP(E113,'Общий список'!$A$3:$AG$996,7,FALSE),""))</f>
        <v/>
      </c>
      <c r="J113" s="27" t="str">
        <f t="array" ref="J113">IFERROR(INDEX('Общий список'!$A$3:$O$996,VLOOKUP(E113,'Общий список'!$A$3:$S$996,19,FALSE),MATCH(B113,'Общий список'!A108:N108,0)+1),"")</f>
        <v/>
      </c>
      <c r="K113" s="30"/>
      <c r="L113" s="30"/>
      <c r="M113" s="31" t="str">
        <f t="shared" si="3"/>
        <v/>
      </c>
      <c r="N113" s="28"/>
      <c r="O113" s="32"/>
      <c r="R113" s="33"/>
      <c r="S113" s="33"/>
      <c r="T113" s="33"/>
    </row>
    <row r="114" ht="15.0" hidden="1" customHeight="1">
      <c r="A114" s="25"/>
      <c r="B114" s="26" t="str">
        <f t="array" ref="B114">IFERROR(INDEX('Общий список'!$A$3:$S$996,VLOOKUP(E114,'Общий список'!$A$3:$S$996,19,FALSE),MATCH($B$1,'Общий список'!A109:M109,0)),"")</f>
        <v>60 м</v>
      </c>
      <c r="C114" s="27" t="str">
        <f>IF(B114="","", IFERROR(VLOOKUP(E114,'Общий список'!$A$3:$AG$996,3,FALSE),""))</f>
        <v>М</v>
      </c>
      <c r="D114" s="27" t="str">
        <f>IF(B114="","", IFERROR(VLOOKUP(E114,'Общий список'!$A$3:$AG$996,17,FALSE),""))</f>
        <v/>
      </c>
      <c r="E114" s="28">
        <f>'Общий список'!A109</f>
        <v>477</v>
      </c>
      <c r="F114" s="29" t="str">
        <f>IF(B114="","", IFERROR(VLOOKUP(E114,'Общий список'!$A$3:$AG$996,2,FALSE),""))</f>
        <v>Маценко Артём </v>
      </c>
      <c r="G114" s="27" t="str">
        <f>IF(B114="","", IFERROR(VLOOKUP(E114,'Общий список'!$A$3:$AG$996,4,FALSE),""))</f>
        <v>03.11.2010</v>
      </c>
      <c r="H114" s="27" t="str">
        <f>IF(B114="","", IFERROR(VLOOKUP(E114,'Общий список'!$A$3:$AG$996,6,FALSE),""))</f>
        <v>г. Пермь "СШОР №1"</v>
      </c>
      <c r="I114" s="27" t="str">
        <f>IF(B114="","", IFERROR(VLOOKUP(E114,'Общий список'!$A$3:$AG$996,7,FALSE),""))</f>
        <v>Бабкина К.Н.</v>
      </c>
      <c r="J114" s="27" t="str">
        <f t="array" ref="J114">IFERROR(INDEX('Общий список'!$A$3:$O$996,VLOOKUP(E114,'Общий список'!$A$3:$S$996,19,FALSE),MATCH(B114,'Общий список'!A109:N109,0)+1),"")</f>
        <v/>
      </c>
      <c r="K114" s="30"/>
      <c r="L114" s="30"/>
      <c r="M114" s="31" t="str">
        <f t="shared" si="3"/>
        <v/>
      </c>
      <c r="N114" s="28"/>
      <c r="O114" s="32"/>
      <c r="R114" s="33"/>
      <c r="S114" s="33"/>
      <c r="T114" s="33"/>
    </row>
    <row r="115" ht="15.0" hidden="1" customHeight="1">
      <c r="A115" s="25"/>
      <c r="B115" s="26" t="str">
        <f t="array" ref="B115">IFERROR(INDEX('Общий список'!$A$3:$S$996,VLOOKUP(E115,'Общий список'!$A$3:$S$996,19,FALSE),MATCH($B$1,'Общий список'!A110:M110,0)),"")</f>
        <v/>
      </c>
      <c r="C115" s="27" t="str">
        <f>IF(B115="","", IFERROR(VLOOKUP(E115,'Общий список'!$A$3:$AG$996,3,FALSE),""))</f>
        <v/>
      </c>
      <c r="D115" s="27" t="str">
        <f>IF(B115="","", IFERROR(VLOOKUP(E115,'Общий список'!$A$3:$AG$996,17,FALSE),""))</f>
        <v/>
      </c>
      <c r="E115" s="28">
        <f>'Общий список'!A110</f>
        <v>478</v>
      </c>
      <c r="F115" s="29" t="str">
        <f>IF(B115="","", IFERROR(VLOOKUP(E115,'Общий список'!$A$3:$AG$996,2,FALSE),""))</f>
        <v/>
      </c>
      <c r="G115" s="27" t="str">
        <f>IF(B115="","", IFERROR(VLOOKUP(E115,'Общий список'!$A$3:$AG$996,4,FALSE),""))</f>
        <v/>
      </c>
      <c r="H115" s="27" t="str">
        <f>IF(B115="","", IFERROR(VLOOKUP(E115,'Общий список'!$A$3:$AG$996,6,FALSE),""))</f>
        <v/>
      </c>
      <c r="I115" s="27" t="str">
        <f>IF(B115="","", IFERROR(VLOOKUP(E115,'Общий список'!$A$3:$AG$996,7,FALSE),""))</f>
        <v/>
      </c>
      <c r="J115" s="27" t="str">
        <f t="array" ref="J115">IFERROR(INDEX('Общий список'!$A$3:$O$996,VLOOKUP(E115,'Общий список'!$A$3:$S$996,19,FALSE),MATCH(B115,'Общий список'!A110:N110,0)+1),"")</f>
        <v/>
      </c>
      <c r="K115" s="30"/>
      <c r="L115" s="30"/>
      <c r="M115" s="31" t="str">
        <f t="shared" si="3"/>
        <v/>
      </c>
      <c r="N115" s="28"/>
      <c r="O115" s="32"/>
      <c r="R115" s="33"/>
      <c r="S115" s="33"/>
      <c r="T115" s="33"/>
    </row>
    <row r="116" ht="15.0" hidden="1" customHeight="1">
      <c r="A116" s="25"/>
      <c r="B116" s="26" t="str">
        <f t="array" ref="B116">IFERROR(INDEX('Общий список'!$A$3:$S$996,VLOOKUP(E116,'Общий список'!$A$3:$S$996,19,FALSE),MATCH($B$1,'Общий список'!A111:M111,0)),"")</f>
        <v/>
      </c>
      <c r="C116" s="27" t="str">
        <f>IF(B116="","", IFERROR(VLOOKUP(E116,'Общий список'!$A$3:$AG$996,3,FALSE),""))</f>
        <v/>
      </c>
      <c r="D116" s="27" t="str">
        <f>IF(B116="","", IFERROR(VLOOKUP(E116,'Общий список'!$A$3:$AG$996,17,FALSE),""))</f>
        <v/>
      </c>
      <c r="E116" s="28">
        <f>'Общий список'!A111</f>
        <v>479</v>
      </c>
      <c r="F116" s="29" t="str">
        <f>IF(B116="","", IFERROR(VLOOKUP(E116,'Общий список'!$A$3:$AG$996,2,FALSE),""))</f>
        <v/>
      </c>
      <c r="G116" s="27" t="str">
        <f>IF(B116="","", IFERROR(VLOOKUP(E116,'Общий список'!$A$3:$AG$996,4,FALSE),""))</f>
        <v/>
      </c>
      <c r="H116" s="27" t="str">
        <f>IF(B116="","", IFERROR(VLOOKUP(E116,'Общий список'!$A$3:$AG$996,6,FALSE),""))</f>
        <v/>
      </c>
      <c r="I116" s="27" t="str">
        <f>IF(B116="","", IFERROR(VLOOKUP(E116,'Общий список'!$A$3:$AG$996,7,FALSE),""))</f>
        <v/>
      </c>
      <c r="J116" s="27" t="str">
        <f t="array" ref="J116">IFERROR(INDEX('Общий список'!$A$3:$O$996,VLOOKUP(E116,'Общий список'!$A$3:$S$996,19,FALSE),MATCH(B116,'Общий список'!A111:N111,0)+1),"")</f>
        <v/>
      </c>
      <c r="K116" s="30"/>
      <c r="L116" s="30"/>
      <c r="M116" s="31" t="str">
        <f t="shared" si="3"/>
        <v/>
      </c>
      <c r="N116" s="28"/>
      <c r="O116" s="32"/>
      <c r="R116" s="33"/>
      <c r="S116" s="33"/>
      <c r="T116" s="33"/>
    </row>
    <row r="117" ht="15.0" hidden="1" customHeight="1">
      <c r="A117" s="25"/>
      <c r="B117" s="26" t="str">
        <f t="array" ref="B117">IFERROR(INDEX('Общий список'!$A$3:$S$996,VLOOKUP(E117,'Общий список'!$A$3:$S$996,19,FALSE),MATCH($B$1,'Общий список'!A112:M112,0)),"")</f>
        <v/>
      </c>
      <c r="C117" s="27" t="str">
        <f>IF(B117="","", IFERROR(VLOOKUP(E117,'Общий список'!$A$3:$AG$996,3,FALSE),""))</f>
        <v/>
      </c>
      <c r="D117" s="27" t="str">
        <f>IF(B117="","", IFERROR(VLOOKUP(E117,'Общий список'!$A$3:$AG$996,17,FALSE),""))</f>
        <v/>
      </c>
      <c r="E117" s="28">
        <f>'Общий список'!A112</f>
        <v>480</v>
      </c>
      <c r="F117" s="29" t="str">
        <f>IF(B117="","", IFERROR(VLOOKUP(E117,'Общий список'!$A$3:$AG$996,2,FALSE),""))</f>
        <v/>
      </c>
      <c r="G117" s="27" t="str">
        <f>IF(B117="","", IFERROR(VLOOKUP(E117,'Общий список'!$A$3:$AG$996,4,FALSE),""))</f>
        <v/>
      </c>
      <c r="H117" s="27" t="str">
        <f>IF(B117="","", IFERROR(VLOOKUP(E117,'Общий список'!$A$3:$AG$996,6,FALSE),""))</f>
        <v/>
      </c>
      <c r="I117" s="27" t="str">
        <f>IF(B117="","", IFERROR(VLOOKUP(E117,'Общий список'!$A$3:$AG$996,7,FALSE),""))</f>
        <v/>
      </c>
      <c r="J117" s="27" t="str">
        <f t="array" ref="J117">IFERROR(INDEX('Общий список'!$A$3:$O$996,VLOOKUP(E117,'Общий список'!$A$3:$S$996,19,FALSE),MATCH(B117,'Общий список'!A112:N112,0)+1),"")</f>
        <v/>
      </c>
      <c r="K117" s="30"/>
      <c r="L117" s="30"/>
      <c r="M117" s="31" t="str">
        <f t="shared" si="3"/>
        <v/>
      </c>
      <c r="N117" s="28"/>
      <c r="O117" s="32"/>
      <c r="R117" s="33"/>
      <c r="S117" s="33"/>
      <c r="T117" s="33"/>
    </row>
    <row r="118" ht="15.0" customHeight="1">
      <c r="A118" s="25">
        <v>31.0</v>
      </c>
      <c r="B118" s="26" t="str">
        <f t="array" ref="B118">IFERROR(INDEX('Общий список'!$A$3:$S$996,VLOOKUP(E118,'Общий список'!$A$3:$S$996,19,FALSE),MATCH($B$1,'Общий список'!A115:M115,0)),"")</f>
        <v>60 м</v>
      </c>
      <c r="C118" s="27" t="str">
        <f>IF(B118="","", IFERROR(VLOOKUP(E118,'Общий список'!$A$3:$AG$996,3,FALSE),""))</f>
        <v>Ж</v>
      </c>
      <c r="D118" s="27" t="str">
        <f>IF(B118="","", IFERROR(VLOOKUP(E118,'Общий список'!$A$3:$AG$996,17,FALSE),""))</f>
        <v/>
      </c>
      <c r="E118" s="28">
        <f>'Общий список'!A115</f>
        <v>488</v>
      </c>
      <c r="F118" s="29" t="str">
        <f>IF(B118="","", IFERROR(VLOOKUP(E118,'Общий список'!$A$3:$AG$996,2,FALSE),""))</f>
        <v>Бартова Дарья</v>
      </c>
      <c r="G118" s="27" t="str">
        <f>IF(B118="","", IFERROR(VLOOKUP(E118,'Общий список'!$A$3:$AG$996,4,FALSE),""))</f>
        <v>15.11.1989</v>
      </c>
      <c r="H118" s="29" t="str">
        <f>IF(B118="","", IFERROR(VLOOKUP(E118,'Общий список'!$A$3:$AG$996,6,FALSE),""))</f>
        <v>Лукойл</v>
      </c>
      <c r="I118" s="29" t="str">
        <f>IF(B118="","", IFERROR(VLOOKUP(E118,'Общий список'!$A$3:$AG$996,7,FALSE),""))</f>
        <v>Бабкина К.Н.</v>
      </c>
      <c r="J118" s="27">
        <f t="array" ref="J118">IFERROR(INDEX('Общий список'!$A$3:$O$996,VLOOKUP(E118,'Общий список'!$A$3:$S$996,19,FALSE),MATCH(B118,'Общий список'!A115:N115,0)+1),"")</f>
        <v>8.8</v>
      </c>
      <c r="K118" s="30">
        <v>8.75</v>
      </c>
      <c r="L118" s="30"/>
      <c r="M118" s="31">
        <f t="shared" si="3"/>
        <v>8.75</v>
      </c>
      <c r="N118" s="28"/>
      <c r="O118" s="32"/>
      <c r="R118" s="33"/>
      <c r="S118" s="33"/>
      <c r="T118" s="33"/>
    </row>
    <row r="119" ht="15.0" customHeight="1">
      <c r="A119" s="25">
        <v>32.0</v>
      </c>
      <c r="B119" s="26" t="str">
        <f t="array" ref="B119">IFERROR(INDEX('Общий список'!$A$3:$S$996,VLOOKUP(E119,'Общий список'!$A$3:$S$996,19,FALSE),MATCH($B$1,'Общий список'!A86:M86,0)),"")</f>
        <v>60 м</v>
      </c>
      <c r="C119" s="27" t="str">
        <f>IF(B119="","", IFERROR(VLOOKUP(E119,'Общий список'!$A$3:$AG$996,3,FALSE),""))</f>
        <v>Ж</v>
      </c>
      <c r="D119" s="27" t="str">
        <f>IF(B119="","", IFERROR(VLOOKUP(E119,'Общий список'!$A$3:$AG$996,17,FALSE),""))</f>
        <v/>
      </c>
      <c r="E119" s="28">
        <f>'Общий список'!A86</f>
        <v>367</v>
      </c>
      <c r="F119" s="29" t="str">
        <f>IF(B119="","", IFERROR(VLOOKUP(E119,'Общий список'!$A$3:$AG$996,2,FALSE),""))</f>
        <v>Батыркаева Ильмира</v>
      </c>
      <c r="G119" s="27" t="str">
        <f>IF(B119="","", IFERROR(VLOOKUP(E119,'Общий список'!$A$3:$AG$996,4,FALSE),""))</f>
        <v>20.08.2007</v>
      </c>
      <c r="H119" s="29" t="str">
        <f>IF(B119="","", IFERROR(VLOOKUP(E119,'Общий список'!$A$3:$AG$996,6,FALSE),""))</f>
        <v>г. Пермь "СШОР №1"</v>
      </c>
      <c r="I119" s="29" t="str">
        <f>IF(B119="","", IFERROR(VLOOKUP(E119,'Общий список'!$A$3:$AG$996,7,FALSE),""))</f>
        <v>Савкина Е.И </v>
      </c>
      <c r="J119" s="27">
        <f t="array" ref="J119">IFERROR(INDEX('Общий список'!$A$3:$O$996,VLOOKUP(E119,'Общий список'!$A$3:$S$996,19,FALSE),MATCH(B119,'Общий список'!A86:N86,0)+1),"")</f>
        <v>8.3</v>
      </c>
      <c r="K119" s="30">
        <v>8.78</v>
      </c>
      <c r="L119" s="30"/>
      <c r="M119" s="31">
        <f t="shared" si="3"/>
        <v>8.78</v>
      </c>
      <c r="N119" s="28"/>
      <c r="O119" s="32"/>
      <c r="R119" s="33"/>
      <c r="S119" s="33"/>
      <c r="T119" s="33"/>
    </row>
    <row r="120" ht="15.0" customHeight="1">
      <c r="A120" s="25">
        <v>33.0</v>
      </c>
      <c r="B120" s="26" t="str">
        <f t="array" ref="B120">IFERROR(INDEX('Общий список'!$A$3:$S$996,VLOOKUP(E120,'Общий список'!$A$3:$S$996,19,FALSE),MATCH($B$1,'Общий список'!A194:M194,0)),"")</f>
        <v>60 м</v>
      </c>
      <c r="C120" s="27" t="str">
        <f>IF(B120="","", IFERROR(VLOOKUP(E120,'Общий список'!$A$3:$AG$996,3,FALSE),""))</f>
        <v>Ж</v>
      </c>
      <c r="D120" s="27" t="str">
        <f>IF(B120="","", IFERROR(VLOOKUP(E120,'Общий список'!$A$3:$AG$996,17,FALSE),""))</f>
        <v/>
      </c>
      <c r="E120" s="28">
        <f>'Общий список'!A194</f>
        <v>809</v>
      </c>
      <c r="F120" s="29" t="str">
        <f>IF(B120="","", IFERROR(VLOOKUP(E120,'Общий список'!$A$3:$AG$996,2,FALSE),""))</f>
        <v>Калина Александра </v>
      </c>
      <c r="G120" s="27" t="str">
        <f>IF(B120="","", IFERROR(VLOOKUP(E120,'Общий список'!$A$3:$AG$996,4,FALSE),""))</f>
        <v>10.05.2010</v>
      </c>
      <c r="H120" s="29" t="str">
        <f>IF(B120="","", IFERROR(VLOOKUP(E120,'Общий список'!$A$3:$AG$996,6,FALSE),""))</f>
        <v>ДЮСШ г.Кудымкар </v>
      </c>
      <c r="I120" s="29" t="str">
        <f>IF(B120="","", IFERROR(VLOOKUP(E120,'Общий список'!$A$3:$AG$996,7,FALSE),""))</f>
        <v>Четин.Л.Е</v>
      </c>
      <c r="J120" s="27">
        <f t="array" ref="J120">IFERROR(INDEX('Общий список'!$A$3:$O$996,VLOOKUP(E120,'Общий список'!$A$3:$S$996,19,FALSE),MATCH(B120,'Общий список'!A194:N194,0)+1),"")</f>
        <v>8.5</v>
      </c>
      <c r="K120" s="30">
        <v>8.81</v>
      </c>
      <c r="L120" s="30"/>
      <c r="M120" s="31">
        <f t="shared" si="3"/>
        <v>8.81</v>
      </c>
      <c r="N120" s="28"/>
      <c r="O120" s="32"/>
      <c r="R120" s="33"/>
      <c r="S120" s="33"/>
      <c r="T120" s="33"/>
    </row>
    <row r="121" ht="15.0" customHeight="1">
      <c r="A121" s="25">
        <v>34.0</v>
      </c>
      <c r="B121" s="26" t="str">
        <f t="array" ref="B121">IFERROR(INDEX('Общий список'!$A$3:$S$996,VLOOKUP(E121,'Общий список'!$A$3:$S$996,19,FALSE),MATCH($B$1,'Общий список'!A21:M21,0)),"")</f>
        <v>60 м</v>
      </c>
      <c r="C121" s="27" t="str">
        <f>IF(B121="","", IFERROR(VLOOKUP(E121,'Общий список'!$A$3:$AG$996,3,FALSE),""))</f>
        <v>Ж</v>
      </c>
      <c r="D121" s="27" t="str">
        <f>IF(B121="","", IFERROR(VLOOKUP(E121,'Общий список'!$A$3:$AG$996,17,FALSE),""))</f>
        <v/>
      </c>
      <c r="E121" s="28">
        <f>'Общий список'!A21</f>
        <v>55</v>
      </c>
      <c r="F121" s="29" t="str">
        <f>IF(B121="","", IFERROR(VLOOKUP(E121,'Общий список'!$A$3:$AG$996,2,FALSE),""))</f>
        <v>Матафонова Млада</v>
      </c>
      <c r="G121" s="27" t="str">
        <f>IF(B121="","", IFERROR(VLOOKUP(E121,'Общий список'!$A$3:$AG$996,4,FALSE),""))</f>
        <v>04.06.2000</v>
      </c>
      <c r="H121" s="29" t="str">
        <f>IF(B121="","", IFERROR(VLOOKUP(E121,'Общий список'!$A$3:$AG$996,6,FALSE),""))</f>
        <v>г. Пермь "СШОР №1"</v>
      </c>
      <c r="I121" s="29" t="str">
        <f>IF(B121="","", IFERROR(VLOOKUP(E121,'Общий список'!$A$3:$AG$996,7,FALSE),""))</f>
        <v>Карякин А.А. </v>
      </c>
      <c r="J121" s="27">
        <f t="array" ref="J121">IFERROR(INDEX('Общий список'!$A$3:$O$996,VLOOKUP(E121,'Общий список'!$A$3:$S$996,19,FALSE),MATCH(B121,'Общий список'!A21:N21,0)+1),"")</f>
        <v>8.5</v>
      </c>
      <c r="K121" s="30">
        <v>8.96</v>
      </c>
      <c r="L121" s="30"/>
      <c r="M121" s="31">
        <f t="shared" si="3"/>
        <v>8.96</v>
      </c>
      <c r="N121" s="28"/>
      <c r="O121" s="32"/>
      <c r="R121" s="33"/>
      <c r="S121" s="33"/>
      <c r="T121" s="33"/>
    </row>
    <row r="122" ht="15.0" customHeight="1">
      <c r="A122" s="25">
        <v>35.0</v>
      </c>
      <c r="B122" s="26" t="str">
        <f t="array" ref="B122">IFERROR(INDEX('Общий список'!$A$3:$S$996,VLOOKUP(E122,'Общий список'!$A$3:$S$996,19,FALSE),MATCH($B$1,'Общий список'!A178:M178,0)),"")</f>
        <v>60 м</v>
      </c>
      <c r="C122" s="27" t="str">
        <f>IF(B122="","", IFERROR(VLOOKUP(E122,'Общий список'!$A$3:$AG$996,3,FALSE),""))</f>
        <v>Ж</v>
      </c>
      <c r="D122" s="27" t="str">
        <f>IF(B122="","", IFERROR(VLOOKUP(E122,'Общий список'!$A$3:$AG$996,17,FALSE),""))</f>
        <v/>
      </c>
      <c r="E122" s="28">
        <f>'Общий список'!A178</f>
        <v>689</v>
      </c>
      <c r="F122" s="29" t="str">
        <f>IF(B122="","", IFERROR(VLOOKUP(E122,'Общий список'!$A$3:$AG$996,2,FALSE),""))</f>
        <v>Герман Елена</v>
      </c>
      <c r="G122" s="27" t="str">
        <f>IF(B122="","", IFERROR(VLOOKUP(E122,'Общий список'!$A$3:$AG$996,4,FALSE),""))</f>
        <v>24.10.1984</v>
      </c>
      <c r="H122" s="29" t="str">
        <f>IF(B122="","", IFERROR(VLOOKUP(E122,'Общий список'!$A$3:$AG$996,6,FALSE),""))</f>
        <v>СШОР "ТЕМП" г. Березники</v>
      </c>
      <c r="I122" s="29" t="str">
        <f>IF(B122="","", IFERROR(VLOOKUP(E122,'Общий список'!$A$3:$AG$996,7,FALSE),""))</f>
        <v>Лучкова М.М.</v>
      </c>
      <c r="J122" s="27">
        <f t="array" ref="J122">IFERROR(INDEX('Общий список'!$A$3:$O$996,VLOOKUP(E122,'Общий список'!$A$3:$S$996,19,FALSE),MATCH(B122,'Общий список'!A178:N178,0)+1),"")</f>
        <v>8.9</v>
      </c>
      <c r="K122" s="30">
        <v>9.0</v>
      </c>
      <c r="L122" s="30"/>
      <c r="M122" s="31">
        <f t="shared" si="3"/>
        <v>9</v>
      </c>
      <c r="N122" s="28"/>
      <c r="O122" s="32"/>
      <c r="R122" s="33"/>
      <c r="S122" s="33"/>
      <c r="T122" s="33"/>
    </row>
    <row r="123" ht="15.0" customHeight="1">
      <c r="A123" s="25">
        <v>36.0</v>
      </c>
      <c r="B123" s="26" t="str">
        <f t="array" ref="B123">IFERROR(INDEX('Общий список'!$A$3:$S$996,VLOOKUP(E123,'Общий список'!$A$3:$S$996,19,FALSE),MATCH($B$1,'Общий список'!A6:M6,0)),"")</f>
        <v>60 м</v>
      </c>
      <c r="C123" s="27" t="str">
        <f>IF(B123="","", IFERROR(VLOOKUP(E123,'Общий список'!$A$3:$AG$996,3,FALSE),""))</f>
        <v>Ж</v>
      </c>
      <c r="D123" s="27" t="str">
        <f>IF(B123="","", IFERROR(VLOOKUP(E123,'Общий список'!$A$3:$AG$996,17,FALSE),""))</f>
        <v/>
      </c>
      <c r="E123" s="28">
        <f>'Общий список'!A6</f>
        <v>4</v>
      </c>
      <c r="F123" s="29" t="str">
        <f>IF(B123="","", IFERROR(VLOOKUP(E123,'Общий список'!$A$3:$AG$996,2,FALSE),""))</f>
        <v>Климова Елизавета</v>
      </c>
      <c r="G123" s="27" t="str">
        <f>IF(B123="","", IFERROR(VLOOKUP(E123,'Общий список'!$A$3:$AG$996,4,FALSE),""))</f>
        <v>12.05.2009</v>
      </c>
      <c r="H123" s="29" t="str">
        <f>IF(B123="","", IFERROR(VLOOKUP(E123,'Общий список'!$A$3:$AG$996,6,FALSE),""))</f>
        <v>СШОР "ТЕМП" г. Березники</v>
      </c>
      <c r="I123" s="29" t="str">
        <f>IF(B123="","", IFERROR(VLOOKUP(E123,'Общий список'!$A$3:$AG$996,7,FALSE),""))</f>
        <v>Чжао Л.А., Косинов А.Н. </v>
      </c>
      <c r="J123" s="27">
        <f t="array" ref="J123">IFERROR(INDEX('Общий список'!$A$3:$O$996,VLOOKUP(E123,'Общий список'!$A$3:$S$996,19,FALSE),MATCH(B123,'Общий список'!A6:N6,0)+1),"")</f>
        <v>8.8</v>
      </c>
      <c r="K123" s="30">
        <v>9.09</v>
      </c>
      <c r="L123" s="30"/>
      <c r="M123" s="31">
        <f t="shared" si="3"/>
        <v>9.09</v>
      </c>
      <c r="N123" s="28"/>
      <c r="O123" s="32"/>
      <c r="R123" s="33"/>
      <c r="S123" s="33"/>
      <c r="T123" s="33"/>
    </row>
    <row r="124" ht="15.0" hidden="1" customHeight="1">
      <c r="A124" s="25"/>
      <c r="B124" s="26" t="str">
        <f t="array" ref="B124">IFERROR(INDEX('Общий список'!$A$3:$S$996,VLOOKUP(E124,'Общий список'!$A$3:$S$996,19,FALSE),MATCH($B$1,'Общий список'!A116:M116,0)),"")</f>
        <v/>
      </c>
      <c r="C124" s="27" t="str">
        <f>IF(B124="","", IFERROR(VLOOKUP(E124,'Общий список'!$A$3:$AG$996,3,FALSE),""))</f>
        <v/>
      </c>
      <c r="D124" s="27" t="str">
        <f>IF(B124="","", IFERROR(VLOOKUP(E124,'Общий список'!$A$3:$AG$996,17,FALSE),""))</f>
        <v/>
      </c>
      <c r="E124" s="28">
        <f>'Общий список'!A116</f>
        <v>490</v>
      </c>
      <c r="F124" s="29" t="str">
        <f>IF(B124="","", IFERROR(VLOOKUP(E124,'Общий список'!$A$3:$AG$996,2,FALSE),""))</f>
        <v/>
      </c>
      <c r="G124" s="27" t="str">
        <f>IF(B124="","", IFERROR(VLOOKUP(E124,'Общий список'!$A$3:$AG$996,4,FALSE),""))</f>
        <v/>
      </c>
      <c r="H124" s="27" t="str">
        <f>IF(B124="","", IFERROR(VLOOKUP(E124,'Общий список'!$A$3:$AG$996,6,FALSE),""))</f>
        <v/>
      </c>
      <c r="I124" s="27" t="str">
        <f>IF(B124="","", IFERROR(VLOOKUP(E124,'Общий список'!$A$3:$AG$996,7,FALSE),""))</f>
        <v/>
      </c>
      <c r="J124" s="27" t="str">
        <f t="array" ref="J124">IFERROR(INDEX('Общий список'!$A$3:$O$996,VLOOKUP(E124,'Общий список'!$A$3:$S$996,19,FALSE),MATCH(B124,'Общий список'!A116:N116,0)+1),"")</f>
        <v/>
      </c>
      <c r="K124" s="30"/>
      <c r="L124" s="30"/>
      <c r="M124" s="31" t="str">
        <f t="shared" si="3"/>
        <v/>
      </c>
      <c r="N124" s="28"/>
      <c r="O124" s="32"/>
      <c r="R124" s="33"/>
      <c r="S124" s="33"/>
      <c r="T124" s="33"/>
    </row>
    <row r="125" ht="15.0" hidden="1" customHeight="1">
      <c r="A125" s="25"/>
      <c r="B125" s="26" t="str">
        <f t="array" ref="B125">IFERROR(INDEX('Общий список'!$A$3:$S$996,VLOOKUP(E125,'Общий список'!$A$3:$S$996,19,FALSE),MATCH($B$1,'Общий список'!A117:M117,0)),"")</f>
        <v>60 м</v>
      </c>
      <c r="C125" s="27" t="str">
        <f>IF(B125="","", IFERROR(VLOOKUP(E125,'Общий список'!$A$3:$AG$996,3,FALSE),""))</f>
        <v>М</v>
      </c>
      <c r="D125" s="27" t="str">
        <f>IF(B125="","", IFERROR(VLOOKUP(E125,'Общий список'!$A$3:$AG$996,17,FALSE),""))</f>
        <v/>
      </c>
      <c r="E125" s="28">
        <f>'Общий список'!A117</f>
        <v>491</v>
      </c>
      <c r="F125" s="29" t="str">
        <f>IF(B125="","", IFERROR(VLOOKUP(E125,'Общий список'!$A$3:$AG$996,2,FALSE),""))</f>
        <v>Субботин Никита </v>
      </c>
      <c r="G125" s="27" t="str">
        <f>IF(B125="","", IFERROR(VLOOKUP(E125,'Общий список'!$A$3:$AG$996,4,FALSE),""))</f>
        <v>27.03.2008</v>
      </c>
      <c r="H125" s="27" t="str">
        <f>IF(B125="","", IFERROR(VLOOKUP(E125,'Общий список'!$A$3:$AG$996,6,FALSE),""))</f>
        <v>г. Пермь СШ "Спартак"</v>
      </c>
      <c r="I125" s="27" t="str">
        <f>IF(B125="","", IFERROR(VLOOKUP(E125,'Общий список'!$A$3:$AG$996,7,FALSE),""))</f>
        <v>Бабкина К.Н.</v>
      </c>
      <c r="J125" s="27">
        <f t="array" ref="J125">IFERROR(INDEX('Общий список'!$A$3:$O$996,VLOOKUP(E125,'Общий список'!$A$3:$S$996,19,FALSE),MATCH(B125,'Общий список'!A117:N117,0)+1),"")</f>
        <v>7</v>
      </c>
      <c r="K125" s="30"/>
      <c r="L125" s="30"/>
      <c r="M125" s="31" t="str">
        <f t="shared" si="3"/>
        <v/>
      </c>
      <c r="N125" s="28"/>
      <c r="O125" s="32"/>
      <c r="R125" s="33"/>
      <c r="S125" s="33"/>
      <c r="T125" s="33"/>
    </row>
    <row r="126" ht="15.0" hidden="1" customHeight="1">
      <c r="A126" s="25"/>
      <c r="B126" s="26" t="str">
        <f t="array" ref="B126">IFERROR(INDEX('Общий список'!$A$3:$S$996,VLOOKUP(E126,'Общий список'!$A$3:$S$996,19,FALSE),MATCH($B$1,'Общий список'!A118:M118,0)),"")</f>
        <v/>
      </c>
      <c r="C126" s="27" t="str">
        <f>IF(B126="","", IFERROR(VLOOKUP(E126,'Общий список'!$A$3:$AG$996,3,FALSE),""))</f>
        <v/>
      </c>
      <c r="D126" s="27" t="str">
        <f>IF(B126="","", IFERROR(VLOOKUP(E126,'Общий список'!$A$3:$AG$996,17,FALSE),""))</f>
        <v/>
      </c>
      <c r="E126" s="28">
        <f>'Общий список'!A118</f>
        <v>492</v>
      </c>
      <c r="F126" s="29" t="str">
        <f>IF(B126="","", IFERROR(VLOOKUP(E126,'Общий список'!$A$3:$AG$996,2,FALSE),""))</f>
        <v/>
      </c>
      <c r="G126" s="27" t="str">
        <f>IF(B126="","", IFERROR(VLOOKUP(E126,'Общий список'!$A$3:$AG$996,4,FALSE),""))</f>
        <v/>
      </c>
      <c r="H126" s="27" t="str">
        <f>IF(B126="","", IFERROR(VLOOKUP(E126,'Общий список'!$A$3:$AG$996,6,FALSE),""))</f>
        <v/>
      </c>
      <c r="I126" s="27" t="str">
        <f>IF(B126="","", IFERROR(VLOOKUP(E126,'Общий список'!$A$3:$AG$996,7,FALSE),""))</f>
        <v/>
      </c>
      <c r="J126" s="27" t="str">
        <f t="array" ref="J126">IFERROR(INDEX('Общий список'!$A$3:$O$996,VLOOKUP(E126,'Общий список'!$A$3:$S$996,19,FALSE),MATCH(B126,'Общий список'!A118:N118,0)+1),"")</f>
        <v/>
      </c>
      <c r="K126" s="30"/>
      <c r="L126" s="30"/>
      <c r="M126" s="31" t="str">
        <f t="shared" si="3"/>
        <v/>
      </c>
      <c r="N126" s="28"/>
      <c r="O126" s="32"/>
      <c r="R126" s="33"/>
      <c r="S126" s="33"/>
      <c r="T126" s="33"/>
    </row>
    <row r="127" ht="15.0" customHeight="1">
      <c r="A127" s="25">
        <v>37.0</v>
      </c>
      <c r="B127" s="26" t="str">
        <f t="array" ref="B127">IFERROR(INDEX('Общий список'!$A$3:$S$996,VLOOKUP(E127,'Общий список'!$A$3:$S$996,19,FALSE),MATCH($B$1,'Общий список'!A9:M9,0)),"")</f>
        <v>60 м</v>
      </c>
      <c r="C127" s="27" t="str">
        <f>IF(B127="","", IFERROR(VLOOKUP(E127,'Общий список'!$A$3:$AG$996,3,FALSE),""))</f>
        <v>Ж</v>
      </c>
      <c r="D127" s="27" t="str">
        <f>IF(B127="","", IFERROR(VLOOKUP(E127,'Общий список'!$A$3:$AG$996,17,FALSE),""))</f>
        <v/>
      </c>
      <c r="E127" s="28">
        <f>'Общий список'!A9</f>
        <v>7</v>
      </c>
      <c r="F127" s="29" t="str">
        <f>IF(B127="","", IFERROR(VLOOKUP(E127,'Общий список'!$A$3:$AG$996,2,FALSE),""))</f>
        <v>Калачева Ксения</v>
      </c>
      <c r="G127" s="27" t="str">
        <f>IF(B127="","", IFERROR(VLOOKUP(E127,'Общий список'!$A$3:$AG$996,4,FALSE),""))</f>
        <v>06.08.2010</v>
      </c>
      <c r="H127" s="29" t="str">
        <f>IF(B127="","", IFERROR(VLOOKUP(E127,'Общий список'!$A$3:$AG$996,6,FALSE),""))</f>
        <v>СШОР "ТЕМП" г. Березники</v>
      </c>
      <c r="I127" s="29" t="str">
        <f>IF(B127="","", IFERROR(VLOOKUP(E127,'Общий список'!$A$3:$AG$996,7,FALSE),""))</f>
        <v>Чжао Л.А., Косинов А.Н. </v>
      </c>
      <c r="J127" s="27">
        <f t="array" ref="J127">IFERROR(INDEX('Общий список'!$A$3:$O$996,VLOOKUP(E127,'Общий список'!$A$3:$S$996,19,FALSE),MATCH(B127,'Общий список'!A9:N9,0)+1),"")</f>
        <v>8.8</v>
      </c>
      <c r="K127" s="30">
        <v>9.24</v>
      </c>
      <c r="L127" s="30"/>
      <c r="M127" s="31">
        <f t="shared" si="3"/>
        <v>9.24</v>
      </c>
      <c r="N127" s="28"/>
      <c r="O127" s="32"/>
      <c r="R127" s="33"/>
      <c r="S127" s="33"/>
      <c r="T127" s="33"/>
    </row>
    <row r="128" ht="15.0" hidden="1" customHeight="1">
      <c r="A128" s="25"/>
      <c r="B128" s="26" t="str">
        <f t="array" ref="B128">IFERROR(INDEX('Общий список'!$A$3:$S$996,VLOOKUP(E128,'Общий список'!$A$3:$S$996,19,FALSE),MATCH($B$1,'Общий список'!A121:M121,0)),"")</f>
        <v/>
      </c>
      <c r="C128" s="27" t="str">
        <f>IF(B128="","", IFERROR(VLOOKUP(E128,'Общий список'!$A$3:$AG$996,3,FALSE),""))</f>
        <v/>
      </c>
      <c r="D128" s="27" t="str">
        <f>IF(B128="","", IFERROR(VLOOKUP(E128,'Общий список'!$A$3:$AG$996,17,FALSE),""))</f>
        <v/>
      </c>
      <c r="E128" s="28">
        <f>'Общий список'!A121</f>
        <v>500</v>
      </c>
      <c r="F128" s="29" t="str">
        <f>IF(B128="","", IFERROR(VLOOKUP(E128,'Общий список'!$A$3:$AG$996,2,FALSE),""))</f>
        <v/>
      </c>
      <c r="G128" s="27" t="str">
        <f>IF(B128="","", IFERROR(VLOOKUP(E128,'Общий список'!$A$3:$AG$996,4,FALSE),""))</f>
        <v/>
      </c>
      <c r="H128" s="27" t="str">
        <f>IF(B128="","", IFERROR(VLOOKUP(E128,'Общий список'!$A$3:$AG$996,6,FALSE),""))</f>
        <v/>
      </c>
      <c r="I128" s="27" t="str">
        <f>IF(B128="","", IFERROR(VLOOKUP(E128,'Общий список'!$A$3:$AG$996,7,FALSE),""))</f>
        <v/>
      </c>
      <c r="J128" s="27" t="str">
        <f t="array" ref="J128">IFERROR(INDEX('Общий список'!$A$3:$O$996,VLOOKUP(E128,'Общий список'!$A$3:$S$996,19,FALSE),MATCH(B128,'Общий список'!A121:N121,0)+1),"")</f>
        <v/>
      </c>
      <c r="K128" s="30"/>
      <c r="L128" s="30"/>
      <c r="M128" s="31" t="str">
        <f t="shared" si="3"/>
        <v/>
      </c>
      <c r="N128" s="28"/>
      <c r="O128" s="32"/>
      <c r="R128" s="33"/>
      <c r="S128" s="33"/>
      <c r="T128" s="33"/>
    </row>
    <row r="129" ht="15.0" hidden="1" customHeight="1">
      <c r="A129" s="25"/>
      <c r="B129" s="26" t="str">
        <f t="array" ref="B129">IFERROR(INDEX('Общий список'!$A$3:$S$996,VLOOKUP(E129,'Общий список'!$A$3:$S$996,19,FALSE),MATCH($B$1,'Общий список'!A122:M122,0)),"")</f>
        <v/>
      </c>
      <c r="C129" s="27" t="str">
        <f>IF(B129="","", IFERROR(VLOOKUP(E129,'Общий список'!$A$3:$AG$996,3,FALSE),""))</f>
        <v/>
      </c>
      <c r="D129" s="27" t="str">
        <f>IF(B129="","", IFERROR(VLOOKUP(E129,'Общий список'!$A$3:$AG$996,17,FALSE),""))</f>
        <v/>
      </c>
      <c r="E129" s="28">
        <f>'Общий список'!A122</f>
        <v>501</v>
      </c>
      <c r="F129" s="29" t="str">
        <f>IF(B129="","", IFERROR(VLOOKUP(E129,'Общий список'!$A$3:$AG$996,2,FALSE),""))</f>
        <v/>
      </c>
      <c r="G129" s="27" t="str">
        <f>IF(B129="","", IFERROR(VLOOKUP(E129,'Общий список'!$A$3:$AG$996,4,FALSE),""))</f>
        <v/>
      </c>
      <c r="H129" s="27" t="str">
        <f>IF(B129="","", IFERROR(VLOOKUP(E129,'Общий список'!$A$3:$AG$996,6,FALSE),""))</f>
        <v/>
      </c>
      <c r="I129" s="27" t="str">
        <f>IF(B129="","", IFERROR(VLOOKUP(E129,'Общий список'!$A$3:$AG$996,7,FALSE),""))</f>
        <v/>
      </c>
      <c r="J129" s="27" t="str">
        <f t="array" ref="J129">IFERROR(INDEX('Общий список'!$A$3:$O$996,VLOOKUP(E129,'Общий список'!$A$3:$S$996,19,FALSE),MATCH(B129,'Общий список'!A122:N122,0)+1),"")</f>
        <v/>
      </c>
      <c r="K129" s="30"/>
      <c r="L129" s="30"/>
      <c r="M129" s="31" t="str">
        <f t="shared" si="3"/>
        <v/>
      </c>
      <c r="N129" s="28"/>
      <c r="O129" s="32"/>
      <c r="R129" s="33"/>
      <c r="S129" s="33"/>
      <c r="T129" s="33"/>
    </row>
    <row r="130" ht="15.0" hidden="1" customHeight="1">
      <c r="A130" s="25"/>
      <c r="B130" s="26" t="str">
        <f t="array" ref="B130">IFERROR(INDEX('Общий список'!$A$3:$S$996,VLOOKUP(E130,'Общий список'!$A$3:$S$996,19,FALSE),MATCH($B$1,'Общий список'!A123:M123,0)),"")</f>
        <v/>
      </c>
      <c r="C130" s="27" t="str">
        <f>IF(B130="","", IFERROR(VLOOKUP(E130,'Общий список'!$A$3:$AG$996,3,FALSE),""))</f>
        <v/>
      </c>
      <c r="D130" s="27" t="str">
        <f>IF(B130="","", IFERROR(VLOOKUP(E130,'Общий список'!$A$3:$AG$996,17,FALSE),""))</f>
        <v/>
      </c>
      <c r="E130" s="28">
        <f>'Общий список'!A123</f>
        <v>502</v>
      </c>
      <c r="F130" s="29" t="str">
        <f>IF(B130="","", IFERROR(VLOOKUP(E130,'Общий список'!$A$3:$AG$996,2,FALSE),""))</f>
        <v/>
      </c>
      <c r="G130" s="27" t="str">
        <f>IF(B130="","", IFERROR(VLOOKUP(E130,'Общий список'!$A$3:$AG$996,4,FALSE),""))</f>
        <v/>
      </c>
      <c r="H130" s="27" t="str">
        <f>IF(B130="","", IFERROR(VLOOKUP(E130,'Общий список'!$A$3:$AG$996,6,FALSE),""))</f>
        <v/>
      </c>
      <c r="I130" s="27" t="str">
        <f>IF(B130="","", IFERROR(VLOOKUP(E130,'Общий список'!$A$3:$AG$996,7,FALSE),""))</f>
        <v/>
      </c>
      <c r="J130" s="27" t="str">
        <f t="array" ref="J130">IFERROR(INDEX('Общий список'!$A$3:$O$996,VLOOKUP(E130,'Общий список'!$A$3:$S$996,19,FALSE),MATCH(B130,'Общий список'!A123:N123,0)+1),"")</f>
        <v/>
      </c>
      <c r="K130" s="30"/>
      <c r="L130" s="30"/>
      <c r="M130" s="31" t="str">
        <f t="shared" si="3"/>
        <v/>
      </c>
      <c r="N130" s="28"/>
      <c r="O130" s="32"/>
      <c r="R130" s="33"/>
      <c r="S130" s="33"/>
      <c r="T130" s="33"/>
    </row>
    <row r="131" ht="15.0" hidden="1" customHeight="1">
      <c r="A131" s="25"/>
      <c r="B131" s="26" t="str">
        <f t="array" ref="B131">IFERROR(INDEX('Общий список'!$A$3:$S$996,VLOOKUP(E131,'Общий список'!$A$3:$S$996,19,FALSE),MATCH($B$1,'Общий список'!A124:M124,0)),"")</f>
        <v/>
      </c>
      <c r="C131" s="27" t="str">
        <f>IF(B131="","", IFERROR(VLOOKUP(E131,'Общий список'!$A$3:$AG$996,3,FALSE),""))</f>
        <v/>
      </c>
      <c r="D131" s="27" t="str">
        <f>IF(B131="","", IFERROR(VLOOKUP(E131,'Общий список'!$A$3:$AG$996,17,FALSE),""))</f>
        <v/>
      </c>
      <c r="E131" s="28">
        <f>'Общий список'!A124</f>
        <v>503</v>
      </c>
      <c r="F131" s="29" t="str">
        <f>IF(B131="","", IFERROR(VLOOKUP(E131,'Общий список'!$A$3:$AG$996,2,FALSE),""))</f>
        <v/>
      </c>
      <c r="G131" s="27" t="str">
        <f>IF(B131="","", IFERROR(VLOOKUP(E131,'Общий список'!$A$3:$AG$996,4,FALSE),""))</f>
        <v/>
      </c>
      <c r="H131" s="27" t="str">
        <f>IF(B131="","", IFERROR(VLOOKUP(E131,'Общий список'!$A$3:$AG$996,6,FALSE),""))</f>
        <v/>
      </c>
      <c r="I131" s="27" t="str">
        <f>IF(B131="","", IFERROR(VLOOKUP(E131,'Общий список'!$A$3:$AG$996,7,FALSE),""))</f>
        <v/>
      </c>
      <c r="J131" s="27" t="str">
        <f t="array" ref="J131">IFERROR(INDEX('Общий список'!$A$3:$O$996,VLOOKUP(E131,'Общий список'!$A$3:$S$996,19,FALSE),MATCH(B131,'Общий список'!A124:N124,0)+1),"")</f>
        <v/>
      </c>
      <c r="K131" s="30"/>
      <c r="L131" s="30"/>
      <c r="M131" s="31" t="str">
        <f t="shared" si="3"/>
        <v/>
      </c>
      <c r="N131" s="28"/>
      <c r="O131" s="32"/>
      <c r="R131" s="33"/>
      <c r="S131" s="33"/>
      <c r="T131" s="33"/>
    </row>
    <row r="132" ht="15.0" hidden="1" customHeight="1">
      <c r="A132" s="25"/>
      <c r="B132" s="26" t="str">
        <f t="array" ref="B132">IFERROR(INDEX('Общий список'!$A$3:$S$996,VLOOKUP(E132,'Общий список'!$A$3:$S$996,19,FALSE),MATCH($B$1,'Общий список'!A125:M125,0)),"")</f>
        <v/>
      </c>
      <c r="C132" s="27" t="str">
        <f>IF(B132="","", IFERROR(VLOOKUP(E132,'Общий список'!$A$3:$AG$996,3,FALSE),""))</f>
        <v/>
      </c>
      <c r="D132" s="27" t="str">
        <f>IF(B132="","", IFERROR(VLOOKUP(E132,'Общий список'!$A$3:$AG$996,17,FALSE),""))</f>
        <v/>
      </c>
      <c r="E132" s="28">
        <f>'Общий список'!A125</f>
        <v>505</v>
      </c>
      <c r="F132" s="29" t="str">
        <f>IF(B132="","", IFERROR(VLOOKUP(E132,'Общий список'!$A$3:$AG$996,2,FALSE),""))</f>
        <v/>
      </c>
      <c r="G132" s="27" t="str">
        <f>IF(B132="","", IFERROR(VLOOKUP(E132,'Общий список'!$A$3:$AG$996,4,FALSE),""))</f>
        <v/>
      </c>
      <c r="H132" s="27" t="str">
        <f>IF(B132="","", IFERROR(VLOOKUP(E132,'Общий список'!$A$3:$AG$996,6,FALSE),""))</f>
        <v/>
      </c>
      <c r="I132" s="27" t="str">
        <f>IF(B132="","", IFERROR(VLOOKUP(E132,'Общий список'!$A$3:$AG$996,7,FALSE),""))</f>
        <v/>
      </c>
      <c r="J132" s="27" t="str">
        <f t="array" ref="J132">IFERROR(INDEX('Общий список'!$A$3:$O$996,VLOOKUP(E132,'Общий список'!$A$3:$S$996,19,FALSE),MATCH(B132,'Общий список'!A125:N125,0)+1),"")</f>
        <v/>
      </c>
      <c r="K132" s="30"/>
      <c r="L132" s="30"/>
      <c r="M132" s="31" t="str">
        <f t="shared" si="3"/>
        <v/>
      </c>
      <c r="N132" s="28"/>
      <c r="O132" s="32"/>
      <c r="R132" s="33"/>
      <c r="S132" s="33"/>
      <c r="T132" s="33"/>
    </row>
    <row r="133" ht="15.0" hidden="1" customHeight="1">
      <c r="A133" s="25"/>
      <c r="B133" s="26" t="str">
        <f t="array" ref="B133">IFERROR(INDEX('Общий список'!$A$3:$S$996,VLOOKUP(E133,'Общий список'!$A$3:$S$996,19,FALSE),MATCH($B$1,'Общий список'!A126:M126,0)),"")</f>
        <v/>
      </c>
      <c r="C133" s="27" t="str">
        <f>IF(B133="","", IFERROR(VLOOKUP(E133,'Общий список'!$A$3:$AG$996,3,FALSE),""))</f>
        <v/>
      </c>
      <c r="D133" s="27" t="str">
        <f>IF(B133="","", IFERROR(VLOOKUP(E133,'Общий список'!$A$3:$AG$996,17,FALSE),""))</f>
        <v/>
      </c>
      <c r="E133" s="28">
        <f>'Общий список'!A126</f>
        <v>509</v>
      </c>
      <c r="F133" s="29" t="str">
        <f>IF(B133="","", IFERROR(VLOOKUP(E133,'Общий список'!$A$3:$AG$996,2,FALSE),""))</f>
        <v/>
      </c>
      <c r="G133" s="27" t="str">
        <f>IF(B133="","", IFERROR(VLOOKUP(E133,'Общий список'!$A$3:$AG$996,4,FALSE),""))</f>
        <v/>
      </c>
      <c r="H133" s="27" t="str">
        <f>IF(B133="","", IFERROR(VLOOKUP(E133,'Общий список'!$A$3:$AG$996,6,FALSE),""))</f>
        <v/>
      </c>
      <c r="I133" s="27" t="str">
        <f>IF(B133="","", IFERROR(VLOOKUP(E133,'Общий список'!$A$3:$AG$996,7,FALSE),""))</f>
        <v/>
      </c>
      <c r="J133" s="27" t="str">
        <f t="array" ref="J133">IFERROR(INDEX('Общий список'!$A$3:$O$996,VLOOKUP(E133,'Общий список'!$A$3:$S$996,19,FALSE),MATCH(B133,'Общий список'!A126:N126,0)+1),"")</f>
        <v/>
      </c>
      <c r="K133" s="30"/>
      <c r="L133" s="30"/>
      <c r="M133" s="31" t="str">
        <f t="shared" si="3"/>
        <v/>
      </c>
      <c r="N133" s="28"/>
      <c r="O133" s="32"/>
      <c r="R133" s="33"/>
      <c r="S133" s="33"/>
      <c r="T133" s="33"/>
    </row>
    <row r="134" ht="15.0" hidden="1" customHeight="1">
      <c r="A134" s="25"/>
      <c r="B134" s="26" t="str">
        <f t="array" ref="B134">IFERROR(INDEX('Общий список'!$A$3:$S$996,VLOOKUP(E134,'Общий список'!$A$3:$S$996,19,FALSE),MATCH($B$1,'Общий список'!A127:M127,0)),"")</f>
        <v/>
      </c>
      <c r="C134" s="27" t="str">
        <f>IF(B134="","", IFERROR(VLOOKUP(E134,'Общий список'!$A$3:$AG$996,3,FALSE),""))</f>
        <v/>
      </c>
      <c r="D134" s="27" t="str">
        <f>IF(B134="","", IFERROR(VLOOKUP(E134,'Общий список'!$A$3:$AG$996,17,FALSE),""))</f>
        <v/>
      </c>
      <c r="E134" s="28">
        <f>'Общий список'!A127</f>
        <v>511</v>
      </c>
      <c r="F134" s="29" t="str">
        <f>IF(B134="","", IFERROR(VLOOKUP(E134,'Общий список'!$A$3:$AG$996,2,FALSE),""))</f>
        <v/>
      </c>
      <c r="G134" s="27" t="str">
        <f>IF(B134="","", IFERROR(VLOOKUP(E134,'Общий список'!$A$3:$AG$996,4,FALSE),""))</f>
        <v/>
      </c>
      <c r="H134" s="27" t="str">
        <f>IF(B134="","", IFERROR(VLOOKUP(E134,'Общий список'!$A$3:$AG$996,6,FALSE),""))</f>
        <v/>
      </c>
      <c r="I134" s="27" t="str">
        <f>IF(B134="","", IFERROR(VLOOKUP(E134,'Общий список'!$A$3:$AG$996,7,FALSE),""))</f>
        <v/>
      </c>
      <c r="J134" s="27" t="str">
        <f t="array" ref="J134">IFERROR(INDEX('Общий список'!$A$3:$O$996,VLOOKUP(E134,'Общий список'!$A$3:$S$996,19,FALSE),MATCH(B134,'Общий список'!A127:N127,0)+1),"")</f>
        <v/>
      </c>
      <c r="K134" s="30"/>
      <c r="L134" s="30"/>
      <c r="M134" s="31" t="str">
        <f t="shared" si="3"/>
        <v/>
      </c>
      <c r="N134" s="28"/>
      <c r="O134" s="32"/>
      <c r="R134" s="33"/>
      <c r="S134" s="33"/>
      <c r="T134" s="33"/>
    </row>
    <row r="135" ht="15.0" hidden="1" customHeight="1">
      <c r="A135" s="25"/>
      <c r="B135" s="26" t="str">
        <f t="array" ref="B135">IFERROR(INDEX('Общий список'!$A$3:$S$996,VLOOKUP(E135,'Общий список'!$A$3:$S$996,19,FALSE),MATCH($B$1,'Общий список'!A128:M128,0)),"")</f>
        <v/>
      </c>
      <c r="C135" s="27" t="str">
        <f>IF(B135="","", IFERROR(VLOOKUP(E135,'Общий список'!$A$3:$AG$996,3,FALSE),""))</f>
        <v/>
      </c>
      <c r="D135" s="27" t="str">
        <f>IF(B135="","", IFERROR(VLOOKUP(E135,'Общий список'!$A$3:$AG$996,17,FALSE),""))</f>
        <v/>
      </c>
      <c r="E135" s="28">
        <f>'Общий список'!A128</f>
        <v>512</v>
      </c>
      <c r="F135" s="29" t="str">
        <f>IF(B135="","", IFERROR(VLOOKUP(E135,'Общий список'!$A$3:$AG$996,2,FALSE),""))</f>
        <v/>
      </c>
      <c r="G135" s="27" t="str">
        <f>IF(B135="","", IFERROR(VLOOKUP(E135,'Общий список'!$A$3:$AG$996,4,FALSE),""))</f>
        <v/>
      </c>
      <c r="H135" s="27" t="str">
        <f>IF(B135="","", IFERROR(VLOOKUP(E135,'Общий список'!$A$3:$AG$996,6,FALSE),""))</f>
        <v/>
      </c>
      <c r="I135" s="27" t="str">
        <f>IF(B135="","", IFERROR(VLOOKUP(E135,'Общий список'!$A$3:$AG$996,7,FALSE),""))</f>
        <v/>
      </c>
      <c r="J135" s="27" t="str">
        <f t="array" ref="J135">IFERROR(INDEX('Общий список'!$A$3:$O$996,VLOOKUP(E135,'Общий список'!$A$3:$S$996,19,FALSE),MATCH(B135,'Общий список'!A128:N128,0)+1),"")</f>
        <v/>
      </c>
      <c r="K135" s="30"/>
      <c r="L135" s="30"/>
      <c r="M135" s="31" t="str">
        <f t="shared" si="3"/>
        <v/>
      </c>
      <c r="N135" s="28"/>
      <c r="O135" s="32"/>
      <c r="R135" s="33"/>
      <c r="S135" s="33"/>
      <c r="T135" s="33"/>
    </row>
    <row r="136" ht="15.0" hidden="1" customHeight="1">
      <c r="A136" s="25"/>
      <c r="B136" s="26" t="str">
        <f t="array" ref="B136">IFERROR(INDEX('Общий список'!$A$3:$S$996,VLOOKUP(E136,'Общий список'!$A$3:$S$996,19,FALSE),MATCH($B$1,'Общий список'!A129:M129,0)),"")</f>
        <v/>
      </c>
      <c r="C136" s="27" t="str">
        <f>IF(B136="","", IFERROR(VLOOKUP(E136,'Общий список'!$A$3:$AG$996,3,FALSE),""))</f>
        <v/>
      </c>
      <c r="D136" s="27" t="str">
        <f>IF(B136="","", IFERROR(VLOOKUP(E136,'Общий список'!$A$3:$AG$996,17,FALSE),""))</f>
        <v/>
      </c>
      <c r="E136" s="28">
        <f>'Общий список'!A129</f>
        <v>513</v>
      </c>
      <c r="F136" s="29" t="str">
        <f>IF(B136="","", IFERROR(VLOOKUP(E136,'Общий список'!$A$3:$AG$996,2,FALSE),""))</f>
        <v/>
      </c>
      <c r="G136" s="27" t="str">
        <f>IF(B136="","", IFERROR(VLOOKUP(E136,'Общий список'!$A$3:$AG$996,4,FALSE),""))</f>
        <v/>
      </c>
      <c r="H136" s="27" t="str">
        <f>IF(B136="","", IFERROR(VLOOKUP(E136,'Общий список'!$A$3:$AG$996,6,FALSE),""))</f>
        <v/>
      </c>
      <c r="I136" s="27" t="str">
        <f>IF(B136="","", IFERROR(VLOOKUP(E136,'Общий список'!$A$3:$AG$996,7,FALSE),""))</f>
        <v/>
      </c>
      <c r="J136" s="27" t="str">
        <f t="array" ref="J136">IFERROR(INDEX('Общий список'!$A$3:$O$996,VLOOKUP(E136,'Общий список'!$A$3:$S$996,19,FALSE),MATCH(B136,'Общий список'!A129:N129,0)+1),"")</f>
        <v/>
      </c>
      <c r="K136" s="30"/>
      <c r="L136" s="30"/>
      <c r="M136" s="31" t="str">
        <f t="shared" si="3"/>
        <v/>
      </c>
      <c r="N136" s="28"/>
      <c r="O136" s="32"/>
      <c r="R136" s="33"/>
      <c r="S136" s="33"/>
      <c r="T136" s="33"/>
    </row>
    <row r="137" ht="15.0" hidden="1" customHeight="1">
      <c r="A137" s="25"/>
      <c r="B137" s="26" t="str">
        <f t="array" ref="B137">IFERROR(INDEX('Общий список'!$A$3:$S$996,VLOOKUP(E137,'Общий список'!$A$3:$S$996,19,FALSE),MATCH($B$1,'Общий список'!A130:M130,0)),"")</f>
        <v/>
      </c>
      <c r="C137" s="27" t="str">
        <f>IF(B137="","", IFERROR(VLOOKUP(E137,'Общий список'!$A$3:$AG$996,3,FALSE),""))</f>
        <v/>
      </c>
      <c r="D137" s="27" t="str">
        <f>IF(B137="","", IFERROR(VLOOKUP(E137,'Общий список'!$A$3:$AG$996,17,FALSE),""))</f>
        <v/>
      </c>
      <c r="E137" s="28">
        <f>'Общий список'!A130</f>
        <v>514</v>
      </c>
      <c r="F137" s="29" t="str">
        <f>IF(B137="","", IFERROR(VLOOKUP(E137,'Общий список'!$A$3:$AG$996,2,FALSE),""))</f>
        <v/>
      </c>
      <c r="G137" s="27" t="str">
        <f>IF(B137="","", IFERROR(VLOOKUP(E137,'Общий список'!$A$3:$AG$996,4,FALSE),""))</f>
        <v/>
      </c>
      <c r="H137" s="27" t="str">
        <f>IF(B137="","", IFERROR(VLOOKUP(E137,'Общий список'!$A$3:$AG$996,6,FALSE),""))</f>
        <v/>
      </c>
      <c r="I137" s="27" t="str">
        <f>IF(B137="","", IFERROR(VLOOKUP(E137,'Общий список'!$A$3:$AG$996,7,FALSE),""))</f>
        <v/>
      </c>
      <c r="J137" s="27" t="str">
        <f t="array" ref="J137">IFERROR(INDEX('Общий список'!$A$3:$O$996,VLOOKUP(E137,'Общий список'!$A$3:$S$996,19,FALSE),MATCH(B137,'Общий список'!A130:N130,0)+1),"")</f>
        <v/>
      </c>
      <c r="K137" s="30"/>
      <c r="L137" s="30"/>
      <c r="M137" s="31" t="str">
        <f t="shared" si="3"/>
        <v/>
      </c>
      <c r="N137" s="28"/>
      <c r="O137" s="32"/>
      <c r="R137" s="33"/>
      <c r="S137" s="33"/>
      <c r="T137" s="33"/>
    </row>
    <row r="138" ht="15.0" hidden="1" customHeight="1">
      <c r="A138" s="25"/>
      <c r="B138" s="26" t="str">
        <f t="array" ref="B138">IFERROR(INDEX('Общий список'!$A$3:$S$996,VLOOKUP(E138,'Общий список'!$A$3:$S$996,19,FALSE),MATCH($B$1,'Общий список'!A131:M131,0)),"")</f>
        <v/>
      </c>
      <c r="C138" s="27" t="str">
        <f>IF(B138="","", IFERROR(VLOOKUP(E138,'Общий список'!$A$3:$AG$996,3,FALSE),""))</f>
        <v/>
      </c>
      <c r="D138" s="27" t="str">
        <f>IF(B138="","", IFERROR(VLOOKUP(E138,'Общий список'!$A$3:$AG$996,17,FALSE),""))</f>
        <v/>
      </c>
      <c r="E138" s="28">
        <f>'Общий список'!A131</f>
        <v>515</v>
      </c>
      <c r="F138" s="29" t="str">
        <f>IF(B138="","", IFERROR(VLOOKUP(E138,'Общий список'!$A$3:$AG$996,2,FALSE),""))</f>
        <v/>
      </c>
      <c r="G138" s="27" t="str">
        <f>IF(B138="","", IFERROR(VLOOKUP(E138,'Общий список'!$A$3:$AG$996,4,FALSE),""))</f>
        <v/>
      </c>
      <c r="H138" s="27" t="str">
        <f>IF(B138="","", IFERROR(VLOOKUP(E138,'Общий список'!$A$3:$AG$996,6,FALSE),""))</f>
        <v/>
      </c>
      <c r="I138" s="27" t="str">
        <f>IF(B138="","", IFERROR(VLOOKUP(E138,'Общий список'!$A$3:$AG$996,7,FALSE),""))</f>
        <v/>
      </c>
      <c r="J138" s="27" t="str">
        <f t="array" ref="J138">IFERROR(INDEX('Общий список'!$A$3:$O$996,VLOOKUP(E138,'Общий список'!$A$3:$S$996,19,FALSE),MATCH(B138,'Общий список'!A131:N131,0)+1),"")</f>
        <v/>
      </c>
      <c r="K138" s="30"/>
      <c r="L138" s="30"/>
      <c r="M138" s="31" t="str">
        <f t="shared" si="3"/>
        <v/>
      </c>
      <c r="N138" s="28"/>
      <c r="O138" s="32"/>
      <c r="R138" s="33"/>
      <c r="S138" s="33"/>
      <c r="T138" s="33"/>
    </row>
    <row r="139" ht="15.0" hidden="1" customHeight="1">
      <c r="A139" s="25"/>
      <c r="B139" s="26" t="str">
        <f t="array" ref="B139">IFERROR(INDEX('Общий список'!$A$3:$S$996,VLOOKUP(E139,'Общий список'!$A$3:$S$996,19,FALSE),MATCH($B$1,'Общий список'!A132:M132,0)),"")</f>
        <v/>
      </c>
      <c r="C139" s="27" t="str">
        <f>IF(B139="","", IFERROR(VLOOKUP(E139,'Общий список'!$A$3:$AG$996,3,FALSE),""))</f>
        <v/>
      </c>
      <c r="D139" s="27" t="str">
        <f>IF(B139="","", IFERROR(VLOOKUP(E139,'Общий список'!$A$3:$AG$996,17,FALSE),""))</f>
        <v/>
      </c>
      <c r="E139" s="28">
        <f>'Общий список'!A132</f>
        <v>517</v>
      </c>
      <c r="F139" s="29" t="str">
        <f>IF(B139="","", IFERROR(VLOOKUP(E139,'Общий список'!$A$3:$AG$996,2,FALSE),""))</f>
        <v/>
      </c>
      <c r="G139" s="27" t="str">
        <f>IF(B139="","", IFERROR(VLOOKUP(E139,'Общий список'!$A$3:$AG$996,4,FALSE),""))</f>
        <v/>
      </c>
      <c r="H139" s="27" t="str">
        <f>IF(B139="","", IFERROR(VLOOKUP(E139,'Общий список'!$A$3:$AG$996,6,FALSE),""))</f>
        <v/>
      </c>
      <c r="I139" s="27" t="str">
        <f>IF(B139="","", IFERROR(VLOOKUP(E139,'Общий список'!$A$3:$AG$996,7,FALSE),""))</f>
        <v/>
      </c>
      <c r="J139" s="27" t="str">
        <f t="array" ref="J139">IFERROR(INDEX('Общий список'!$A$3:$O$996,VLOOKUP(E139,'Общий список'!$A$3:$S$996,19,FALSE),MATCH(B139,'Общий список'!A132:N132,0)+1),"")</f>
        <v/>
      </c>
      <c r="K139" s="30"/>
      <c r="L139" s="30"/>
      <c r="M139" s="31" t="str">
        <f t="shared" si="3"/>
        <v/>
      </c>
      <c r="N139" s="28"/>
      <c r="O139" s="32"/>
      <c r="R139" s="33"/>
      <c r="S139" s="33"/>
      <c r="T139" s="33"/>
    </row>
    <row r="140" ht="15.0" hidden="1" customHeight="1">
      <c r="A140" s="25"/>
      <c r="B140" s="26" t="str">
        <f t="array" ref="B140">IFERROR(INDEX('Общий список'!$A$3:$S$996,VLOOKUP(E140,'Общий список'!$A$3:$S$996,19,FALSE),MATCH($B$1,'Общий список'!A133:M133,0)),"")</f>
        <v/>
      </c>
      <c r="C140" s="27" t="str">
        <f>IF(B140="","", IFERROR(VLOOKUP(E140,'Общий список'!$A$3:$AG$996,3,FALSE),""))</f>
        <v/>
      </c>
      <c r="D140" s="27" t="str">
        <f>IF(B140="","", IFERROR(VLOOKUP(E140,'Общий список'!$A$3:$AG$996,17,FALSE),""))</f>
        <v/>
      </c>
      <c r="E140" s="28">
        <f>'Общий список'!A133</f>
        <v>519</v>
      </c>
      <c r="F140" s="29" t="str">
        <f>IF(B140="","", IFERROR(VLOOKUP(E140,'Общий список'!$A$3:$AG$996,2,FALSE),""))</f>
        <v/>
      </c>
      <c r="G140" s="27" t="str">
        <f>IF(B140="","", IFERROR(VLOOKUP(E140,'Общий список'!$A$3:$AG$996,4,FALSE),""))</f>
        <v/>
      </c>
      <c r="H140" s="27" t="str">
        <f>IF(B140="","", IFERROR(VLOOKUP(E140,'Общий список'!$A$3:$AG$996,6,FALSE),""))</f>
        <v/>
      </c>
      <c r="I140" s="27" t="str">
        <f>IF(B140="","", IFERROR(VLOOKUP(E140,'Общий список'!$A$3:$AG$996,7,FALSE),""))</f>
        <v/>
      </c>
      <c r="J140" s="27" t="str">
        <f t="array" ref="J140">IFERROR(INDEX('Общий список'!$A$3:$O$996,VLOOKUP(E140,'Общий список'!$A$3:$S$996,19,FALSE),MATCH(B140,'Общий список'!A133:N133,0)+1),"")</f>
        <v/>
      </c>
      <c r="K140" s="30"/>
      <c r="L140" s="30"/>
      <c r="M140" s="31" t="str">
        <f t="shared" si="3"/>
        <v/>
      </c>
      <c r="N140" s="28"/>
      <c r="O140" s="32"/>
      <c r="R140" s="33"/>
      <c r="S140" s="33"/>
      <c r="T140" s="33"/>
    </row>
    <row r="141" ht="15.0" hidden="1" customHeight="1">
      <c r="A141" s="25"/>
      <c r="B141" s="26" t="str">
        <f t="array" ref="B141">IFERROR(INDEX('Общий список'!$A$3:$S$996,VLOOKUP(E141,'Общий список'!$A$3:$S$996,19,FALSE),MATCH($B$1,'Общий список'!A134:M134,0)),"")</f>
        <v/>
      </c>
      <c r="C141" s="27" t="str">
        <f>IF(B141="","", IFERROR(VLOOKUP(E141,'Общий список'!$A$3:$AG$996,3,FALSE),""))</f>
        <v/>
      </c>
      <c r="D141" s="27" t="str">
        <f>IF(B141="","", IFERROR(VLOOKUP(E141,'Общий список'!$A$3:$AG$996,17,FALSE),""))</f>
        <v/>
      </c>
      <c r="E141" s="28">
        <f>'Общий список'!A134</f>
        <v>520</v>
      </c>
      <c r="F141" s="29" t="str">
        <f>IF(B141="","", IFERROR(VLOOKUP(E141,'Общий список'!$A$3:$AG$996,2,FALSE),""))</f>
        <v/>
      </c>
      <c r="G141" s="27" t="str">
        <f>IF(B141="","", IFERROR(VLOOKUP(E141,'Общий список'!$A$3:$AG$996,4,FALSE),""))</f>
        <v/>
      </c>
      <c r="H141" s="27" t="str">
        <f>IF(B141="","", IFERROR(VLOOKUP(E141,'Общий список'!$A$3:$AG$996,6,FALSE),""))</f>
        <v/>
      </c>
      <c r="I141" s="27" t="str">
        <f>IF(B141="","", IFERROR(VLOOKUP(E141,'Общий список'!$A$3:$AG$996,7,FALSE),""))</f>
        <v/>
      </c>
      <c r="J141" s="27" t="str">
        <f t="array" ref="J141">IFERROR(INDEX('Общий список'!$A$3:$O$996,VLOOKUP(E141,'Общий список'!$A$3:$S$996,19,FALSE),MATCH(B141,'Общий список'!A134:N134,0)+1),"")</f>
        <v/>
      </c>
      <c r="K141" s="30"/>
      <c r="L141" s="30"/>
      <c r="M141" s="31" t="str">
        <f t="shared" si="3"/>
        <v/>
      </c>
      <c r="N141" s="28"/>
      <c r="O141" s="32"/>
      <c r="R141" s="33"/>
      <c r="S141" s="33"/>
      <c r="T141" s="33"/>
    </row>
    <row r="142" ht="15.0" hidden="1" customHeight="1">
      <c r="A142" s="25"/>
      <c r="B142" s="26" t="str">
        <f t="array" ref="B142">IFERROR(INDEX('Общий список'!$A$3:$S$996,VLOOKUP(E142,'Общий список'!$A$3:$S$996,19,FALSE),MATCH($B$1,'Общий список'!A135:M135,0)),"")</f>
        <v/>
      </c>
      <c r="C142" s="27" t="str">
        <f>IF(B142="","", IFERROR(VLOOKUP(E142,'Общий список'!$A$3:$AG$996,3,FALSE),""))</f>
        <v/>
      </c>
      <c r="D142" s="27" t="str">
        <f>IF(B142="","", IFERROR(VLOOKUP(E142,'Общий список'!$A$3:$AG$996,17,FALSE),""))</f>
        <v/>
      </c>
      <c r="E142" s="28">
        <f>'Общий список'!A135</f>
        <v>522</v>
      </c>
      <c r="F142" s="29" t="str">
        <f>IF(B142="","", IFERROR(VLOOKUP(E142,'Общий список'!$A$3:$AG$996,2,FALSE),""))</f>
        <v/>
      </c>
      <c r="G142" s="27" t="str">
        <f>IF(B142="","", IFERROR(VLOOKUP(E142,'Общий список'!$A$3:$AG$996,4,FALSE),""))</f>
        <v/>
      </c>
      <c r="H142" s="27" t="str">
        <f>IF(B142="","", IFERROR(VLOOKUP(E142,'Общий список'!$A$3:$AG$996,6,FALSE),""))</f>
        <v/>
      </c>
      <c r="I142" s="27" t="str">
        <f>IF(B142="","", IFERROR(VLOOKUP(E142,'Общий список'!$A$3:$AG$996,7,FALSE),""))</f>
        <v/>
      </c>
      <c r="J142" s="27" t="str">
        <f t="array" ref="J142">IFERROR(INDEX('Общий список'!$A$3:$O$996,VLOOKUP(E142,'Общий список'!$A$3:$S$996,19,FALSE),MATCH(B142,'Общий список'!A135:N135,0)+1),"")</f>
        <v/>
      </c>
      <c r="K142" s="30"/>
      <c r="L142" s="30"/>
      <c r="M142" s="31" t="str">
        <f t="shared" si="3"/>
        <v/>
      </c>
      <c r="N142" s="28"/>
      <c r="O142" s="32"/>
      <c r="R142" s="33"/>
      <c r="S142" s="33"/>
      <c r="T142" s="33"/>
    </row>
    <row r="143" ht="15.0" hidden="1" customHeight="1">
      <c r="A143" s="25"/>
      <c r="B143" s="26" t="str">
        <f t="array" ref="B143">IFERROR(INDEX('Общий список'!$A$3:$S$996,VLOOKUP(E143,'Общий список'!$A$3:$S$996,19,FALSE),MATCH($B$1,'Общий список'!A136:M136,0)),"")</f>
        <v/>
      </c>
      <c r="C143" s="27" t="str">
        <f>IF(B143="","", IFERROR(VLOOKUP(E143,'Общий список'!$A$3:$AG$996,3,FALSE),""))</f>
        <v/>
      </c>
      <c r="D143" s="27" t="str">
        <f>IF(B143="","", IFERROR(VLOOKUP(E143,'Общий список'!$A$3:$AG$996,17,FALSE),""))</f>
        <v/>
      </c>
      <c r="E143" s="28">
        <f>'Общий список'!A136</f>
        <v>523</v>
      </c>
      <c r="F143" s="29" t="str">
        <f>IF(B143="","", IFERROR(VLOOKUP(E143,'Общий список'!$A$3:$AG$996,2,FALSE),""))</f>
        <v/>
      </c>
      <c r="G143" s="27" t="str">
        <f>IF(B143="","", IFERROR(VLOOKUP(E143,'Общий список'!$A$3:$AG$996,4,FALSE),""))</f>
        <v/>
      </c>
      <c r="H143" s="27" t="str">
        <f>IF(B143="","", IFERROR(VLOOKUP(E143,'Общий список'!$A$3:$AG$996,6,FALSE),""))</f>
        <v/>
      </c>
      <c r="I143" s="27" t="str">
        <f>IF(B143="","", IFERROR(VLOOKUP(E143,'Общий список'!$A$3:$AG$996,7,FALSE),""))</f>
        <v/>
      </c>
      <c r="J143" s="27" t="str">
        <f t="array" ref="J143">IFERROR(INDEX('Общий список'!$A$3:$O$996,VLOOKUP(E143,'Общий список'!$A$3:$S$996,19,FALSE),MATCH(B143,'Общий список'!A136:N136,0)+1),"")</f>
        <v/>
      </c>
      <c r="K143" s="30"/>
      <c r="L143" s="30"/>
      <c r="M143" s="31" t="str">
        <f t="shared" si="3"/>
        <v/>
      </c>
      <c r="N143" s="28"/>
      <c r="O143" s="32"/>
      <c r="R143" s="33"/>
      <c r="S143" s="33"/>
      <c r="T143" s="33"/>
    </row>
    <row r="144" ht="15.0" hidden="1" customHeight="1">
      <c r="A144" s="25"/>
      <c r="B144" s="26" t="str">
        <f t="array" ref="B144">IFERROR(INDEX('Общий список'!$A$3:$S$996,VLOOKUP(E144,'Общий список'!$A$3:$S$996,19,FALSE),MATCH($B$1,'Общий список'!A137:M137,0)),"")</f>
        <v/>
      </c>
      <c r="C144" s="27" t="str">
        <f>IF(B144="","", IFERROR(VLOOKUP(E144,'Общий список'!$A$3:$AG$996,3,FALSE),""))</f>
        <v/>
      </c>
      <c r="D144" s="27" t="str">
        <f>IF(B144="","", IFERROR(VLOOKUP(E144,'Общий список'!$A$3:$AG$996,17,FALSE),""))</f>
        <v/>
      </c>
      <c r="E144" s="28">
        <f>'Общий список'!A137</f>
        <v>525</v>
      </c>
      <c r="F144" s="29" t="str">
        <f>IF(B144="","", IFERROR(VLOOKUP(E144,'Общий список'!$A$3:$AG$996,2,FALSE),""))</f>
        <v/>
      </c>
      <c r="G144" s="27" t="str">
        <f>IF(B144="","", IFERROR(VLOOKUP(E144,'Общий список'!$A$3:$AG$996,4,FALSE),""))</f>
        <v/>
      </c>
      <c r="H144" s="27" t="str">
        <f>IF(B144="","", IFERROR(VLOOKUP(E144,'Общий список'!$A$3:$AG$996,6,FALSE),""))</f>
        <v/>
      </c>
      <c r="I144" s="27" t="str">
        <f>IF(B144="","", IFERROR(VLOOKUP(E144,'Общий список'!$A$3:$AG$996,7,FALSE),""))</f>
        <v/>
      </c>
      <c r="J144" s="27" t="str">
        <f t="array" ref="J144">IFERROR(INDEX('Общий список'!$A$3:$O$996,VLOOKUP(E144,'Общий список'!$A$3:$S$996,19,FALSE),MATCH(B144,'Общий список'!A137:N137,0)+1),"")</f>
        <v/>
      </c>
      <c r="K144" s="30"/>
      <c r="L144" s="30"/>
      <c r="M144" s="31" t="str">
        <f t="shared" si="3"/>
        <v/>
      </c>
      <c r="N144" s="28"/>
      <c r="O144" s="32"/>
      <c r="R144" s="33"/>
      <c r="S144" s="33"/>
      <c r="T144" s="33"/>
    </row>
    <row r="145" ht="15.0" hidden="1" customHeight="1">
      <c r="A145" s="25"/>
      <c r="B145" s="26" t="str">
        <f t="array" ref="B145">IFERROR(INDEX('Общий список'!$A$3:$S$996,VLOOKUP(E145,'Общий список'!$A$3:$S$996,19,FALSE),MATCH($B$1,'Общий список'!A138:M138,0)),"")</f>
        <v/>
      </c>
      <c r="C145" s="27" t="str">
        <f>IF(B145="","", IFERROR(VLOOKUP(E145,'Общий список'!$A$3:$AG$996,3,FALSE),""))</f>
        <v/>
      </c>
      <c r="D145" s="27" t="str">
        <f>IF(B145="","", IFERROR(VLOOKUP(E145,'Общий список'!$A$3:$AG$996,17,FALSE),""))</f>
        <v/>
      </c>
      <c r="E145" s="28">
        <f>'Общий список'!A138</f>
        <v>527</v>
      </c>
      <c r="F145" s="29" t="str">
        <f>IF(B145="","", IFERROR(VLOOKUP(E145,'Общий список'!$A$3:$AG$996,2,FALSE),""))</f>
        <v/>
      </c>
      <c r="G145" s="27" t="str">
        <f>IF(B145="","", IFERROR(VLOOKUP(E145,'Общий список'!$A$3:$AG$996,4,FALSE),""))</f>
        <v/>
      </c>
      <c r="H145" s="27" t="str">
        <f>IF(B145="","", IFERROR(VLOOKUP(E145,'Общий список'!$A$3:$AG$996,6,FALSE),""))</f>
        <v/>
      </c>
      <c r="I145" s="27" t="str">
        <f>IF(B145="","", IFERROR(VLOOKUP(E145,'Общий список'!$A$3:$AG$996,7,FALSE),""))</f>
        <v/>
      </c>
      <c r="J145" s="27" t="str">
        <f t="array" ref="J145">IFERROR(INDEX('Общий список'!$A$3:$O$996,VLOOKUP(E145,'Общий список'!$A$3:$S$996,19,FALSE),MATCH(B145,'Общий список'!A138:N138,0)+1),"")</f>
        <v/>
      </c>
      <c r="K145" s="30"/>
      <c r="L145" s="30"/>
      <c r="M145" s="31" t="str">
        <f t="shared" si="3"/>
        <v/>
      </c>
      <c r="N145" s="28"/>
      <c r="O145" s="32"/>
      <c r="R145" s="33"/>
      <c r="S145" s="33"/>
      <c r="T145" s="33"/>
    </row>
    <row r="146" ht="15.0" hidden="1" customHeight="1">
      <c r="A146" s="25"/>
      <c r="B146" s="26" t="str">
        <f t="array" ref="B146">IFERROR(INDEX('Общий список'!$A$3:$S$996,VLOOKUP(E146,'Общий список'!$A$3:$S$996,19,FALSE),MATCH($B$1,'Общий список'!A139:M139,0)),"")</f>
        <v/>
      </c>
      <c r="C146" s="27" t="str">
        <f>IF(B146="","", IFERROR(VLOOKUP(E146,'Общий список'!$A$3:$AG$996,3,FALSE),""))</f>
        <v/>
      </c>
      <c r="D146" s="27" t="str">
        <f>IF(B146="","", IFERROR(VLOOKUP(E146,'Общий список'!$A$3:$AG$996,17,FALSE),""))</f>
        <v/>
      </c>
      <c r="E146" s="28">
        <f>'Общий список'!A139</f>
        <v>528</v>
      </c>
      <c r="F146" s="29" t="str">
        <f>IF(B146="","", IFERROR(VLOOKUP(E146,'Общий список'!$A$3:$AG$996,2,FALSE),""))</f>
        <v/>
      </c>
      <c r="G146" s="27" t="str">
        <f>IF(B146="","", IFERROR(VLOOKUP(E146,'Общий список'!$A$3:$AG$996,4,FALSE),""))</f>
        <v/>
      </c>
      <c r="H146" s="27" t="str">
        <f>IF(B146="","", IFERROR(VLOOKUP(E146,'Общий список'!$A$3:$AG$996,6,FALSE),""))</f>
        <v/>
      </c>
      <c r="I146" s="27" t="str">
        <f>IF(B146="","", IFERROR(VLOOKUP(E146,'Общий список'!$A$3:$AG$996,7,FALSE),""))</f>
        <v/>
      </c>
      <c r="J146" s="27" t="str">
        <f t="array" ref="J146">IFERROR(INDEX('Общий список'!$A$3:$O$996,VLOOKUP(E146,'Общий список'!$A$3:$S$996,19,FALSE),MATCH(B146,'Общий список'!A139:N139,0)+1),"")</f>
        <v/>
      </c>
      <c r="K146" s="30"/>
      <c r="L146" s="30"/>
      <c r="M146" s="31" t="str">
        <f t="shared" si="3"/>
        <v/>
      </c>
      <c r="N146" s="28"/>
      <c r="O146" s="32"/>
      <c r="R146" s="33"/>
      <c r="S146" s="33"/>
      <c r="T146" s="33"/>
    </row>
    <row r="147" ht="15.0" hidden="1" customHeight="1">
      <c r="A147" s="25"/>
      <c r="B147" s="26" t="str">
        <f t="array" ref="B147">IFERROR(INDEX('Общий список'!$A$3:$S$996,VLOOKUP(E147,'Общий список'!$A$3:$S$996,19,FALSE),MATCH($B$1,'Общий список'!A140:M140,0)),"")</f>
        <v/>
      </c>
      <c r="C147" s="27" t="str">
        <f>IF(B147="","", IFERROR(VLOOKUP(E147,'Общий список'!$A$3:$AG$996,3,FALSE),""))</f>
        <v/>
      </c>
      <c r="D147" s="27" t="str">
        <f>IF(B147="","", IFERROR(VLOOKUP(E147,'Общий список'!$A$3:$AG$996,17,FALSE),""))</f>
        <v/>
      </c>
      <c r="E147" s="28">
        <f>'Общий список'!A140</f>
        <v>539</v>
      </c>
      <c r="F147" s="29" t="str">
        <f>IF(B147="","", IFERROR(VLOOKUP(E147,'Общий список'!$A$3:$AG$996,2,FALSE),""))</f>
        <v/>
      </c>
      <c r="G147" s="27" t="str">
        <f>IF(B147="","", IFERROR(VLOOKUP(E147,'Общий список'!$A$3:$AG$996,4,FALSE),""))</f>
        <v/>
      </c>
      <c r="H147" s="27" t="str">
        <f>IF(B147="","", IFERROR(VLOOKUP(E147,'Общий список'!$A$3:$AG$996,6,FALSE),""))</f>
        <v/>
      </c>
      <c r="I147" s="27" t="str">
        <f>IF(B147="","", IFERROR(VLOOKUP(E147,'Общий список'!$A$3:$AG$996,7,FALSE),""))</f>
        <v/>
      </c>
      <c r="J147" s="27" t="str">
        <f t="array" ref="J147">IFERROR(INDEX('Общий список'!$A$3:$O$996,VLOOKUP(E147,'Общий список'!$A$3:$S$996,19,FALSE),MATCH(B147,'Общий список'!A140:N140,0)+1),"")</f>
        <v/>
      </c>
      <c r="K147" s="30"/>
      <c r="L147" s="30"/>
      <c r="M147" s="31" t="str">
        <f t="shared" si="3"/>
        <v/>
      </c>
      <c r="N147" s="28"/>
      <c r="O147" s="32"/>
      <c r="R147" s="33"/>
      <c r="S147" s="33"/>
      <c r="T147" s="33"/>
    </row>
    <row r="148" ht="15.0" hidden="1" customHeight="1">
      <c r="A148" s="25"/>
      <c r="B148" s="26" t="str">
        <f t="array" ref="B148">IFERROR(INDEX('Общий список'!$A$3:$S$996,VLOOKUP(E148,'Общий список'!$A$3:$S$996,19,FALSE),MATCH($B$1,'Общий список'!A141:M141,0)),"")</f>
        <v/>
      </c>
      <c r="C148" s="27" t="str">
        <f>IF(B148="","", IFERROR(VLOOKUP(E148,'Общий список'!$A$3:$AG$996,3,FALSE),""))</f>
        <v/>
      </c>
      <c r="D148" s="27" t="str">
        <f>IF(B148="","", IFERROR(VLOOKUP(E148,'Общий список'!$A$3:$AG$996,17,FALSE),""))</f>
        <v/>
      </c>
      <c r="E148" s="28">
        <f>'Общий список'!A141</f>
        <v>545</v>
      </c>
      <c r="F148" s="29" t="str">
        <f>IF(B148="","", IFERROR(VLOOKUP(E148,'Общий список'!$A$3:$AG$996,2,FALSE),""))</f>
        <v/>
      </c>
      <c r="G148" s="27" t="str">
        <f>IF(B148="","", IFERROR(VLOOKUP(E148,'Общий список'!$A$3:$AG$996,4,FALSE),""))</f>
        <v/>
      </c>
      <c r="H148" s="27" t="str">
        <f>IF(B148="","", IFERROR(VLOOKUP(E148,'Общий список'!$A$3:$AG$996,6,FALSE),""))</f>
        <v/>
      </c>
      <c r="I148" s="27" t="str">
        <f>IF(B148="","", IFERROR(VLOOKUP(E148,'Общий список'!$A$3:$AG$996,7,FALSE),""))</f>
        <v/>
      </c>
      <c r="J148" s="27" t="str">
        <f t="array" ref="J148">IFERROR(INDEX('Общий список'!$A$3:$O$996,VLOOKUP(E148,'Общий список'!$A$3:$S$996,19,FALSE),MATCH(B148,'Общий список'!A141:N141,0)+1),"")</f>
        <v/>
      </c>
      <c r="K148" s="30"/>
      <c r="L148" s="30"/>
      <c r="M148" s="31" t="str">
        <f t="shared" si="3"/>
        <v/>
      </c>
      <c r="N148" s="28"/>
      <c r="O148" s="32"/>
      <c r="R148" s="33"/>
      <c r="S148" s="33"/>
      <c r="T148" s="33"/>
    </row>
    <row r="149" ht="15.0" hidden="1" customHeight="1">
      <c r="A149" s="25"/>
      <c r="B149" s="26" t="str">
        <f t="array" ref="B149">IFERROR(INDEX('Общий список'!$A$3:$S$996,VLOOKUP(E149,'Общий список'!$A$3:$S$996,19,FALSE),MATCH($B$1,'Общий список'!A142:M142,0)),"")</f>
        <v/>
      </c>
      <c r="C149" s="27" t="str">
        <f>IF(B149="","", IFERROR(VLOOKUP(E149,'Общий список'!$A$3:$AG$996,3,FALSE),""))</f>
        <v/>
      </c>
      <c r="D149" s="27" t="str">
        <f>IF(B149="","", IFERROR(VLOOKUP(E149,'Общий список'!$A$3:$AG$996,17,FALSE),""))</f>
        <v/>
      </c>
      <c r="E149" s="28">
        <f>'Общий список'!A142</f>
        <v>550</v>
      </c>
      <c r="F149" s="29" t="str">
        <f>IF(B149="","", IFERROR(VLOOKUP(E149,'Общий список'!$A$3:$AG$996,2,FALSE),""))</f>
        <v/>
      </c>
      <c r="G149" s="27" t="str">
        <f>IF(B149="","", IFERROR(VLOOKUP(E149,'Общий список'!$A$3:$AG$996,4,FALSE),""))</f>
        <v/>
      </c>
      <c r="H149" s="27" t="str">
        <f>IF(B149="","", IFERROR(VLOOKUP(E149,'Общий список'!$A$3:$AG$996,6,FALSE),""))</f>
        <v/>
      </c>
      <c r="I149" s="27" t="str">
        <f>IF(B149="","", IFERROR(VLOOKUP(E149,'Общий список'!$A$3:$AG$996,7,FALSE),""))</f>
        <v/>
      </c>
      <c r="J149" s="27" t="str">
        <f t="array" ref="J149">IFERROR(INDEX('Общий список'!$A$3:$O$996,VLOOKUP(E149,'Общий список'!$A$3:$S$996,19,FALSE),MATCH(B149,'Общий список'!A142:N142,0)+1),"")</f>
        <v/>
      </c>
      <c r="K149" s="30"/>
      <c r="L149" s="30"/>
      <c r="M149" s="31" t="str">
        <f t="shared" si="3"/>
        <v/>
      </c>
      <c r="N149" s="28"/>
      <c r="O149" s="32"/>
      <c r="R149" s="33"/>
      <c r="S149" s="33"/>
      <c r="T149" s="33"/>
    </row>
    <row r="150" ht="15.0" hidden="1" customHeight="1">
      <c r="A150" s="25"/>
      <c r="B150" s="26" t="str">
        <f t="array" ref="B150">IFERROR(INDEX('Общий список'!$A$3:$S$996,VLOOKUP(E150,'Общий список'!$A$3:$S$996,19,FALSE),MATCH($B$1,'Общий список'!A144:M144,0)),"")</f>
        <v/>
      </c>
      <c r="C150" s="27" t="str">
        <f>IF(B150="","", IFERROR(VLOOKUP(E150,'Общий список'!$A$3:$AG$996,3,FALSE),""))</f>
        <v/>
      </c>
      <c r="D150" s="27" t="str">
        <f>IF(B150="","", IFERROR(VLOOKUP(E150,'Общий список'!$A$3:$AG$996,17,FALSE),""))</f>
        <v/>
      </c>
      <c r="E150" s="28">
        <f>'Общий список'!A144</f>
        <v>583</v>
      </c>
      <c r="F150" s="29" t="str">
        <f>IF(B150="","", IFERROR(VLOOKUP(E150,'Общий список'!$A$3:$AG$996,2,FALSE),""))</f>
        <v/>
      </c>
      <c r="G150" s="27" t="str">
        <f>IF(B150="","", IFERROR(VLOOKUP(E150,'Общий список'!$A$3:$AG$996,4,FALSE),""))</f>
        <v/>
      </c>
      <c r="H150" s="27" t="str">
        <f>IF(B150="","", IFERROR(VLOOKUP(E150,'Общий список'!$A$3:$AG$996,6,FALSE),""))</f>
        <v/>
      </c>
      <c r="I150" s="27" t="str">
        <f>IF(B150="","", IFERROR(VLOOKUP(E150,'Общий список'!$A$3:$AG$996,7,FALSE),""))</f>
        <v/>
      </c>
      <c r="J150" s="27" t="str">
        <f t="array" ref="J150">IFERROR(INDEX('Общий список'!$A$3:$O$996,VLOOKUP(E150,'Общий список'!$A$3:$S$996,19,FALSE),MATCH(B150,'Общий список'!A144:N144,0)+1),"")</f>
        <v/>
      </c>
      <c r="K150" s="30"/>
      <c r="L150" s="30"/>
      <c r="M150" s="31" t="str">
        <f t="shared" si="3"/>
        <v/>
      </c>
      <c r="N150" s="28"/>
      <c r="O150" s="32"/>
      <c r="R150" s="33"/>
      <c r="S150" s="33"/>
      <c r="T150" s="33"/>
    </row>
    <row r="151" ht="15.0" hidden="1" customHeight="1">
      <c r="A151" s="25"/>
      <c r="B151" s="26" t="str">
        <f t="array" ref="B151">IFERROR(INDEX('Общий список'!$A$3:$S$996,VLOOKUP(E151,'Общий список'!$A$3:$S$996,19,FALSE),MATCH($B$1,'Общий список'!A145:M145,0)),"")</f>
        <v/>
      </c>
      <c r="C151" s="27" t="str">
        <f>IF(B151="","", IFERROR(VLOOKUP(E151,'Общий список'!$A$3:$AG$996,3,FALSE),""))</f>
        <v/>
      </c>
      <c r="D151" s="27" t="str">
        <f>IF(B151="","", IFERROR(VLOOKUP(E151,'Общий список'!$A$3:$AG$996,17,FALSE),""))</f>
        <v/>
      </c>
      <c r="E151" s="28">
        <f>'Общий список'!A145</f>
        <v>584</v>
      </c>
      <c r="F151" s="29" t="str">
        <f>IF(B151="","", IFERROR(VLOOKUP(E151,'Общий список'!$A$3:$AG$996,2,FALSE),""))</f>
        <v/>
      </c>
      <c r="G151" s="27" t="str">
        <f>IF(B151="","", IFERROR(VLOOKUP(E151,'Общий список'!$A$3:$AG$996,4,FALSE),""))</f>
        <v/>
      </c>
      <c r="H151" s="27" t="str">
        <f>IF(B151="","", IFERROR(VLOOKUP(E151,'Общий список'!$A$3:$AG$996,6,FALSE),""))</f>
        <v/>
      </c>
      <c r="I151" s="27" t="str">
        <f>IF(B151="","", IFERROR(VLOOKUP(E151,'Общий список'!$A$3:$AG$996,7,FALSE),""))</f>
        <v/>
      </c>
      <c r="J151" s="27" t="str">
        <f t="array" ref="J151">IFERROR(INDEX('Общий список'!$A$3:$O$996,VLOOKUP(E151,'Общий список'!$A$3:$S$996,19,FALSE),MATCH(B151,'Общий список'!A145:N145,0)+1),"")</f>
        <v/>
      </c>
      <c r="K151" s="30"/>
      <c r="L151" s="30"/>
      <c r="M151" s="31" t="str">
        <f t="shared" si="3"/>
        <v/>
      </c>
      <c r="N151" s="28"/>
      <c r="O151" s="32"/>
      <c r="R151" s="33"/>
      <c r="S151" s="33"/>
      <c r="T151" s="33"/>
    </row>
    <row r="152" ht="15.0" hidden="1" customHeight="1">
      <c r="A152" s="25"/>
      <c r="B152" s="26" t="str">
        <f t="array" ref="B152">IFERROR(INDEX('Общий список'!$A$3:$S$996,VLOOKUP(E152,'Общий список'!$A$3:$S$996,19,FALSE),MATCH($B$1,'Общий список'!A146:M146,0)),"")</f>
        <v/>
      </c>
      <c r="C152" s="27" t="str">
        <f>IF(B152="","", IFERROR(VLOOKUP(E152,'Общий список'!$A$3:$AG$996,3,FALSE),""))</f>
        <v/>
      </c>
      <c r="D152" s="27" t="str">
        <f>IF(B152="","", IFERROR(VLOOKUP(E152,'Общий список'!$A$3:$AG$996,17,FALSE),""))</f>
        <v/>
      </c>
      <c r="E152" s="28">
        <f>'Общий список'!A146</f>
        <v>585</v>
      </c>
      <c r="F152" s="29" t="str">
        <f>IF(B152="","", IFERROR(VLOOKUP(E152,'Общий список'!$A$3:$AG$996,2,FALSE),""))</f>
        <v/>
      </c>
      <c r="G152" s="27" t="str">
        <f>IF(B152="","", IFERROR(VLOOKUP(E152,'Общий список'!$A$3:$AG$996,4,FALSE),""))</f>
        <v/>
      </c>
      <c r="H152" s="27" t="str">
        <f>IF(B152="","", IFERROR(VLOOKUP(E152,'Общий список'!$A$3:$AG$996,6,FALSE),""))</f>
        <v/>
      </c>
      <c r="I152" s="27" t="str">
        <f>IF(B152="","", IFERROR(VLOOKUP(E152,'Общий список'!$A$3:$AG$996,7,FALSE),""))</f>
        <v/>
      </c>
      <c r="J152" s="27" t="str">
        <f t="array" ref="J152">IFERROR(INDEX('Общий список'!$A$3:$O$996,VLOOKUP(E152,'Общий список'!$A$3:$S$996,19,FALSE),MATCH(B152,'Общий список'!A146:N146,0)+1),"")</f>
        <v/>
      </c>
      <c r="K152" s="30"/>
      <c r="L152" s="30"/>
      <c r="M152" s="31" t="str">
        <f t="shared" si="3"/>
        <v/>
      </c>
      <c r="N152" s="28"/>
      <c r="O152" s="32"/>
      <c r="R152" s="33"/>
      <c r="S152" s="33"/>
      <c r="T152" s="33"/>
    </row>
    <row r="153" ht="15.0" hidden="1" customHeight="1">
      <c r="A153" s="25"/>
      <c r="B153" s="26" t="str">
        <f t="array" ref="B153">IFERROR(INDEX('Общий список'!$A$3:$S$996,VLOOKUP(E153,'Общий список'!$A$3:$S$996,19,FALSE),MATCH($B$1,'Общий список'!A147:M147,0)),"")</f>
        <v/>
      </c>
      <c r="C153" s="27" t="str">
        <f>IF(B153="","", IFERROR(VLOOKUP(E153,'Общий список'!$A$3:$AG$996,3,FALSE),""))</f>
        <v/>
      </c>
      <c r="D153" s="27" t="str">
        <f>IF(B153="","", IFERROR(VLOOKUP(E153,'Общий список'!$A$3:$AG$996,17,FALSE),""))</f>
        <v/>
      </c>
      <c r="E153" s="28">
        <f>'Общий список'!A147</f>
        <v>586</v>
      </c>
      <c r="F153" s="29" t="str">
        <f>IF(B153="","", IFERROR(VLOOKUP(E153,'Общий список'!$A$3:$AG$996,2,FALSE),""))</f>
        <v/>
      </c>
      <c r="G153" s="27" t="str">
        <f>IF(B153="","", IFERROR(VLOOKUP(E153,'Общий список'!$A$3:$AG$996,4,FALSE),""))</f>
        <v/>
      </c>
      <c r="H153" s="27" t="str">
        <f>IF(B153="","", IFERROR(VLOOKUP(E153,'Общий список'!$A$3:$AG$996,6,FALSE),""))</f>
        <v/>
      </c>
      <c r="I153" s="27" t="str">
        <f>IF(B153="","", IFERROR(VLOOKUP(E153,'Общий список'!$A$3:$AG$996,7,FALSE),""))</f>
        <v/>
      </c>
      <c r="J153" s="27" t="str">
        <f t="array" ref="J153">IFERROR(INDEX('Общий список'!$A$3:$O$996,VLOOKUP(E153,'Общий список'!$A$3:$S$996,19,FALSE),MATCH(B153,'Общий список'!A147:N147,0)+1),"")</f>
        <v/>
      </c>
      <c r="K153" s="30"/>
      <c r="L153" s="30"/>
      <c r="M153" s="31" t="str">
        <f t="shared" si="3"/>
        <v/>
      </c>
      <c r="N153" s="28"/>
      <c r="O153" s="32"/>
      <c r="R153" s="33"/>
      <c r="S153" s="33"/>
      <c r="T153" s="33"/>
    </row>
    <row r="154" ht="15.0" hidden="1" customHeight="1">
      <c r="A154" s="25"/>
      <c r="B154" s="26" t="str">
        <f t="array" ref="B154">IFERROR(INDEX('Общий список'!$A$3:$S$996,VLOOKUP(E154,'Общий список'!$A$3:$S$996,19,FALSE),MATCH($B$1,'Общий список'!A148:M148,0)),"")</f>
        <v/>
      </c>
      <c r="C154" s="27" t="str">
        <f>IF(B154="","", IFERROR(VLOOKUP(E154,'Общий список'!$A$3:$AG$996,3,FALSE),""))</f>
        <v/>
      </c>
      <c r="D154" s="27" t="str">
        <f>IF(B154="","", IFERROR(VLOOKUP(E154,'Общий список'!$A$3:$AG$996,17,FALSE),""))</f>
        <v/>
      </c>
      <c r="E154" s="28">
        <f>'Общий список'!A148</f>
        <v>587</v>
      </c>
      <c r="F154" s="29" t="str">
        <f>IF(B154="","", IFERROR(VLOOKUP(E154,'Общий список'!$A$3:$AG$996,2,FALSE),""))</f>
        <v/>
      </c>
      <c r="G154" s="27" t="str">
        <f>IF(B154="","", IFERROR(VLOOKUP(E154,'Общий список'!$A$3:$AG$996,4,FALSE),""))</f>
        <v/>
      </c>
      <c r="H154" s="27" t="str">
        <f>IF(B154="","", IFERROR(VLOOKUP(E154,'Общий список'!$A$3:$AG$996,6,FALSE),""))</f>
        <v/>
      </c>
      <c r="I154" s="27" t="str">
        <f>IF(B154="","", IFERROR(VLOOKUP(E154,'Общий список'!$A$3:$AG$996,7,FALSE),""))</f>
        <v/>
      </c>
      <c r="J154" s="27" t="str">
        <f t="array" ref="J154">IFERROR(INDEX('Общий список'!$A$3:$O$996,VLOOKUP(E154,'Общий список'!$A$3:$S$996,19,FALSE),MATCH(B154,'Общий список'!A148:N148,0)+1),"")</f>
        <v/>
      </c>
      <c r="K154" s="30"/>
      <c r="L154" s="30"/>
      <c r="M154" s="31" t="str">
        <f t="shared" si="3"/>
        <v/>
      </c>
      <c r="N154" s="28"/>
      <c r="O154" s="32"/>
      <c r="R154" s="33"/>
      <c r="S154" s="33"/>
      <c r="T154" s="33"/>
    </row>
    <row r="155" ht="15.0" customHeight="1">
      <c r="A155" s="25">
        <v>38.0</v>
      </c>
      <c r="B155" s="26" t="str">
        <f t="array" ref="B155">IFERROR(INDEX('Общий список'!$A$3:$S$996,VLOOKUP(E155,'Общий список'!$A$3:$S$996,19,FALSE),MATCH($B$1,'Общий список'!A63:M63,0)),"")</f>
        <v>60 м</v>
      </c>
      <c r="C155" s="27" t="str">
        <f>IF(B155="","", IFERROR(VLOOKUP(E155,'Общий список'!$A$3:$AG$996,3,FALSE),""))</f>
        <v>Ж</v>
      </c>
      <c r="D155" s="27" t="str">
        <f>IF(B155="","", IFERROR(VLOOKUP(E155,'Общий список'!$A$3:$AG$996,17,FALSE),""))</f>
        <v/>
      </c>
      <c r="E155" s="28">
        <f>'Общий список'!A63</f>
        <v>273</v>
      </c>
      <c r="F155" s="29" t="str">
        <f>IF(B155="","", IFERROR(VLOOKUP(E155,'Общий список'!$A$3:$AG$996,2,FALSE),""))</f>
        <v>Максимова Полина</v>
      </c>
      <c r="G155" s="27" t="str">
        <f>IF(B155="","", IFERROR(VLOOKUP(E155,'Общий список'!$A$3:$AG$996,4,FALSE),""))</f>
        <v>23.09.2009</v>
      </c>
      <c r="H155" s="29" t="str">
        <f>IF(B155="","", IFERROR(VLOOKUP(E155,'Общий список'!$A$3:$AG$996,6,FALSE),""))</f>
        <v>СШОР "Старт" г. Пермь</v>
      </c>
      <c r="I155" s="29" t="str">
        <f>IF(B155="","", IFERROR(VLOOKUP(E155,'Общий список'!$A$3:$AG$996,7,FALSE),""))</f>
        <v>Дойков В.А.</v>
      </c>
      <c r="J155" s="27">
        <f t="array" ref="J155">IFERROR(INDEX('Общий список'!$A$3:$O$996,VLOOKUP(E155,'Общий список'!$A$3:$S$996,19,FALSE),MATCH(B155,'Общий список'!A63:N63,0)+1),"")</f>
        <v>7.8</v>
      </c>
      <c r="K155" s="30" t="s">
        <v>178</v>
      </c>
      <c r="L155" s="30"/>
      <c r="M155" s="31" t="str">
        <f t="shared" si="3"/>
        <v>снята</v>
      </c>
      <c r="N155" s="28"/>
      <c r="O155" s="32"/>
      <c r="R155" s="33"/>
      <c r="S155" s="33"/>
      <c r="T155" s="33"/>
    </row>
    <row r="156" ht="15.0" hidden="1" customHeight="1">
      <c r="A156" s="25"/>
      <c r="B156" s="26" t="str">
        <f t="array" ref="B156">IFERROR(INDEX('Общий список'!$A$3:$S$996,VLOOKUP(E156,'Общий список'!$A$3:$S$996,19,FALSE),MATCH($B$1,'Общий список'!A150:M150,0)),"")</f>
        <v/>
      </c>
      <c r="C156" s="27" t="str">
        <f>IF(B156="","", IFERROR(VLOOKUP(E156,'Общий список'!$A$3:$AG$996,3,FALSE),""))</f>
        <v/>
      </c>
      <c r="D156" s="27" t="str">
        <f>IF(B156="","", IFERROR(VLOOKUP(E156,'Общий список'!$A$3:$AG$996,17,FALSE),""))</f>
        <v/>
      </c>
      <c r="E156" s="28">
        <f>'Общий список'!A150</f>
        <v>589</v>
      </c>
      <c r="F156" s="29" t="str">
        <f>IF(B156="","", IFERROR(VLOOKUP(E156,'Общий список'!$A$3:$AG$996,2,FALSE),""))</f>
        <v/>
      </c>
      <c r="G156" s="27" t="str">
        <f>IF(B156="","", IFERROR(VLOOKUP(E156,'Общий список'!$A$3:$AG$996,4,FALSE),""))</f>
        <v/>
      </c>
      <c r="H156" s="27" t="str">
        <f>IF(B156="","", IFERROR(VLOOKUP(E156,'Общий список'!$A$3:$AG$996,6,FALSE),""))</f>
        <v/>
      </c>
      <c r="I156" s="27" t="str">
        <f>IF(B156="","", IFERROR(VLOOKUP(E156,'Общий список'!$A$3:$AG$996,7,FALSE),""))</f>
        <v/>
      </c>
      <c r="J156" s="27" t="str">
        <f t="array" ref="J156">IFERROR(INDEX('Общий список'!$A$3:$O$996,VLOOKUP(E156,'Общий список'!$A$3:$S$996,19,FALSE),MATCH(B156,'Общий список'!A150:N150,0)+1),"")</f>
        <v/>
      </c>
      <c r="K156" s="30"/>
      <c r="L156" s="30"/>
      <c r="M156" s="31" t="str">
        <f t="shared" si="3"/>
        <v/>
      </c>
      <c r="N156" s="28"/>
      <c r="O156" s="32"/>
      <c r="R156" s="33"/>
      <c r="S156" s="33"/>
      <c r="T156" s="33"/>
    </row>
    <row r="157" ht="15.0" hidden="1" customHeight="1">
      <c r="A157" s="25"/>
      <c r="B157" s="26" t="str">
        <f t="array" ref="B157">IFERROR(INDEX('Общий список'!$A$3:$S$996,VLOOKUP(E157,'Общий список'!$A$3:$S$996,19,FALSE),MATCH($B$1,'Общий список'!A151:M151,0)),"")</f>
        <v/>
      </c>
      <c r="C157" s="27" t="str">
        <f>IF(B157="","", IFERROR(VLOOKUP(E157,'Общий список'!$A$3:$AG$996,3,FALSE),""))</f>
        <v/>
      </c>
      <c r="D157" s="27" t="str">
        <f>IF(B157="","", IFERROR(VLOOKUP(E157,'Общий список'!$A$3:$AG$996,17,FALSE),""))</f>
        <v/>
      </c>
      <c r="E157" s="28">
        <f>'Общий список'!A151</f>
        <v>590</v>
      </c>
      <c r="F157" s="29" t="str">
        <f>IF(B157="","", IFERROR(VLOOKUP(E157,'Общий список'!$A$3:$AG$996,2,FALSE),""))</f>
        <v/>
      </c>
      <c r="G157" s="27" t="str">
        <f>IF(B157="","", IFERROR(VLOOKUP(E157,'Общий список'!$A$3:$AG$996,4,FALSE),""))</f>
        <v/>
      </c>
      <c r="H157" s="27" t="str">
        <f>IF(B157="","", IFERROR(VLOOKUP(E157,'Общий список'!$A$3:$AG$996,6,FALSE),""))</f>
        <v/>
      </c>
      <c r="I157" s="27" t="str">
        <f>IF(B157="","", IFERROR(VLOOKUP(E157,'Общий список'!$A$3:$AG$996,7,FALSE),""))</f>
        <v/>
      </c>
      <c r="J157" s="27" t="str">
        <f t="array" ref="J157">IFERROR(INDEX('Общий список'!$A$3:$O$996,VLOOKUP(E157,'Общий список'!$A$3:$S$996,19,FALSE),MATCH(B157,'Общий список'!A151:N151,0)+1),"")</f>
        <v/>
      </c>
      <c r="K157" s="30"/>
      <c r="L157" s="30"/>
      <c r="M157" s="31" t="str">
        <f t="shared" si="3"/>
        <v/>
      </c>
      <c r="N157" s="28"/>
      <c r="O157" s="32"/>
      <c r="R157" s="33"/>
      <c r="S157" s="33"/>
      <c r="T157" s="33"/>
    </row>
    <row r="158" ht="15.0" hidden="1" customHeight="1">
      <c r="A158" s="25"/>
      <c r="B158" s="26" t="str">
        <f t="array" ref="B158">IFERROR(INDEX('Общий список'!$A$3:$S$996,VLOOKUP(E158,'Общий список'!$A$3:$S$996,19,FALSE),MATCH($B$1,'Общий список'!A152:M152,0)),"")</f>
        <v/>
      </c>
      <c r="C158" s="27" t="str">
        <f>IF(B158="","", IFERROR(VLOOKUP(E158,'Общий список'!$A$3:$AG$996,3,FALSE),""))</f>
        <v/>
      </c>
      <c r="D158" s="27" t="str">
        <f>IF(B158="","", IFERROR(VLOOKUP(E158,'Общий список'!$A$3:$AG$996,17,FALSE),""))</f>
        <v/>
      </c>
      <c r="E158" s="28">
        <f>'Общий список'!A152</f>
        <v>594</v>
      </c>
      <c r="F158" s="29" t="str">
        <f>IF(B158="","", IFERROR(VLOOKUP(E158,'Общий список'!$A$3:$AG$996,2,FALSE),""))</f>
        <v/>
      </c>
      <c r="G158" s="27" t="str">
        <f>IF(B158="","", IFERROR(VLOOKUP(E158,'Общий список'!$A$3:$AG$996,4,FALSE),""))</f>
        <v/>
      </c>
      <c r="H158" s="27" t="str">
        <f>IF(B158="","", IFERROR(VLOOKUP(E158,'Общий список'!$A$3:$AG$996,6,FALSE),""))</f>
        <v/>
      </c>
      <c r="I158" s="27" t="str">
        <f>IF(B158="","", IFERROR(VLOOKUP(E158,'Общий список'!$A$3:$AG$996,7,FALSE),""))</f>
        <v/>
      </c>
      <c r="J158" s="27" t="str">
        <f t="array" ref="J158">IFERROR(INDEX('Общий список'!$A$3:$O$996,VLOOKUP(E158,'Общий список'!$A$3:$S$996,19,FALSE),MATCH(B158,'Общий список'!A152:N152,0)+1),"")</f>
        <v/>
      </c>
      <c r="K158" s="30"/>
      <c r="L158" s="30"/>
      <c r="M158" s="31" t="str">
        <f t="shared" si="3"/>
        <v/>
      </c>
      <c r="N158" s="28"/>
      <c r="O158" s="32"/>
      <c r="R158" s="33"/>
      <c r="S158" s="33"/>
      <c r="T158" s="33"/>
    </row>
    <row r="159" ht="15.0" hidden="1" customHeight="1">
      <c r="A159" s="25"/>
      <c r="B159" s="26" t="str">
        <f t="array" ref="B159">IFERROR(INDEX('Общий список'!$A$3:$S$996,VLOOKUP(E159,'Общий список'!$A$3:$S$996,19,FALSE),MATCH($B$1,'Общий список'!A153:M153,0)),"")</f>
        <v/>
      </c>
      <c r="C159" s="27" t="str">
        <f>IF(B159="","", IFERROR(VLOOKUP(E159,'Общий список'!$A$3:$AG$996,3,FALSE),""))</f>
        <v/>
      </c>
      <c r="D159" s="27" t="str">
        <f>IF(B159="","", IFERROR(VLOOKUP(E159,'Общий список'!$A$3:$AG$996,17,FALSE),""))</f>
        <v/>
      </c>
      <c r="E159" s="28">
        <f>'Общий список'!A153</f>
        <v>595</v>
      </c>
      <c r="F159" s="29" t="str">
        <f>IF(B159="","", IFERROR(VLOOKUP(E159,'Общий список'!$A$3:$AG$996,2,FALSE),""))</f>
        <v/>
      </c>
      <c r="G159" s="27" t="str">
        <f>IF(B159="","", IFERROR(VLOOKUP(E159,'Общий список'!$A$3:$AG$996,4,FALSE),""))</f>
        <v/>
      </c>
      <c r="H159" s="27" t="str">
        <f>IF(B159="","", IFERROR(VLOOKUP(E159,'Общий список'!$A$3:$AG$996,6,FALSE),""))</f>
        <v/>
      </c>
      <c r="I159" s="27" t="str">
        <f>IF(B159="","", IFERROR(VLOOKUP(E159,'Общий список'!$A$3:$AG$996,7,FALSE),""))</f>
        <v/>
      </c>
      <c r="J159" s="27" t="str">
        <f t="array" ref="J159">IFERROR(INDEX('Общий список'!$A$3:$O$996,VLOOKUP(E159,'Общий список'!$A$3:$S$996,19,FALSE),MATCH(B159,'Общий список'!A153:N153,0)+1),"")</f>
        <v/>
      </c>
      <c r="K159" s="30"/>
      <c r="L159" s="30"/>
      <c r="M159" s="31" t="str">
        <f t="shared" si="3"/>
        <v/>
      </c>
      <c r="N159" s="28"/>
      <c r="O159" s="32"/>
      <c r="R159" s="33"/>
      <c r="S159" s="33"/>
      <c r="T159" s="33"/>
    </row>
    <row r="160" ht="15.0" hidden="1" customHeight="1">
      <c r="A160" s="25"/>
      <c r="B160" s="26" t="str">
        <f t="array" ref="B160">IFERROR(INDEX('Общий список'!$A$3:$S$996,VLOOKUP(E160,'Общий список'!$A$3:$S$996,19,FALSE),MATCH($B$1,'Общий список'!A154:M154,0)),"")</f>
        <v/>
      </c>
      <c r="C160" s="27" t="str">
        <f>IF(B160="","", IFERROR(VLOOKUP(E160,'Общий список'!$A$3:$AG$996,3,FALSE),""))</f>
        <v/>
      </c>
      <c r="D160" s="27" t="str">
        <f>IF(B160="","", IFERROR(VLOOKUP(E160,'Общий список'!$A$3:$AG$996,17,FALSE),""))</f>
        <v/>
      </c>
      <c r="E160" s="28">
        <f>'Общий список'!A154</f>
        <v>597</v>
      </c>
      <c r="F160" s="29" t="str">
        <f>IF(B160="","", IFERROR(VLOOKUP(E160,'Общий список'!$A$3:$AG$996,2,FALSE),""))</f>
        <v/>
      </c>
      <c r="G160" s="27" t="str">
        <f>IF(B160="","", IFERROR(VLOOKUP(E160,'Общий список'!$A$3:$AG$996,4,FALSE),""))</f>
        <v/>
      </c>
      <c r="H160" s="27" t="str">
        <f>IF(B160="","", IFERROR(VLOOKUP(E160,'Общий список'!$A$3:$AG$996,6,FALSE),""))</f>
        <v/>
      </c>
      <c r="I160" s="27" t="str">
        <f>IF(B160="","", IFERROR(VLOOKUP(E160,'Общий список'!$A$3:$AG$996,7,FALSE),""))</f>
        <v/>
      </c>
      <c r="J160" s="27" t="str">
        <f t="array" ref="J160">IFERROR(INDEX('Общий список'!$A$3:$O$996,VLOOKUP(E160,'Общий список'!$A$3:$S$996,19,FALSE),MATCH(B160,'Общий список'!A154:N154,0)+1),"")</f>
        <v/>
      </c>
      <c r="K160" s="30"/>
      <c r="L160" s="30"/>
      <c r="M160" s="31" t="str">
        <f t="shared" si="3"/>
        <v/>
      </c>
      <c r="N160" s="28"/>
      <c r="O160" s="32"/>
      <c r="R160" s="33"/>
      <c r="S160" s="33"/>
      <c r="T160" s="33"/>
    </row>
    <row r="161" ht="15.0" hidden="1" customHeight="1">
      <c r="A161" s="25"/>
      <c r="B161" s="26" t="str">
        <f t="array" ref="B161">IFERROR(INDEX('Общий список'!$A$3:$S$996,VLOOKUP(E161,'Общий список'!$A$3:$S$996,19,FALSE),MATCH($B$1,'Общий список'!A155:M155,0)),"")</f>
        <v/>
      </c>
      <c r="C161" s="27" t="str">
        <f>IF(B161="","", IFERROR(VLOOKUP(E161,'Общий список'!$A$3:$AG$996,3,FALSE),""))</f>
        <v/>
      </c>
      <c r="D161" s="27" t="str">
        <f>IF(B161="","", IFERROR(VLOOKUP(E161,'Общий список'!$A$3:$AG$996,17,FALSE),""))</f>
        <v/>
      </c>
      <c r="E161" s="28">
        <f>'Общий список'!A155</f>
        <v>598</v>
      </c>
      <c r="F161" s="29" t="str">
        <f>IF(B161="","", IFERROR(VLOOKUP(E161,'Общий список'!$A$3:$AG$996,2,FALSE),""))</f>
        <v/>
      </c>
      <c r="G161" s="27" t="str">
        <f>IF(B161="","", IFERROR(VLOOKUP(E161,'Общий список'!$A$3:$AG$996,4,FALSE),""))</f>
        <v/>
      </c>
      <c r="H161" s="27" t="str">
        <f>IF(B161="","", IFERROR(VLOOKUP(E161,'Общий список'!$A$3:$AG$996,6,FALSE),""))</f>
        <v/>
      </c>
      <c r="I161" s="27" t="str">
        <f>IF(B161="","", IFERROR(VLOOKUP(E161,'Общий список'!$A$3:$AG$996,7,FALSE),""))</f>
        <v/>
      </c>
      <c r="J161" s="27" t="str">
        <f t="array" ref="J161">IFERROR(INDEX('Общий список'!$A$3:$O$996,VLOOKUP(E161,'Общий список'!$A$3:$S$996,19,FALSE),MATCH(B161,'Общий список'!A155:N155,0)+1),"")</f>
        <v/>
      </c>
      <c r="K161" s="30"/>
      <c r="L161" s="30"/>
      <c r="M161" s="31" t="str">
        <f t="shared" si="3"/>
        <v/>
      </c>
      <c r="N161" s="28"/>
      <c r="O161" s="32"/>
      <c r="R161" s="33"/>
      <c r="S161" s="33"/>
      <c r="T161" s="33"/>
    </row>
    <row r="162" ht="15.0" hidden="1" customHeight="1">
      <c r="A162" s="25"/>
      <c r="B162" s="26" t="str">
        <f t="array" ref="B162">IFERROR(INDEX('Общий список'!$A$3:$S$996,VLOOKUP(E162,'Общий список'!$A$3:$S$996,19,FALSE),MATCH($B$1,'Общий список'!A156:M156,0)),"")</f>
        <v/>
      </c>
      <c r="C162" s="27" t="str">
        <f>IF(B162="","", IFERROR(VLOOKUP(E162,'Общий список'!$A$3:$AG$996,3,FALSE),""))</f>
        <v/>
      </c>
      <c r="D162" s="27" t="str">
        <f>IF(B162="","", IFERROR(VLOOKUP(E162,'Общий список'!$A$3:$AG$996,17,FALSE),""))</f>
        <v/>
      </c>
      <c r="E162" s="28">
        <f>'Общий список'!A156</f>
        <v>599</v>
      </c>
      <c r="F162" s="29" t="str">
        <f>IF(B162="","", IFERROR(VLOOKUP(E162,'Общий список'!$A$3:$AG$996,2,FALSE),""))</f>
        <v/>
      </c>
      <c r="G162" s="27" t="str">
        <f>IF(B162="","", IFERROR(VLOOKUP(E162,'Общий список'!$A$3:$AG$996,4,FALSE),""))</f>
        <v/>
      </c>
      <c r="H162" s="27" t="str">
        <f>IF(B162="","", IFERROR(VLOOKUP(E162,'Общий список'!$A$3:$AG$996,6,FALSE),""))</f>
        <v/>
      </c>
      <c r="I162" s="27" t="str">
        <f>IF(B162="","", IFERROR(VLOOKUP(E162,'Общий список'!$A$3:$AG$996,7,FALSE),""))</f>
        <v/>
      </c>
      <c r="J162" s="27" t="str">
        <f t="array" ref="J162">IFERROR(INDEX('Общий список'!$A$3:$O$996,VLOOKUP(E162,'Общий список'!$A$3:$S$996,19,FALSE),MATCH(B162,'Общий список'!A156:N156,0)+1),"")</f>
        <v/>
      </c>
      <c r="K162" s="30"/>
      <c r="L162" s="30"/>
      <c r="M162" s="31" t="str">
        <f t="shared" si="3"/>
        <v/>
      </c>
      <c r="N162" s="28"/>
      <c r="O162" s="32"/>
      <c r="R162" s="33"/>
      <c r="S162" s="33"/>
      <c r="T162" s="33"/>
    </row>
    <row r="163" ht="15.0" hidden="1" customHeight="1">
      <c r="A163" s="25"/>
      <c r="B163" s="26" t="str">
        <f t="array" ref="B163">IFERROR(INDEX('Общий список'!$A$3:$S$996,VLOOKUP(E163,'Общий список'!$A$3:$S$996,19,FALSE),MATCH($B$1,'Общий список'!A157:M157,0)),"")</f>
        <v/>
      </c>
      <c r="C163" s="27" t="str">
        <f>IF(B163="","", IFERROR(VLOOKUP(E163,'Общий список'!$A$3:$AG$996,3,FALSE),""))</f>
        <v/>
      </c>
      <c r="D163" s="27" t="str">
        <f>IF(B163="","", IFERROR(VLOOKUP(E163,'Общий список'!$A$3:$AG$996,17,FALSE),""))</f>
        <v/>
      </c>
      <c r="E163" s="28">
        <f>'Общий список'!A157</f>
        <v>600</v>
      </c>
      <c r="F163" s="29" t="str">
        <f>IF(B163="","", IFERROR(VLOOKUP(E163,'Общий список'!$A$3:$AG$996,2,FALSE),""))</f>
        <v/>
      </c>
      <c r="G163" s="27" t="str">
        <f>IF(B163="","", IFERROR(VLOOKUP(E163,'Общий список'!$A$3:$AG$996,4,FALSE),""))</f>
        <v/>
      </c>
      <c r="H163" s="27" t="str">
        <f>IF(B163="","", IFERROR(VLOOKUP(E163,'Общий список'!$A$3:$AG$996,6,FALSE),""))</f>
        <v/>
      </c>
      <c r="I163" s="27" t="str">
        <f>IF(B163="","", IFERROR(VLOOKUP(E163,'Общий список'!$A$3:$AG$996,7,FALSE),""))</f>
        <v/>
      </c>
      <c r="J163" s="27" t="str">
        <f t="array" ref="J163">IFERROR(INDEX('Общий список'!$A$3:$O$996,VLOOKUP(E163,'Общий список'!$A$3:$S$996,19,FALSE),MATCH(B163,'Общий список'!A157:N157,0)+1),"")</f>
        <v/>
      </c>
      <c r="K163" s="30"/>
      <c r="L163" s="30"/>
      <c r="M163" s="31" t="str">
        <f t="shared" si="3"/>
        <v/>
      </c>
      <c r="N163" s="28"/>
      <c r="O163" s="32"/>
      <c r="R163" s="33"/>
      <c r="S163" s="33"/>
      <c r="T163" s="33"/>
    </row>
    <row r="164" ht="15.0" hidden="1" customHeight="1">
      <c r="A164" s="25"/>
      <c r="B164" s="26" t="str">
        <f t="array" ref="B164">IFERROR(INDEX('Общий список'!$A$3:$S$996,VLOOKUP(E164,'Общий список'!$A$3:$S$996,19,FALSE),MATCH($B$1,'Общий список'!A158:M158,0)),"")</f>
        <v/>
      </c>
      <c r="C164" s="27" t="str">
        <f>IF(B164="","", IFERROR(VLOOKUP(E164,'Общий список'!$A$3:$AG$996,3,FALSE),""))</f>
        <v/>
      </c>
      <c r="D164" s="27" t="str">
        <f>IF(B164="","", IFERROR(VLOOKUP(E164,'Общий список'!$A$3:$AG$996,17,FALSE),""))</f>
        <v/>
      </c>
      <c r="E164" s="28">
        <f>'Общий список'!A158</f>
        <v>611</v>
      </c>
      <c r="F164" s="29" t="str">
        <f>IF(B164="","", IFERROR(VLOOKUP(E164,'Общий список'!$A$3:$AG$996,2,FALSE),""))</f>
        <v/>
      </c>
      <c r="G164" s="27" t="str">
        <f>IF(B164="","", IFERROR(VLOOKUP(E164,'Общий список'!$A$3:$AG$996,4,FALSE),""))</f>
        <v/>
      </c>
      <c r="H164" s="27" t="str">
        <f>IF(B164="","", IFERROR(VLOOKUP(E164,'Общий список'!$A$3:$AG$996,6,FALSE),""))</f>
        <v/>
      </c>
      <c r="I164" s="27" t="str">
        <f>IF(B164="","", IFERROR(VLOOKUP(E164,'Общий список'!$A$3:$AG$996,7,FALSE),""))</f>
        <v/>
      </c>
      <c r="J164" s="27" t="str">
        <f t="array" ref="J164">IFERROR(INDEX('Общий список'!$A$3:$O$996,VLOOKUP(E164,'Общий список'!$A$3:$S$996,19,FALSE),MATCH(B164,'Общий список'!A158:N158,0)+1),"")</f>
        <v/>
      </c>
      <c r="K164" s="30"/>
      <c r="L164" s="30"/>
      <c r="M164" s="31" t="str">
        <f t="shared" si="3"/>
        <v/>
      </c>
      <c r="N164" s="28"/>
      <c r="O164" s="32"/>
      <c r="R164" s="33"/>
      <c r="S164" s="33"/>
      <c r="T164" s="33"/>
    </row>
    <row r="165" ht="15.0" hidden="1" customHeight="1">
      <c r="A165" s="25"/>
      <c r="B165" s="26" t="str">
        <f t="array" ref="B165">IFERROR(INDEX('Общий список'!$A$3:$S$996,VLOOKUP(E165,'Общий список'!$A$3:$S$996,19,FALSE),MATCH($B$1,'Общий список'!A159:M159,0)),"")</f>
        <v/>
      </c>
      <c r="C165" s="27" t="str">
        <f>IF(B165="","", IFERROR(VLOOKUP(E165,'Общий список'!$A$3:$AG$996,3,FALSE),""))</f>
        <v/>
      </c>
      <c r="D165" s="27" t="str">
        <f>IF(B165="","", IFERROR(VLOOKUP(E165,'Общий список'!$A$3:$AG$996,17,FALSE),""))</f>
        <v/>
      </c>
      <c r="E165" s="28">
        <f>'Общий список'!A159</f>
        <v>612</v>
      </c>
      <c r="F165" s="29" t="str">
        <f>IF(B165="","", IFERROR(VLOOKUP(E165,'Общий список'!$A$3:$AG$996,2,FALSE),""))</f>
        <v/>
      </c>
      <c r="G165" s="27" t="str">
        <f>IF(B165="","", IFERROR(VLOOKUP(E165,'Общий список'!$A$3:$AG$996,4,FALSE),""))</f>
        <v/>
      </c>
      <c r="H165" s="27" t="str">
        <f>IF(B165="","", IFERROR(VLOOKUP(E165,'Общий список'!$A$3:$AG$996,6,FALSE),""))</f>
        <v/>
      </c>
      <c r="I165" s="27" t="str">
        <f>IF(B165="","", IFERROR(VLOOKUP(E165,'Общий список'!$A$3:$AG$996,7,FALSE),""))</f>
        <v/>
      </c>
      <c r="J165" s="27" t="str">
        <f t="array" ref="J165">IFERROR(INDEX('Общий список'!$A$3:$O$996,VLOOKUP(E165,'Общий список'!$A$3:$S$996,19,FALSE),MATCH(B165,'Общий список'!A159:N159,0)+1),"")</f>
        <v/>
      </c>
      <c r="K165" s="30"/>
      <c r="L165" s="30"/>
      <c r="M165" s="31" t="str">
        <f t="shared" si="3"/>
        <v/>
      </c>
      <c r="N165" s="28"/>
      <c r="O165" s="32"/>
      <c r="R165" s="33"/>
      <c r="S165" s="33"/>
      <c r="T165" s="33"/>
    </row>
    <row r="166" ht="15.0" hidden="1" customHeight="1">
      <c r="A166" s="25"/>
      <c r="B166" s="26" t="str">
        <f t="array" ref="B166">IFERROR(INDEX('Общий список'!$A$3:$S$996,VLOOKUP(E166,'Общий список'!$A$3:$S$996,19,FALSE),MATCH($B$1,'Общий список'!A160:M160,0)),"")</f>
        <v/>
      </c>
      <c r="C166" s="27" t="str">
        <f>IF(B166="","", IFERROR(VLOOKUP(E166,'Общий список'!$A$3:$AG$996,3,FALSE),""))</f>
        <v/>
      </c>
      <c r="D166" s="27" t="str">
        <f>IF(B166="","", IFERROR(VLOOKUP(E166,'Общий список'!$A$3:$AG$996,17,FALSE),""))</f>
        <v/>
      </c>
      <c r="E166" s="28">
        <f>'Общий список'!A160</f>
        <v>613</v>
      </c>
      <c r="F166" s="29" t="str">
        <f>IF(B166="","", IFERROR(VLOOKUP(E166,'Общий список'!$A$3:$AG$996,2,FALSE),""))</f>
        <v/>
      </c>
      <c r="G166" s="27" t="str">
        <f>IF(B166="","", IFERROR(VLOOKUP(E166,'Общий список'!$A$3:$AG$996,4,FALSE),""))</f>
        <v/>
      </c>
      <c r="H166" s="27" t="str">
        <f>IF(B166="","", IFERROR(VLOOKUP(E166,'Общий список'!$A$3:$AG$996,6,FALSE),""))</f>
        <v/>
      </c>
      <c r="I166" s="27" t="str">
        <f>IF(B166="","", IFERROR(VLOOKUP(E166,'Общий список'!$A$3:$AG$996,7,FALSE),""))</f>
        <v/>
      </c>
      <c r="J166" s="27" t="str">
        <f t="array" ref="J166">IFERROR(INDEX('Общий список'!$A$3:$O$996,VLOOKUP(E166,'Общий список'!$A$3:$S$996,19,FALSE),MATCH(B166,'Общий список'!A160:N160,0)+1),"")</f>
        <v/>
      </c>
      <c r="K166" s="30"/>
      <c r="L166" s="30"/>
      <c r="M166" s="31" t="str">
        <f t="shared" si="3"/>
        <v/>
      </c>
      <c r="N166" s="28"/>
      <c r="O166" s="32"/>
      <c r="R166" s="33"/>
      <c r="S166" s="33"/>
      <c r="T166" s="33"/>
    </row>
    <row r="167" ht="15.0" hidden="1" customHeight="1">
      <c r="A167" s="25"/>
      <c r="B167" s="26" t="str">
        <f t="array" ref="B167">IFERROR(INDEX('Общий список'!$A$3:$S$996,VLOOKUP(E167,'Общий список'!$A$3:$S$996,19,FALSE),MATCH($B$1,'Общий список'!A161:M161,0)),"")</f>
        <v/>
      </c>
      <c r="C167" s="27" t="str">
        <f>IF(B167="","", IFERROR(VLOOKUP(E167,'Общий список'!$A$3:$AG$996,3,FALSE),""))</f>
        <v/>
      </c>
      <c r="D167" s="27" t="str">
        <f>IF(B167="","", IFERROR(VLOOKUP(E167,'Общий список'!$A$3:$AG$996,17,FALSE),""))</f>
        <v/>
      </c>
      <c r="E167" s="28">
        <f>'Общий список'!A161</f>
        <v>614</v>
      </c>
      <c r="F167" s="29" t="str">
        <f>IF(B167="","", IFERROR(VLOOKUP(E167,'Общий список'!$A$3:$AG$996,2,FALSE),""))</f>
        <v/>
      </c>
      <c r="G167" s="27" t="str">
        <f>IF(B167="","", IFERROR(VLOOKUP(E167,'Общий список'!$A$3:$AG$996,4,FALSE),""))</f>
        <v/>
      </c>
      <c r="H167" s="27" t="str">
        <f>IF(B167="","", IFERROR(VLOOKUP(E167,'Общий список'!$A$3:$AG$996,6,FALSE),""))</f>
        <v/>
      </c>
      <c r="I167" s="27" t="str">
        <f>IF(B167="","", IFERROR(VLOOKUP(E167,'Общий список'!$A$3:$AG$996,7,FALSE),""))</f>
        <v/>
      </c>
      <c r="J167" s="27" t="str">
        <f t="array" ref="J167">IFERROR(INDEX('Общий список'!$A$3:$O$996,VLOOKUP(E167,'Общий список'!$A$3:$S$996,19,FALSE),MATCH(B167,'Общий список'!A161:N161,0)+1),"")</f>
        <v/>
      </c>
      <c r="K167" s="30"/>
      <c r="L167" s="30"/>
      <c r="M167" s="31" t="str">
        <f t="shared" si="3"/>
        <v/>
      </c>
      <c r="N167" s="28"/>
      <c r="O167" s="32"/>
      <c r="R167" s="33"/>
      <c r="S167" s="33"/>
      <c r="T167" s="33"/>
    </row>
    <row r="168" ht="15.0" hidden="1" customHeight="1">
      <c r="A168" s="25"/>
      <c r="B168" s="26" t="str">
        <f t="array" ref="B168">IFERROR(INDEX('Общий список'!$A$3:$S$996,VLOOKUP(E168,'Общий список'!$A$3:$S$996,19,FALSE),MATCH($B$1,'Общий список'!A162:M162,0)),"")</f>
        <v/>
      </c>
      <c r="C168" s="27" t="str">
        <f>IF(B168="","", IFERROR(VLOOKUP(E168,'Общий список'!$A$3:$AG$996,3,FALSE),""))</f>
        <v/>
      </c>
      <c r="D168" s="27" t="str">
        <f>IF(B168="","", IFERROR(VLOOKUP(E168,'Общий список'!$A$3:$AG$996,17,FALSE),""))</f>
        <v/>
      </c>
      <c r="E168" s="28">
        <f>'Общий список'!A162</f>
        <v>615</v>
      </c>
      <c r="F168" s="29" t="str">
        <f>IF(B168="","", IFERROR(VLOOKUP(E168,'Общий список'!$A$3:$AG$996,2,FALSE),""))</f>
        <v/>
      </c>
      <c r="G168" s="27" t="str">
        <f>IF(B168="","", IFERROR(VLOOKUP(E168,'Общий список'!$A$3:$AG$996,4,FALSE),""))</f>
        <v/>
      </c>
      <c r="H168" s="27" t="str">
        <f>IF(B168="","", IFERROR(VLOOKUP(E168,'Общий список'!$A$3:$AG$996,6,FALSE),""))</f>
        <v/>
      </c>
      <c r="I168" s="27" t="str">
        <f>IF(B168="","", IFERROR(VLOOKUP(E168,'Общий список'!$A$3:$AG$996,7,FALSE),""))</f>
        <v/>
      </c>
      <c r="J168" s="27" t="str">
        <f t="array" ref="J168">IFERROR(INDEX('Общий список'!$A$3:$O$996,VLOOKUP(E168,'Общий список'!$A$3:$S$996,19,FALSE),MATCH(B168,'Общий список'!A162:N162,0)+1),"")</f>
        <v/>
      </c>
      <c r="K168" s="30"/>
      <c r="L168" s="30"/>
      <c r="M168" s="31" t="str">
        <f t="shared" si="3"/>
        <v/>
      </c>
      <c r="N168" s="28"/>
      <c r="O168" s="32"/>
      <c r="R168" s="33"/>
      <c r="S168" s="33"/>
      <c r="T168" s="33"/>
    </row>
    <row r="169" ht="15.0" hidden="1" customHeight="1">
      <c r="A169" s="25"/>
      <c r="B169" s="26" t="str">
        <f t="array" ref="B169">IFERROR(INDEX('Общий список'!$A$3:$S$996,VLOOKUP(E169,'Общий список'!$A$3:$S$996,19,FALSE),MATCH($B$1,'Общий список'!A163:M163,0)),"")</f>
        <v>60 м</v>
      </c>
      <c r="C169" s="27" t="str">
        <f>IF(B169="","", IFERROR(VLOOKUP(E169,'Общий список'!$A$3:$AG$996,3,FALSE),""))</f>
        <v>М</v>
      </c>
      <c r="D169" s="27" t="str">
        <f>IF(B169="","", IFERROR(VLOOKUP(E169,'Общий список'!$A$3:$AG$996,17,FALSE),""))</f>
        <v/>
      </c>
      <c r="E169" s="28">
        <f>'Общий список'!A163</f>
        <v>644</v>
      </c>
      <c r="F169" s="29" t="str">
        <f>IF(B169="","", IFERROR(VLOOKUP(E169,'Общий список'!$A$3:$AG$996,2,FALSE),""))</f>
        <v>Зюлёв Даниил</v>
      </c>
      <c r="G169" s="27" t="str">
        <f>IF(B169="","", IFERROR(VLOOKUP(E169,'Общий список'!$A$3:$AG$996,4,FALSE),""))</f>
        <v>15.02.2009</v>
      </c>
      <c r="H169" s="27" t="str">
        <f>IF(B169="","", IFERROR(VLOOKUP(E169,'Общий список'!$A$3:$AG$996,6,FALSE),""))</f>
        <v>г. Пермь СШ «Прикамье»</v>
      </c>
      <c r="I169" s="27" t="str">
        <f>IF(B169="","", IFERROR(VLOOKUP(E169,'Общий список'!$A$3:$AG$996,7,FALSE),""))</f>
        <v>Чудиновских Г.Н.</v>
      </c>
      <c r="J169" s="27">
        <f t="array" ref="J169">IFERROR(INDEX('Общий список'!$A$3:$O$996,VLOOKUP(E169,'Общий список'!$A$3:$S$996,19,FALSE),MATCH(B169,'Общий список'!A163:N163,0)+1),"")</f>
        <v>7.54</v>
      </c>
      <c r="K169" s="30"/>
      <c r="L169" s="30"/>
      <c r="M169" s="31" t="str">
        <f t="shared" si="3"/>
        <v/>
      </c>
      <c r="N169" s="28"/>
      <c r="O169" s="32"/>
      <c r="R169" s="33"/>
      <c r="S169" s="33"/>
      <c r="T169" s="33"/>
    </row>
    <row r="170" ht="15.0" hidden="1" customHeight="1">
      <c r="A170" s="25"/>
      <c r="B170" s="26" t="str">
        <f t="array" ref="B170">IFERROR(INDEX('Общий список'!$A$3:$S$996,VLOOKUP(E170,'Общий список'!$A$3:$S$996,19,FALSE),MATCH($B$1,'Общий список'!A164:M164,0)),"")</f>
        <v/>
      </c>
      <c r="C170" s="27" t="str">
        <f>IF(B170="","", IFERROR(VLOOKUP(E170,'Общий список'!$A$3:$AG$996,3,FALSE),""))</f>
        <v/>
      </c>
      <c r="D170" s="27" t="str">
        <f>IF(B170="","", IFERROR(VLOOKUP(E170,'Общий список'!$A$3:$AG$996,17,FALSE),""))</f>
        <v/>
      </c>
      <c r="E170" s="28">
        <f>'Общий список'!A164</f>
        <v>656</v>
      </c>
      <c r="F170" s="29" t="str">
        <f>IF(B170="","", IFERROR(VLOOKUP(E170,'Общий список'!$A$3:$AG$996,2,FALSE),""))</f>
        <v/>
      </c>
      <c r="G170" s="27" t="str">
        <f>IF(B170="","", IFERROR(VLOOKUP(E170,'Общий список'!$A$3:$AG$996,4,FALSE),""))</f>
        <v/>
      </c>
      <c r="H170" s="27" t="str">
        <f>IF(B170="","", IFERROR(VLOOKUP(E170,'Общий список'!$A$3:$AG$996,6,FALSE),""))</f>
        <v/>
      </c>
      <c r="I170" s="27" t="str">
        <f>IF(B170="","", IFERROR(VLOOKUP(E170,'Общий список'!$A$3:$AG$996,7,FALSE),""))</f>
        <v/>
      </c>
      <c r="J170" s="27" t="str">
        <f t="array" ref="J170">IFERROR(INDEX('Общий список'!$A$3:$O$996,VLOOKUP(E170,'Общий список'!$A$3:$S$996,19,FALSE),MATCH(B170,'Общий список'!A164:N164,0)+1),"")</f>
        <v/>
      </c>
      <c r="K170" s="30"/>
      <c r="L170" s="30"/>
      <c r="M170" s="31" t="str">
        <f t="shared" si="3"/>
        <v/>
      </c>
      <c r="N170" s="28"/>
      <c r="O170" s="32"/>
      <c r="R170" s="33"/>
      <c r="S170" s="33"/>
      <c r="T170" s="33"/>
    </row>
    <row r="171" ht="15.0" hidden="1" customHeight="1">
      <c r="A171" s="25"/>
      <c r="B171" s="26" t="str">
        <f t="array" ref="B171">IFERROR(INDEX('Общий список'!$A$3:$S$996,VLOOKUP(E171,'Общий список'!$A$3:$S$996,19,FALSE),MATCH($B$1,'Общий список'!A165:M165,0)),"")</f>
        <v/>
      </c>
      <c r="C171" s="27" t="str">
        <f>IF(B171="","", IFERROR(VLOOKUP(E171,'Общий список'!$A$3:$AG$996,3,FALSE),""))</f>
        <v/>
      </c>
      <c r="D171" s="27" t="str">
        <f>IF(B171="","", IFERROR(VLOOKUP(E171,'Общий список'!$A$3:$AG$996,17,FALSE),""))</f>
        <v/>
      </c>
      <c r="E171" s="28">
        <f>'Общий список'!A165</f>
        <v>657</v>
      </c>
      <c r="F171" s="29" t="str">
        <f>IF(B171="","", IFERROR(VLOOKUP(E171,'Общий список'!$A$3:$AG$996,2,FALSE),""))</f>
        <v/>
      </c>
      <c r="G171" s="27" t="str">
        <f>IF(B171="","", IFERROR(VLOOKUP(E171,'Общий список'!$A$3:$AG$996,4,FALSE),""))</f>
        <v/>
      </c>
      <c r="H171" s="27" t="str">
        <f>IF(B171="","", IFERROR(VLOOKUP(E171,'Общий список'!$A$3:$AG$996,6,FALSE),""))</f>
        <v/>
      </c>
      <c r="I171" s="27" t="str">
        <f>IF(B171="","", IFERROR(VLOOKUP(E171,'Общий список'!$A$3:$AG$996,7,FALSE),""))</f>
        <v/>
      </c>
      <c r="J171" s="27" t="str">
        <f t="array" ref="J171">IFERROR(INDEX('Общий список'!$A$3:$O$996,VLOOKUP(E171,'Общий список'!$A$3:$S$996,19,FALSE),MATCH(B171,'Общий список'!A165:N165,0)+1),"")</f>
        <v/>
      </c>
      <c r="K171" s="30"/>
      <c r="L171" s="30"/>
      <c r="M171" s="31" t="str">
        <f t="shared" si="3"/>
        <v/>
      </c>
      <c r="N171" s="28"/>
      <c r="O171" s="32"/>
      <c r="R171" s="33"/>
      <c r="S171" s="33"/>
      <c r="T171" s="33"/>
    </row>
    <row r="172" ht="15.0" customHeight="1">
      <c r="A172" s="25"/>
      <c r="B172" s="26"/>
      <c r="C172" s="27"/>
      <c r="D172" s="27"/>
      <c r="E172" s="28"/>
      <c r="F172" s="29"/>
      <c r="G172" s="27"/>
      <c r="H172" s="34"/>
      <c r="I172" s="34"/>
      <c r="J172" s="27"/>
      <c r="K172" s="30"/>
      <c r="L172" s="30"/>
      <c r="M172" s="31"/>
      <c r="N172" s="28"/>
      <c r="O172" s="32"/>
      <c r="R172" s="33"/>
      <c r="S172" s="33"/>
      <c r="T172" s="33"/>
    </row>
    <row r="173" ht="15.0" customHeight="1">
      <c r="A173" s="25" t="s">
        <v>60</v>
      </c>
      <c r="B173" s="26" t="str">
        <f t="array" ref="B173">IFERROR(INDEX('Общий список'!$A$3:$S$996,VLOOKUP(E173,'Общий список'!$A$3:$S$996,19,FALSE),MATCH($B$1,'Общий список'!A43:M43,0)),"")</f>
        <v>60 м</v>
      </c>
      <c r="C173" s="27" t="str">
        <f>IF(B173="","", IFERROR(VLOOKUP(E173,'Общий список'!$A$3:$AG$996,3,FALSE),""))</f>
        <v>Ж</v>
      </c>
      <c r="D173" s="27" t="str">
        <f>IF(B173="","", IFERROR(VLOOKUP(E173,'Общий список'!$A$3:$AG$996,17,FALSE),""))</f>
        <v/>
      </c>
      <c r="E173" s="28">
        <f>'Общий список'!A43</f>
        <v>184</v>
      </c>
      <c r="F173" s="29" t="str">
        <f>IF(B173="","", IFERROR(VLOOKUP(E173,'Общий список'!$A$3:$AG$996,2,FALSE),""))</f>
        <v>Борисова Ангелина</v>
      </c>
      <c r="G173" s="27" t="str">
        <f>IF(B173="","", IFERROR(VLOOKUP(E173,'Общий список'!$A$3:$AG$996,4,FALSE),""))</f>
        <v>04.12.2009</v>
      </c>
      <c r="H173" s="34" t="str">
        <f>IF(B173="","", IFERROR(VLOOKUP(E173,'Общий список'!$A$3:$AG$996,6,FALSE),""))</f>
        <v>МАУ ДО СШОР Кировского р-на</v>
      </c>
      <c r="I173" s="34" t="str">
        <f>IF(B173="","", IFERROR(VLOOKUP(E173,'Общий список'!$A$3:$AG$996,7,FALSE),""))</f>
        <v>Пономарева Е.Ю.. Пономарева О.Ю.</v>
      </c>
      <c r="J173" s="27">
        <f t="array" ref="J173">IFERROR(INDEX('Общий список'!$A$3:$O$996,VLOOKUP(E173,'Общий список'!$A$3:$S$996,19,FALSE),MATCH(B173,'Общий список'!A43:N43,0)+1),"")</f>
        <v>8.2</v>
      </c>
      <c r="K173" s="30"/>
      <c r="L173" s="30"/>
      <c r="M173" s="31" t="str">
        <f t="shared" ref="M173:M512" si="4">IF(L173=0,K173,L173)</f>
        <v/>
      </c>
      <c r="N173" s="28"/>
      <c r="O173" s="32"/>
      <c r="R173" s="33"/>
      <c r="S173" s="33"/>
      <c r="T173" s="33"/>
    </row>
    <row r="174" ht="15.0" customHeight="1">
      <c r="A174" s="25" t="s">
        <v>60</v>
      </c>
      <c r="B174" s="26" t="str">
        <f t="array" ref="B174">IFERROR(INDEX('Общий список'!$A$3:$S$996,VLOOKUP(E174,'Общий список'!$A$3:$S$996,19,FALSE),MATCH($B$1,'Общий список'!A37:M37,0)),"")</f>
        <v>60 м</v>
      </c>
      <c r="C174" s="27" t="str">
        <f>IF(B174="","", IFERROR(VLOOKUP(E174,'Общий список'!$A$3:$AG$996,3,FALSE),""))</f>
        <v>Ж</v>
      </c>
      <c r="D174" s="27" t="str">
        <f>IF(B174="","", IFERROR(VLOOKUP(E174,'Общий список'!$A$3:$AG$996,17,FALSE),""))</f>
        <v/>
      </c>
      <c r="E174" s="28">
        <f>'Общий список'!A37</f>
        <v>156</v>
      </c>
      <c r="F174" s="29" t="str">
        <f>IF(B174="","", IFERROR(VLOOKUP(E174,'Общий список'!$A$3:$AG$996,2,FALSE),""))</f>
        <v>Герц Яна</v>
      </c>
      <c r="G174" s="27" t="str">
        <f>IF(B174="","", IFERROR(VLOOKUP(E174,'Общий список'!$A$3:$AG$996,4,FALSE),""))</f>
        <v>13.12.2008</v>
      </c>
      <c r="H174" s="34" t="str">
        <f>IF(B174="","", IFERROR(VLOOKUP(E174,'Общий список'!$A$3:$AG$996,6,FALSE),""))</f>
        <v>МАУ ДО СШОР Кировского р-на</v>
      </c>
      <c r="I174" s="29" t="str">
        <f>IF(B174="","", IFERROR(VLOOKUP(E174,'Общий список'!$A$3:$AG$996,7,FALSE),""))</f>
        <v>Батулина Т.Н.</v>
      </c>
      <c r="J174" s="27">
        <f t="array" ref="J174">IFERROR(INDEX('Общий список'!$A$3:$O$996,VLOOKUP(E174,'Общий список'!$A$3:$S$996,19,FALSE),MATCH(B174,'Общий список'!A37:N37,0)+1),"")</f>
        <v>8.3</v>
      </c>
      <c r="K174" s="30"/>
      <c r="L174" s="30"/>
      <c r="M174" s="31" t="str">
        <f t="shared" si="4"/>
        <v/>
      </c>
      <c r="N174" s="28"/>
      <c r="O174" s="32"/>
      <c r="R174" s="33"/>
      <c r="S174" s="33"/>
      <c r="T174" s="33"/>
    </row>
    <row r="175" ht="15.0" hidden="1" customHeight="1">
      <c r="A175" s="25"/>
      <c r="B175" s="26" t="str">
        <f t="array" ref="B175">IFERROR(INDEX('Общий список'!$A$3:$S$996,VLOOKUP(E175,'Общий список'!$A$3:$S$996,19,FALSE),MATCH($B$1,'Общий список'!A167:M167,0)),"")</f>
        <v/>
      </c>
      <c r="C175" s="27" t="str">
        <f>IF(B175="","", IFERROR(VLOOKUP(E175,'Общий список'!$A$3:$AG$996,3,FALSE),""))</f>
        <v/>
      </c>
      <c r="D175" s="27" t="str">
        <f>IF(B175="","", IFERROR(VLOOKUP(E175,'Общий список'!$A$3:$AG$996,17,FALSE),""))</f>
        <v/>
      </c>
      <c r="E175" s="28">
        <f>'Общий список'!A167</f>
        <v>659</v>
      </c>
      <c r="F175" s="29" t="str">
        <f>IF(B175="","", IFERROR(VLOOKUP(E175,'Общий список'!$A$3:$AG$996,2,FALSE),""))</f>
        <v/>
      </c>
      <c r="G175" s="27" t="str">
        <f>IF(B175="","", IFERROR(VLOOKUP(E175,'Общий список'!$A$3:$AG$996,4,FALSE),""))</f>
        <v/>
      </c>
      <c r="H175" s="27" t="str">
        <f>IF(B175="","", IFERROR(VLOOKUP(E175,'Общий список'!$A$3:$AG$996,6,FALSE),""))</f>
        <v/>
      </c>
      <c r="I175" s="27" t="str">
        <f>IF(B175="","", IFERROR(VLOOKUP(E175,'Общий список'!$A$3:$AG$996,7,FALSE),""))</f>
        <v/>
      </c>
      <c r="J175" s="27" t="str">
        <f t="array" ref="J175">IFERROR(INDEX('Общий список'!$A$3:$O$996,VLOOKUP(E175,'Общий список'!$A$3:$S$996,19,FALSE),MATCH(B175,'Общий список'!A167:N167,0)+1),"")</f>
        <v/>
      </c>
      <c r="K175" s="30"/>
      <c r="L175" s="30"/>
      <c r="M175" s="31" t="str">
        <f t="shared" si="4"/>
        <v/>
      </c>
      <c r="N175" s="28"/>
      <c r="O175" s="32"/>
      <c r="R175" s="33"/>
      <c r="S175" s="33"/>
      <c r="T175" s="33"/>
    </row>
    <row r="176" ht="15.0" hidden="1" customHeight="1">
      <c r="A176" s="25"/>
      <c r="B176" s="26" t="str">
        <f t="array" ref="B176">IFERROR(INDEX('Общий список'!$A$3:$S$996,VLOOKUP(E176,'Общий список'!$A$3:$S$996,19,FALSE),MATCH($B$1,'Общий список'!A168:M168,0)),"")</f>
        <v/>
      </c>
      <c r="C176" s="27" t="str">
        <f>IF(B176="","", IFERROR(VLOOKUP(E176,'Общий список'!$A$3:$AG$996,3,FALSE),""))</f>
        <v/>
      </c>
      <c r="D176" s="27" t="str">
        <f>IF(B176="","", IFERROR(VLOOKUP(E176,'Общий список'!$A$3:$AG$996,17,FALSE),""))</f>
        <v/>
      </c>
      <c r="E176" s="28">
        <f>'Общий список'!A168</f>
        <v>660</v>
      </c>
      <c r="F176" s="29" t="str">
        <f>IF(B176="","", IFERROR(VLOOKUP(E176,'Общий список'!$A$3:$AG$996,2,FALSE),""))</f>
        <v/>
      </c>
      <c r="G176" s="27" t="str">
        <f>IF(B176="","", IFERROR(VLOOKUP(E176,'Общий список'!$A$3:$AG$996,4,FALSE),""))</f>
        <v/>
      </c>
      <c r="H176" s="27" t="str">
        <f>IF(B176="","", IFERROR(VLOOKUP(E176,'Общий список'!$A$3:$AG$996,6,FALSE),""))</f>
        <v/>
      </c>
      <c r="I176" s="27" t="str">
        <f>IF(B176="","", IFERROR(VLOOKUP(E176,'Общий список'!$A$3:$AG$996,7,FALSE),""))</f>
        <v/>
      </c>
      <c r="J176" s="27" t="str">
        <f t="array" ref="J176">IFERROR(INDEX('Общий список'!$A$3:$O$996,VLOOKUP(E176,'Общий список'!$A$3:$S$996,19,FALSE),MATCH(B176,'Общий список'!A168:N168,0)+1),"")</f>
        <v/>
      </c>
      <c r="K176" s="30"/>
      <c r="L176" s="30"/>
      <c r="M176" s="31" t="str">
        <f t="shared" si="4"/>
        <v/>
      </c>
      <c r="N176" s="28"/>
      <c r="O176" s="32"/>
      <c r="R176" s="33"/>
      <c r="S176" s="33"/>
      <c r="T176" s="33"/>
    </row>
    <row r="177" ht="15.0" hidden="1" customHeight="1">
      <c r="A177" s="25"/>
      <c r="B177" s="26" t="str">
        <f t="array" ref="B177">IFERROR(INDEX('Общий список'!$A$3:$S$996,VLOOKUP(E177,'Общий список'!$A$3:$S$996,19,FALSE),MATCH($B$1,'Общий список'!A169:M169,0)),"")</f>
        <v>60 м</v>
      </c>
      <c r="C177" s="27" t="str">
        <f>IF(B177="","", IFERROR(VLOOKUP(E177,'Общий список'!$A$3:$AG$996,3,FALSE),""))</f>
        <v>М</v>
      </c>
      <c r="D177" s="27" t="str">
        <f>IF(B177="","", IFERROR(VLOOKUP(E177,'Общий список'!$A$3:$AG$996,17,FALSE),""))</f>
        <v/>
      </c>
      <c r="E177" s="28">
        <f>'Общий список'!A169</f>
        <v>661</v>
      </c>
      <c r="F177" s="29" t="str">
        <f>IF(B177="","", IFERROR(VLOOKUP(E177,'Общий список'!$A$3:$AG$996,2,FALSE),""))</f>
        <v>Никифоров Евгений </v>
      </c>
      <c r="G177" s="27" t="str">
        <f>IF(B177="","", IFERROR(VLOOKUP(E177,'Общий список'!$A$3:$AG$996,4,FALSE),""))</f>
        <v>19.05.2006</v>
      </c>
      <c r="H177" s="27" t="str">
        <f>IF(B177="","", IFERROR(VLOOKUP(E177,'Общий список'!$A$3:$AG$996,6,FALSE),""))</f>
        <v>СШОР "СТАРТ" г. Соликамск</v>
      </c>
      <c r="I177" s="27" t="str">
        <f>IF(B177="","", IFERROR(VLOOKUP(E177,'Общий список'!$A$3:$AG$996,7,FALSE),""))</f>
        <v>Разжигаева О.Н.</v>
      </c>
      <c r="J177" s="27">
        <f t="array" ref="J177">IFERROR(INDEX('Общий список'!$A$3:$O$996,VLOOKUP(E177,'Общий список'!$A$3:$S$996,19,FALSE),MATCH(B177,'Общий список'!A169:N169,0)+1),"")</f>
        <v>7.15</v>
      </c>
      <c r="K177" s="30"/>
      <c r="L177" s="30"/>
      <c r="M177" s="31" t="str">
        <f t="shared" si="4"/>
        <v/>
      </c>
      <c r="N177" s="28"/>
      <c r="O177" s="32"/>
      <c r="R177" s="33"/>
      <c r="S177" s="33"/>
      <c r="T177" s="33"/>
    </row>
    <row r="178" ht="15.0" hidden="1" customHeight="1">
      <c r="A178" s="25"/>
      <c r="B178" s="26" t="str">
        <f t="array" ref="B178">IFERROR(INDEX('Общий список'!$A$3:$S$996,VLOOKUP(E178,'Общий список'!$A$3:$S$996,19,FALSE),MATCH($B$1,'Общий список'!A170:M170,0)),"")</f>
        <v/>
      </c>
      <c r="C178" s="27" t="str">
        <f>IF(B178="","", IFERROR(VLOOKUP(E178,'Общий список'!$A$3:$AG$996,3,FALSE),""))</f>
        <v/>
      </c>
      <c r="D178" s="27" t="str">
        <f>IF(B178="","", IFERROR(VLOOKUP(E178,'Общий список'!$A$3:$AG$996,17,FALSE),""))</f>
        <v/>
      </c>
      <c r="E178" s="28">
        <f>'Общий список'!A170</f>
        <v>662</v>
      </c>
      <c r="F178" s="29" t="str">
        <f>IF(B178="","", IFERROR(VLOOKUP(E178,'Общий список'!$A$3:$AG$996,2,FALSE),""))</f>
        <v/>
      </c>
      <c r="G178" s="27" t="str">
        <f>IF(B178="","", IFERROR(VLOOKUP(E178,'Общий список'!$A$3:$AG$996,4,FALSE),""))</f>
        <v/>
      </c>
      <c r="H178" s="27" t="str">
        <f>IF(B178="","", IFERROR(VLOOKUP(E178,'Общий список'!$A$3:$AG$996,6,FALSE),""))</f>
        <v/>
      </c>
      <c r="I178" s="27" t="str">
        <f>IF(B178="","", IFERROR(VLOOKUP(E178,'Общий список'!$A$3:$AG$996,7,FALSE),""))</f>
        <v/>
      </c>
      <c r="J178" s="27" t="str">
        <f t="array" ref="J178">IFERROR(INDEX('Общий список'!$A$3:$O$996,VLOOKUP(E178,'Общий список'!$A$3:$S$996,19,FALSE),MATCH(B178,'Общий список'!A170:N170,0)+1),"")</f>
        <v/>
      </c>
      <c r="K178" s="30"/>
      <c r="L178" s="30"/>
      <c r="M178" s="31" t="str">
        <f t="shared" si="4"/>
        <v/>
      </c>
      <c r="N178" s="28"/>
      <c r="O178" s="32"/>
      <c r="R178" s="33"/>
      <c r="S178" s="33"/>
      <c r="T178" s="33"/>
    </row>
    <row r="179" ht="15.0" hidden="1" customHeight="1">
      <c r="A179" s="25"/>
      <c r="B179" s="26" t="str">
        <f t="array" ref="B179">IFERROR(INDEX('Общий список'!$A$3:$S$996,VLOOKUP(E179,'Общий список'!$A$3:$S$996,19,FALSE),MATCH($B$1,'Общий список'!A171:M171,0)),"")</f>
        <v/>
      </c>
      <c r="C179" s="27" t="str">
        <f>IF(B179="","", IFERROR(VLOOKUP(E179,'Общий список'!$A$3:$AG$996,3,FALSE),""))</f>
        <v/>
      </c>
      <c r="D179" s="27" t="str">
        <f>IF(B179="","", IFERROR(VLOOKUP(E179,'Общий список'!$A$3:$AG$996,17,FALSE),""))</f>
        <v/>
      </c>
      <c r="E179" s="28">
        <f>'Общий список'!A171</f>
        <v>663</v>
      </c>
      <c r="F179" s="29" t="str">
        <f>IF(B179="","", IFERROR(VLOOKUP(E179,'Общий список'!$A$3:$AG$996,2,FALSE),""))</f>
        <v/>
      </c>
      <c r="G179" s="27" t="str">
        <f>IF(B179="","", IFERROR(VLOOKUP(E179,'Общий список'!$A$3:$AG$996,4,FALSE),""))</f>
        <v/>
      </c>
      <c r="H179" s="27" t="str">
        <f>IF(B179="","", IFERROR(VLOOKUP(E179,'Общий список'!$A$3:$AG$996,6,FALSE),""))</f>
        <v/>
      </c>
      <c r="I179" s="27" t="str">
        <f>IF(B179="","", IFERROR(VLOOKUP(E179,'Общий список'!$A$3:$AG$996,7,FALSE),""))</f>
        <v/>
      </c>
      <c r="J179" s="27" t="str">
        <f t="array" ref="J179">IFERROR(INDEX('Общий список'!$A$3:$O$996,VLOOKUP(E179,'Общий список'!$A$3:$S$996,19,FALSE),MATCH(B179,'Общий список'!A171:N171,0)+1),"")</f>
        <v/>
      </c>
      <c r="K179" s="30"/>
      <c r="L179" s="30"/>
      <c r="M179" s="31" t="str">
        <f t="shared" si="4"/>
        <v/>
      </c>
      <c r="N179" s="28"/>
      <c r="O179" s="32"/>
      <c r="R179" s="33"/>
      <c r="S179" s="33"/>
      <c r="T179" s="33"/>
    </row>
    <row r="180" ht="15.0" hidden="1" customHeight="1">
      <c r="A180" s="25"/>
      <c r="B180" s="26" t="str">
        <f t="array" ref="B180">IFERROR(INDEX('Общий список'!$A$3:$S$996,VLOOKUP(E180,'Общий список'!$A$3:$S$996,19,FALSE),MATCH($B$1,'Общий список'!A172:M172,0)),"")</f>
        <v/>
      </c>
      <c r="C180" s="27" t="str">
        <f>IF(B180="","", IFERROR(VLOOKUP(E180,'Общий список'!$A$3:$AG$996,3,FALSE),""))</f>
        <v/>
      </c>
      <c r="D180" s="27" t="str">
        <f>IF(B180="","", IFERROR(VLOOKUP(E180,'Общий список'!$A$3:$AG$996,17,FALSE),""))</f>
        <v/>
      </c>
      <c r="E180" s="28">
        <f>'Общий список'!A172</f>
        <v>670</v>
      </c>
      <c r="F180" s="29" t="str">
        <f>IF(B180="","", IFERROR(VLOOKUP(E180,'Общий список'!$A$3:$AG$996,2,FALSE),""))</f>
        <v/>
      </c>
      <c r="G180" s="27" t="str">
        <f>IF(B180="","", IFERROR(VLOOKUP(E180,'Общий список'!$A$3:$AG$996,4,FALSE),""))</f>
        <v/>
      </c>
      <c r="H180" s="27" t="str">
        <f>IF(B180="","", IFERROR(VLOOKUP(E180,'Общий список'!$A$3:$AG$996,6,FALSE),""))</f>
        <v/>
      </c>
      <c r="I180" s="27" t="str">
        <f>IF(B180="","", IFERROR(VLOOKUP(E180,'Общий список'!$A$3:$AG$996,7,FALSE),""))</f>
        <v/>
      </c>
      <c r="J180" s="27" t="str">
        <f t="array" ref="J180">IFERROR(INDEX('Общий список'!$A$3:$O$996,VLOOKUP(E180,'Общий список'!$A$3:$S$996,19,FALSE),MATCH(B180,'Общий список'!A172:N172,0)+1),"")</f>
        <v/>
      </c>
      <c r="K180" s="30"/>
      <c r="L180" s="30"/>
      <c r="M180" s="31" t="str">
        <f t="shared" si="4"/>
        <v/>
      </c>
      <c r="N180" s="28"/>
      <c r="O180" s="32"/>
      <c r="R180" s="33"/>
      <c r="S180" s="33"/>
      <c r="T180" s="33"/>
    </row>
    <row r="181" ht="15.0" hidden="1" customHeight="1">
      <c r="A181" s="25"/>
      <c r="B181" s="26" t="str">
        <f t="array" ref="B181">IFERROR(INDEX('Общий список'!$A$3:$S$996,VLOOKUP(E181,'Общий список'!$A$3:$S$996,19,FALSE),MATCH($B$1,'Общий список'!A173:M173,0)),"")</f>
        <v/>
      </c>
      <c r="C181" s="27" t="str">
        <f>IF(B181="","", IFERROR(VLOOKUP(E181,'Общий список'!$A$3:$AG$996,3,FALSE),""))</f>
        <v/>
      </c>
      <c r="D181" s="27" t="str">
        <f>IF(B181="","", IFERROR(VLOOKUP(E181,'Общий список'!$A$3:$AG$996,17,FALSE),""))</f>
        <v/>
      </c>
      <c r="E181" s="28">
        <f>'Общий список'!A173</f>
        <v>679</v>
      </c>
      <c r="F181" s="29" t="str">
        <f>IF(B181="","", IFERROR(VLOOKUP(E181,'Общий список'!$A$3:$AG$996,2,FALSE),""))</f>
        <v/>
      </c>
      <c r="G181" s="27" t="str">
        <f>IF(B181="","", IFERROR(VLOOKUP(E181,'Общий список'!$A$3:$AG$996,4,FALSE),""))</f>
        <v/>
      </c>
      <c r="H181" s="27" t="str">
        <f>IF(B181="","", IFERROR(VLOOKUP(E181,'Общий список'!$A$3:$AG$996,6,FALSE),""))</f>
        <v/>
      </c>
      <c r="I181" s="27" t="str">
        <f>IF(B181="","", IFERROR(VLOOKUP(E181,'Общий список'!$A$3:$AG$996,7,FALSE),""))</f>
        <v/>
      </c>
      <c r="J181" s="27" t="str">
        <f t="array" ref="J181">IFERROR(INDEX('Общий список'!$A$3:$O$996,VLOOKUP(E181,'Общий список'!$A$3:$S$996,19,FALSE),MATCH(B181,'Общий список'!A173:N173,0)+1),"")</f>
        <v/>
      </c>
      <c r="K181" s="30"/>
      <c r="L181" s="30"/>
      <c r="M181" s="31" t="str">
        <f t="shared" si="4"/>
        <v/>
      </c>
      <c r="N181" s="28"/>
      <c r="O181" s="32"/>
      <c r="R181" s="33"/>
      <c r="S181" s="33"/>
      <c r="T181" s="33"/>
    </row>
    <row r="182" ht="15.0" hidden="1" customHeight="1">
      <c r="A182" s="25"/>
      <c r="B182" s="26" t="str">
        <f t="array" ref="B182">IFERROR(INDEX('Общий список'!$A$3:$S$996,VLOOKUP(E182,'Общий список'!$A$3:$S$996,19,FALSE),MATCH($B$1,'Общий список'!A174:M174,0)),"")</f>
        <v/>
      </c>
      <c r="C182" s="27" t="str">
        <f>IF(B182="","", IFERROR(VLOOKUP(E182,'Общий список'!$A$3:$AG$996,3,FALSE),""))</f>
        <v/>
      </c>
      <c r="D182" s="27" t="str">
        <f>IF(B182="","", IFERROR(VLOOKUP(E182,'Общий список'!$A$3:$AG$996,17,FALSE),""))</f>
        <v/>
      </c>
      <c r="E182" s="28">
        <f>'Общий список'!A174</f>
        <v>681</v>
      </c>
      <c r="F182" s="29" t="str">
        <f>IF(B182="","", IFERROR(VLOOKUP(E182,'Общий список'!$A$3:$AG$996,2,FALSE),""))</f>
        <v/>
      </c>
      <c r="G182" s="27" t="str">
        <f>IF(B182="","", IFERROR(VLOOKUP(E182,'Общий список'!$A$3:$AG$996,4,FALSE),""))</f>
        <v/>
      </c>
      <c r="H182" s="27" t="str">
        <f>IF(B182="","", IFERROR(VLOOKUP(E182,'Общий список'!$A$3:$AG$996,6,FALSE),""))</f>
        <v/>
      </c>
      <c r="I182" s="27" t="str">
        <f>IF(B182="","", IFERROR(VLOOKUP(E182,'Общий список'!$A$3:$AG$996,7,FALSE),""))</f>
        <v/>
      </c>
      <c r="J182" s="27" t="str">
        <f t="array" ref="J182">IFERROR(INDEX('Общий список'!$A$3:$O$996,VLOOKUP(E182,'Общий список'!$A$3:$S$996,19,FALSE),MATCH(B182,'Общий список'!A174:N174,0)+1),"")</f>
        <v/>
      </c>
      <c r="K182" s="30"/>
      <c r="L182" s="30"/>
      <c r="M182" s="31" t="str">
        <f t="shared" si="4"/>
        <v/>
      </c>
      <c r="N182" s="28"/>
      <c r="O182" s="32"/>
      <c r="R182" s="33"/>
      <c r="S182" s="33"/>
      <c r="T182" s="33"/>
    </row>
    <row r="183" ht="15.0" hidden="1" customHeight="1">
      <c r="A183" s="25"/>
      <c r="B183" s="26" t="str">
        <f t="array" ref="B183">IFERROR(INDEX('Общий список'!$A$3:$S$996,VLOOKUP(E183,'Общий список'!$A$3:$S$996,19,FALSE),MATCH($B$1,'Общий список'!A175:M175,0)),"")</f>
        <v/>
      </c>
      <c r="C183" s="27" t="str">
        <f>IF(B183="","", IFERROR(VLOOKUP(E183,'Общий список'!$A$3:$AG$996,3,FALSE),""))</f>
        <v/>
      </c>
      <c r="D183" s="27" t="str">
        <f>IF(B183="","", IFERROR(VLOOKUP(E183,'Общий список'!$A$3:$AG$996,17,FALSE),""))</f>
        <v/>
      </c>
      <c r="E183" s="28">
        <f>'Общий список'!A175</f>
        <v>682</v>
      </c>
      <c r="F183" s="29" t="str">
        <f>IF(B183="","", IFERROR(VLOOKUP(E183,'Общий список'!$A$3:$AG$996,2,FALSE),""))</f>
        <v/>
      </c>
      <c r="G183" s="27" t="str">
        <f>IF(B183="","", IFERROR(VLOOKUP(E183,'Общий список'!$A$3:$AG$996,4,FALSE),""))</f>
        <v/>
      </c>
      <c r="H183" s="27" t="str">
        <f>IF(B183="","", IFERROR(VLOOKUP(E183,'Общий список'!$A$3:$AG$996,6,FALSE),""))</f>
        <v/>
      </c>
      <c r="I183" s="27" t="str">
        <f>IF(B183="","", IFERROR(VLOOKUP(E183,'Общий список'!$A$3:$AG$996,7,FALSE),""))</f>
        <v/>
      </c>
      <c r="J183" s="27" t="str">
        <f t="array" ref="J183">IFERROR(INDEX('Общий список'!$A$3:$O$996,VLOOKUP(E183,'Общий список'!$A$3:$S$996,19,FALSE),MATCH(B183,'Общий список'!A175:N175,0)+1),"")</f>
        <v/>
      </c>
      <c r="K183" s="30"/>
      <c r="L183" s="30"/>
      <c r="M183" s="31" t="str">
        <f t="shared" si="4"/>
        <v/>
      </c>
      <c r="N183" s="28"/>
      <c r="O183" s="32"/>
      <c r="R183" s="33"/>
      <c r="S183" s="33"/>
      <c r="T183" s="33"/>
    </row>
    <row r="184" ht="15.0" hidden="1" customHeight="1">
      <c r="A184" s="25"/>
      <c r="B184" s="26" t="str">
        <f t="array" ref="B184">IFERROR(INDEX('Общий список'!$A$3:$S$996,VLOOKUP(E184,'Общий список'!$A$3:$S$996,19,FALSE),MATCH($B$1,'Общий список'!A176:M176,0)),"")</f>
        <v/>
      </c>
      <c r="C184" s="27" t="str">
        <f>IF(B184="","", IFERROR(VLOOKUP(E184,'Общий список'!$A$3:$AG$996,3,FALSE),""))</f>
        <v/>
      </c>
      <c r="D184" s="27" t="str">
        <f>IF(B184="","", IFERROR(VLOOKUP(E184,'Общий список'!$A$3:$AG$996,17,FALSE),""))</f>
        <v/>
      </c>
      <c r="E184" s="28">
        <f>'Общий список'!A176</f>
        <v>683</v>
      </c>
      <c r="F184" s="29" t="str">
        <f>IF(B184="","", IFERROR(VLOOKUP(E184,'Общий список'!$A$3:$AG$996,2,FALSE),""))</f>
        <v/>
      </c>
      <c r="G184" s="27" t="str">
        <f>IF(B184="","", IFERROR(VLOOKUP(E184,'Общий список'!$A$3:$AG$996,4,FALSE),""))</f>
        <v/>
      </c>
      <c r="H184" s="27" t="str">
        <f>IF(B184="","", IFERROR(VLOOKUP(E184,'Общий список'!$A$3:$AG$996,6,FALSE),""))</f>
        <v/>
      </c>
      <c r="I184" s="27" t="str">
        <f>IF(B184="","", IFERROR(VLOOKUP(E184,'Общий список'!$A$3:$AG$996,7,FALSE),""))</f>
        <v/>
      </c>
      <c r="J184" s="27" t="str">
        <f t="array" ref="J184">IFERROR(INDEX('Общий список'!$A$3:$O$996,VLOOKUP(E184,'Общий список'!$A$3:$S$996,19,FALSE),MATCH(B184,'Общий список'!A176:N176,0)+1),"")</f>
        <v/>
      </c>
      <c r="K184" s="30"/>
      <c r="L184" s="30"/>
      <c r="M184" s="31" t="str">
        <f t="shared" si="4"/>
        <v/>
      </c>
      <c r="N184" s="28"/>
      <c r="O184" s="32"/>
      <c r="R184" s="33"/>
      <c r="S184" s="33"/>
      <c r="T184" s="33"/>
    </row>
    <row r="185" ht="15.0" hidden="1" customHeight="1">
      <c r="A185" s="25"/>
      <c r="B185" s="26" t="str">
        <f t="array" ref="B185">IFERROR(INDEX('Общий список'!$A$3:$S$996,VLOOKUP(E185,'Общий список'!$A$3:$S$996,19,FALSE),MATCH($B$1,'Общий список'!A177:M177,0)),"")</f>
        <v/>
      </c>
      <c r="C185" s="27" t="str">
        <f>IF(B185="","", IFERROR(VLOOKUP(E185,'Общий список'!$A$3:$AG$996,3,FALSE),""))</f>
        <v/>
      </c>
      <c r="D185" s="27" t="str">
        <f>IF(B185="","", IFERROR(VLOOKUP(E185,'Общий список'!$A$3:$AG$996,17,FALSE),""))</f>
        <v/>
      </c>
      <c r="E185" s="28">
        <f>'Общий список'!A177</f>
        <v>684</v>
      </c>
      <c r="F185" s="29" t="str">
        <f>IF(B185="","", IFERROR(VLOOKUP(E185,'Общий список'!$A$3:$AG$996,2,FALSE),""))</f>
        <v/>
      </c>
      <c r="G185" s="27" t="str">
        <f>IF(B185="","", IFERROR(VLOOKUP(E185,'Общий список'!$A$3:$AG$996,4,FALSE),""))</f>
        <v/>
      </c>
      <c r="H185" s="27" t="str">
        <f>IF(B185="","", IFERROR(VLOOKUP(E185,'Общий список'!$A$3:$AG$996,6,FALSE),""))</f>
        <v/>
      </c>
      <c r="I185" s="27" t="str">
        <f>IF(B185="","", IFERROR(VLOOKUP(E185,'Общий список'!$A$3:$AG$996,7,FALSE),""))</f>
        <v/>
      </c>
      <c r="J185" s="27" t="str">
        <f t="array" ref="J185">IFERROR(INDEX('Общий список'!$A$3:$O$996,VLOOKUP(E185,'Общий список'!$A$3:$S$996,19,FALSE),MATCH(B185,'Общий список'!A177:N177,0)+1),"")</f>
        <v/>
      </c>
      <c r="K185" s="30"/>
      <c r="L185" s="30"/>
      <c r="M185" s="31" t="str">
        <f t="shared" si="4"/>
        <v/>
      </c>
      <c r="N185" s="28"/>
      <c r="O185" s="32"/>
      <c r="R185" s="33"/>
      <c r="S185" s="33"/>
      <c r="T185" s="33"/>
    </row>
    <row r="186" ht="15.0" hidden="1" customHeight="1">
      <c r="A186" s="25"/>
      <c r="B186" s="26" t="str">
        <f t="array" ref="B186">IFERROR(INDEX('Общий список'!$A$3:$S$996,VLOOKUP(E186,'Общий список'!$A$3:$S$996,19,FALSE),MATCH($B$1,'Общий список'!A179:M179,0)),"")</f>
        <v>60 м</v>
      </c>
      <c r="C186" s="27" t="str">
        <f>IF(B186="","", IFERROR(VLOOKUP(E186,'Общий список'!$A$3:$AG$996,3,FALSE),""))</f>
        <v>М</v>
      </c>
      <c r="D186" s="27" t="str">
        <f>IF(B186="","", IFERROR(VLOOKUP(E186,'Общий список'!$A$3:$AG$996,17,FALSE),""))</f>
        <v/>
      </c>
      <c r="E186" s="28">
        <f>'Общий список'!A179</f>
        <v>690</v>
      </c>
      <c r="F186" s="29" t="str">
        <f>IF(B186="","", IFERROR(VLOOKUP(E186,'Общий список'!$A$3:$AG$996,2,FALSE),""))</f>
        <v>Ахмаров Ильнур </v>
      </c>
      <c r="G186" s="27" t="str">
        <f>IF(B186="","", IFERROR(VLOOKUP(E186,'Общий список'!$A$3:$AG$996,4,FALSE),""))</f>
        <v>14.09.2000</v>
      </c>
      <c r="H186" s="27" t="str">
        <f>IF(B186="","", IFERROR(VLOOKUP(E186,'Общий список'!$A$3:$AG$996,6,FALSE),""))</f>
        <v>МБУДО "СШ" г. Лысьва</v>
      </c>
      <c r="I186" s="27" t="str">
        <f>IF(B186="","", IFERROR(VLOOKUP(E186,'Общий список'!$A$3:$AG$996,7,FALSE),""))</f>
        <v>Сушинцев П.С.</v>
      </c>
      <c r="J186" s="27">
        <f t="array" ref="J186">IFERROR(INDEX('Общий список'!$A$3:$O$996,VLOOKUP(E186,'Общий список'!$A$3:$S$996,19,FALSE),MATCH(B186,'Общий список'!A179:N179,0)+1),"")</f>
        <v>7.1</v>
      </c>
      <c r="K186" s="30"/>
      <c r="L186" s="30"/>
      <c r="M186" s="31" t="str">
        <f t="shared" si="4"/>
        <v/>
      </c>
      <c r="N186" s="28"/>
      <c r="O186" s="32"/>
      <c r="R186" s="33"/>
      <c r="S186" s="33"/>
      <c r="T186" s="33"/>
    </row>
    <row r="187" ht="15.0" hidden="1" customHeight="1">
      <c r="A187" s="25"/>
      <c r="B187" s="26" t="str">
        <f t="array" ref="B187">IFERROR(INDEX('Общий список'!$A$3:$S$996,VLOOKUP(E187,'Общий список'!$A$3:$S$996,19,FALSE),MATCH($B$1,'Общий список'!A180:M180,0)),"")</f>
        <v/>
      </c>
      <c r="C187" s="27" t="str">
        <f>IF(B187="","", IFERROR(VLOOKUP(E187,'Общий список'!$A$3:$AG$996,3,FALSE),""))</f>
        <v/>
      </c>
      <c r="D187" s="27" t="str">
        <f>IF(B187="","", IFERROR(VLOOKUP(E187,'Общий список'!$A$3:$AG$996,17,FALSE),""))</f>
        <v/>
      </c>
      <c r="E187" s="28">
        <f>'Общий список'!A180</f>
        <v>691</v>
      </c>
      <c r="F187" s="29" t="str">
        <f>IF(B187="","", IFERROR(VLOOKUP(E187,'Общий список'!$A$3:$AG$996,2,FALSE),""))</f>
        <v/>
      </c>
      <c r="G187" s="27" t="str">
        <f>IF(B187="","", IFERROR(VLOOKUP(E187,'Общий список'!$A$3:$AG$996,4,FALSE),""))</f>
        <v/>
      </c>
      <c r="H187" s="27" t="str">
        <f>IF(B187="","", IFERROR(VLOOKUP(E187,'Общий список'!$A$3:$AG$996,6,FALSE),""))</f>
        <v/>
      </c>
      <c r="I187" s="27" t="str">
        <f>IF(B187="","", IFERROR(VLOOKUP(E187,'Общий список'!$A$3:$AG$996,7,FALSE),""))</f>
        <v/>
      </c>
      <c r="J187" s="27" t="str">
        <f t="array" ref="J187">IFERROR(INDEX('Общий список'!$A$3:$O$996,VLOOKUP(E187,'Общий список'!$A$3:$S$996,19,FALSE),MATCH(B187,'Общий список'!A180:N180,0)+1),"")</f>
        <v/>
      </c>
      <c r="K187" s="30"/>
      <c r="L187" s="30"/>
      <c r="M187" s="31" t="str">
        <f t="shared" si="4"/>
        <v/>
      </c>
      <c r="N187" s="28"/>
      <c r="O187" s="32"/>
      <c r="R187" s="33"/>
      <c r="S187" s="33"/>
      <c r="T187" s="33"/>
    </row>
    <row r="188" ht="15.0" hidden="1" customHeight="1">
      <c r="A188" s="25"/>
      <c r="B188" s="26" t="str">
        <f t="array" ref="B188">IFERROR(INDEX('Общий список'!$A$3:$S$996,VLOOKUP(E188,'Общий список'!$A$3:$S$996,19,FALSE),MATCH($B$1,'Общий список'!A181:M181,0)),"")</f>
        <v/>
      </c>
      <c r="C188" s="27" t="str">
        <f>IF(B188="","", IFERROR(VLOOKUP(E188,'Общий список'!$A$3:$AG$996,3,FALSE),""))</f>
        <v/>
      </c>
      <c r="D188" s="27" t="str">
        <f>IF(B188="","", IFERROR(VLOOKUP(E188,'Общий список'!$A$3:$AG$996,17,FALSE),""))</f>
        <v/>
      </c>
      <c r="E188" s="28">
        <f>'Общий список'!A181</f>
        <v>692</v>
      </c>
      <c r="F188" s="29" t="str">
        <f>IF(B188="","", IFERROR(VLOOKUP(E188,'Общий список'!$A$3:$AG$996,2,FALSE),""))</f>
        <v/>
      </c>
      <c r="G188" s="27" t="str">
        <f>IF(B188="","", IFERROR(VLOOKUP(E188,'Общий список'!$A$3:$AG$996,4,FALSE),""))</f>
        <v/>
      </c>
      <c r="H188" s="27" t="str">
        <f>IF(B188="","", IFERROR(VLOOKUP(E188,'Общий список'!$A$3:$AG$996,6,FALSE),""))</f>
        <v/>
      </c>
      <c r="I188" s="27" t="str">
        <f>IF(B188="","", IFERROR(VLOOKUP(E188,'Общий список'!$A$3:$AG$996,7,FALSE),""))</f>
        <v/>
      </c>
      <c r="J188" s="27" t="str">
        <f t="array" ref="J188">IFERROR(INDEX('Общий список'!$A$3:$O$996,VLOOKUP(E188,'Общий список'!$A$3:$S$996,19,FALSE),MATCH(B188,'Общий список'!A181:N181,0)+1),"")</f>
        <v/>
      </c>
      <c r="K188" s="30"/>
      <c r="L188" s="30"/>
      <c r="M188" s="31" t="str">
        <f t="shared" si="4"/>
        <v/>
      </c>
      <c r="N188" s="28"/>
      <c r="O188" s="32"/>
      <c r="R188" s="33"/>
      <c r="S188" s="33"/>
      <c r="T188" s="33"/>
    </row>
    <row r="189" ht="15.0" hidden="1" customHeight="1">
      <c r="A189" s="25"/>
      <c r="B189" s="26" t="str">
        <f t="array" ref="B189">IFERROR(INDEX('Общий список'!$A$3:$S$996,VLOOKUP(E189,'Общий список'!$A$3:$S$996,19,FALSE),MATCH($B$1,'Общий список'!A182:M182,0)),"")</f>
        <v/>
      </c>
      <c r="C189" s="27" t="str">
        <f>IF(B189="","", IFERROR(VLOOKUP(E189,'Общий список'!$A$3:$AG$996,3,FALSE),""))</f>
        <v/>
      </c>
      <c r="D189" s="27" t="str">
        <f>IF(B189="","", IFERROR(VLOOKUP(E189,'Общий список'!$A$3:$AG$996,17,FALSE),""))</f>
        <v/>
      </c>
      <c r="E189" s="28">
        <f>'Общий список'!A182</f>
        <v>693</v>
      </c>
      <c r="F189" s="29" t="str">
        <f>IF(B189="","", IFERROR(VLOOKUP(E189,'Общий список'!$A$3:$AG$996,2,FALSE),""))</f>
        <v/>
      </c>
      <c r="G189" s="27" t="str">
        <f>IF(B189="","", IFERROR(VLOOKUP(E189,'Общий список'!$A$3:$AG$996,4,FALSE),""))</f>
        <v/>
      </c>
      <c r="H189" s="27" t="str">
        <f>IF(B189="","", IFERROR(VLOOKUP(E189,'Общий список'!$A$3:$AG$996,6,FALSE),""))</f>
        <v/>
      </c>
      <c r="I189" s="27" t="str">
        <f>IF(B189="","", IFERROR(VLOOKUP(E189,'Общий список'!$A$3:$AG$996,7,FALSE),""))</f>
        <v/>
      </c>
      <c r="J189" s="27" t="str">
        <f t="array" ref="J189">IFERROR(INDEX('Общий список'!$A$3:$O$996,VLOOKUP(E189,'Общий список'!$A$3:$S$996,19,FALSE),MATCH(B189,'Общий список'!A182:N182,0)+1),"")</f>
        <v/>
      </c>
      <c r="K189" s="30"/>
      <c r="L189" s="30"/>
      <c r="M189" s="31" t="str">
        <f t="shared" si="4"/>
        <v/>
      </c>
      <c r="N189" s="28"/>
      <c r="O189" s="32"/>
      <c r="R189" s="33"/>
      <c r="S189" s="33"/>
      <c r="T189" s="33"/>
    </row>
    <row r="190" ht="15.0" hidden="1" customHeight="1">
      <c r="A190" s="25"/>
      <c r="B190" s="26" t="str">
        <f t="array" ref="B190">IFERROR(INDEX('Общий список'!$A$3:$S$996,VLOOKUP(E190,'Общий список'!$A$3:$S$996,19,FALSE),MATCH($B$1,'Общий список'!A183:M183,0)),"")</f>
        <v/>
      </c>
      <c r="C190" s="27" t="str">
        <f>IF(B190="","", IFERROR(VLOOKUP(E190,'Общий список'!$A$3:$AG$996,3,FALSE),""))</f>
        <v/>
      </c>
      <c r="D190" s="27" t="str">
        <f>IF(B190="","", IFERROR(VLOOKUP(E190,'Общий список'!$A$3:$AG$996,17,FALSE),""))</f>
        <v/>
      </c>
      <c r="E190" s="28">
        <f>'Общий список'!A183</f>
        <v>722</v>
      </c>
      <c r="F190" s="29" t="str">
        <f>IF(B190="","", IFERROR(VLOOKUP(E190,'Общий список'!$A$3:$AG$996,2,FALSE),""))</f>
        <v/>
      </c>
      <c r="G190" s="27" t="str">
        <f>IF(B190="","", IFERROR(VLOOKUP(E190,'Общий список'!$A$3:$AG$996,4,FALSE),""))</f>
        <v/>
      </c>
      <c r="H190" s="27" t="str">
        <f>IF(B190="","", IFERROR(VLOOKUP(E190,'Общий список'!$A$3:$AG$996,6,FALSE),""))</f>
        <v/>
      </c>
      <c r="I190" s="27" t="str">
        <f>IF(B190="","", IFERROR(VLOOKUP(E190,'Общий список'!$A$3:$AG$996,7,FALSE),""))</f>
        <v/>
      </c>
      <c r="J190" s="27" t="str">
        <f t="array" ref="J190">IFERROR(INDEX('Общий список'!$A$3:$O$996,VLOOKUP(E190,'Общий список'!$A$3:$S$996,19,FALSE),MATCH(B190,'Общий список'!A183:N183,0)+1),"")</f>
        <v/>
      </c>
      <c r="K190" s="30"/>
      <c r="L190" s="30"/>
      <c r="M190" s="31" t="str">
        <f t="shared" si="4"/>
        <v/>
      </c>
      <c r="N190" s="28"/>
      <c r="O190" s="32"/>
      <c r="R190" s="33"/>
      <c r="S190" s="33"/>
      <c r="T190" s="33"/>
    </row>
    <row r="191" ht="15.0" hidden="1" customHeight="1">
      <c r="A191" s="25"/>
      <c r="B191" s="26" t="str">
        <f t="array" ref="B191">IFERROR(INDEX('Общий список'!$A$3:$S$996,VLOOKUP(E191,'Общий список'!$A$3:$S$996,19,FALSE),MATCH($B$1,'Общий список'!A184:M184,0)),"")</f>
        <v/>
      </c>
      <c r="C191" s="27" t="str">
        <f>IF(B191="","", IFERROR(VLOOKUP(E191,'Общий список'!$A$3:$AG$996,3,FALSE),""))</f>
        <v/>
      </c>
      <c r="D191" s="27" t="str">
        <f>IF(B191="","", IFERROR(VLOOKUP(E191,'Общий список'!$A$3:$AG$996,17,FALSE),""))</f>
        <v/>
      </c>
      <c r="E191" s="28">
        <f>'Общий список'!A184</f>
        <v>774</v>
      </c>
      <c r="F191" s="29" t="str">
        <f>IF(B191="","", IFERROR(VLOOKUP(E191,'Общий список'!$A$3:$AG$996,2,FALSE),""))</f>
        <v/>
      </c>
      <c r="G191" s="27" t="str">
        <f>IF(B191="","", IFERROR(VLOOKUP(E191,'Общий список'!$A$3:$AG$996,4,FALSE),""))</f>
        <v/>
      </c>
      <c r="H191" s="27" t="str">
        <f>IF(B191="","", IFERROR(VLOOKUP(E191,'Общий список'!$A$3:$AG$996,6,FALSE),""))</f>
        <v/>
      </c>
      <c r="I191" s="27" t="str">
        <f>IF(B191="","", IFERROR(VLOOKUP(E191,'Общий список'!$A$3:$AG$996,7,FALSE),""))</f>
        <v/>
      </c>
      <c r="J191" s="27" t="str">
        <f t="array" ref="J191">IFERROR(INDEX('Общий список'!$A$3:$O$996,VLOOKUP(E191,'Общий список'!$A$3:$S$996,19,FALSE),MATCH(B191,'Общий список'!A184:N184,0)+1),"")</f>
        <v/>
      </c>
      <c r="K191" s="30"/>
      <c r="L191" s="30"/>
      <c r="M191" s="31" t="str">
        <f t="shared" si="4"/>
        <v/>
      </c>
      <c r="N191" s="28"/>
      <c r="O191" s="32"/>
      <c r="R191" s="33"/>
      <c r="S191" s="33"/>
      <c r="T191" s="33"/>
    </row>
    <row r="192" ht="15.0" hidden="1" customHeight="1">
      <c r="A192" s="25"/>
      <c r="B192" s="26" t="str">
        <f t="array" ref="B192">IFERROR(INDEX('Общий список'!$A$3:$S$996,VLOOKUP(E192,'Общий список'!$A$3:$S$996,19,FALSE),MATCH($B$1,'Общий список'!A185:M185,0)),"")</f>
        <v>60 м</v>
      </c>
      <c r="C192" s="27" t="str">
        <f>IF(B192="","", IFERROR(VLOOKUP(E192,'Общий список'!$A$3:$AG$996,3,FALSE),""))</f>
        <v>М</v>
      </c>
      <c r="D192" s="27" t="str">
        <f>IF(B192="","", IFERROR(VLOOKUP(E192,'Общий список'!$A$3:$AG$996,17,FALSE),""))</f>
        <v/>
      </c>
      <c r="E192" s="28">
        <f>'Общий список'!A185</f>
        <v>775</v>
      </c>
      <c r="F192" s="29" t="str">
        <f>IF(B192="","", IFERROR(VLOOKUP(E192,'Общий список'!$A$3:$AG$996,2,FALSE),""))</f>
        <v>Габдрахманов Вадим</v>
      </c>
      <c r="G192" s="27" t="str">
        <f>IF(B192="","", IFERROR(VLOOKUP(E192,'Общий список'!$A$3:$AG$996,4,FALSE),""))</f>
        <v>13.10.07</v>
      </c>
      <c r="H192" s="27" t="str">
        <f>IF(B192="","", IFERROR(VLOOKUP(E192,'Общий список'!$A$3:$AG$996,6,FALSE),""))</f>
        <v>СШОР "СТАРТ" г. Соликамск, ГКБУ ПК "ЦСП"</v>
      </c>
      <c r="I192" s="27" t="str">
        <f>IF(B192="","", IFERROR(VLOOKUP(E192,'Общий список'!$A$3:$AG$996,7,FALSE),""))</f>
        <v>Мисюрев А.С.</v>
      </c>
      <c r="J192" s="27">
        <f t="array" ref="J192">IFERROR(INDEX('Общий список'!$A$3:$O$996,VLOOKUP(E192,'Общий список'!$A$3:$S$996,19,FALSE),MATCH(B192,'Общий список'!A185:N185,0)+1),"")</f>
        <v>6.7</v>
      </c>
      <c r="K192" s="30"/>
      <c r="L192" s="30"/>
      <c r="M192" s="31" t="str">
        <f t="shared" si="4"/>
        <v/>
      </c>
      <c r="N192" s="28"/>
      <c r="O192" s="32"/>
      <c r="R192" s="33"/>
      <c r="S192" s="33"/>
      <c r="T192" s="33"/>
    </row>
    <row r="193" ht="15.0" hidden="1" customHeight="1">
      <c r="A193" s="25"/>
      <c r="B193" s="26" t="str">
        <f t="array" ref="B193">IFERROR(INDEX('Общий список'!$A$3:$S$996,VLOOKUP(E193,'Общий список'!$A$3:$S$996,19,FALSE),MATCH($B$1,'Общий список'!A186:M186,0)),"")</f>
        <v/>
      </c>
      <c r="C193" s="27" t="str">
        <f>IF(B193="","", IFERROR(VLOOKUP(E193,'Общий список'!$A$3:$AG$996,3,FALSE),""))</f>
        <v/>
      </c>
      <c r="D193" s="27" t="str">
        <f>IF(B193="","", IFERROR(VLOOKUP(E193,'Общий список'!$A$3:$AG$996,17,FALSE),""))</f>
        <v/>
      </c>
      <c r="E193" s="28">
        <f>'Общий список'!A186</f>
        <v>776</v>
      </c>
      <c r="F193" s="29" t="str">
        <f>IF(B193="","", IFERROR(VLOOKUP(E193,'Общий список'!$A$3:$AG$996,2,FALSE),""))</f>
        <v/>
      </c>
      <c r="G193" s="27" t="str">
        <f>IF(B193="","", IFERROR(VLOOKUP(E193,'Общий список'!$A$3:$AG$996,4,FALSE),""))</f>
        <v/>
      </c>
      <c r="H193" s="27" t="str">
        <f>IF(B193="","", IFERROR(VLOOKUP(E193,'Общий список'!$A$3:$AG$996,6,FALSE),""))</f>
        <v/>
      </c>
      <c r="I193" s="27" t="str">
        <f>IF(B193="","", IFERROR(VLOOKUP(E193,'Общий список'!$A$3:$AG$996,7,FALSE),""))</f>
        <v/>
      </c>
      <c r="J193" s="27" t="str">
        <f t="array" ref="J193">IFERROR(INDEX('Общий список'!$A$3:$O$996,VLOOKUP(E193,'Общий список'!$A$3:$S$996,19,FALSE),MATCH(B193,'Общий список'!A186:N186,0)+1),"")</f>
        <v/>
      </c>
      <c r="K193" s="30"/>
      <c r="L193" s="30"/>
      <c r="M193" s="31" t="str">
        <f t="shared" si="4"/>
        <v/>
      </c>
      <c r="N193" s="28"/>
      <c r="O193" s="32"/>
      <c r="R193" s="33"/>
      <c r="S193" s="33"/>
      <c r="T193" s="33"/>
    </row>
    <row r="194" ht="15.0" hidden="1" customHeight="1">
      <c r="A194" s="25"/>
      <c r="B194" s="26" t="str">
        <f t="array" ref="B194">IFERROR(INDEX('Общий список'!$A$3:$S$996,VLOOKUP(E194,'Общий список'!$A$3:$S$996,19,FALSE),MATCH($B$1,'Общий список'!A187:M187,0)),"")</f>
        <v/>
      </c>
      <c r="C194" s="27" t="str">
        <f>IF(B194="","", IFERROR(VLOOKUP(E194,'Общий список'!$A$3:$AG$996,3,FALSE),""))</f>
        <v/>
      </c>
      <c r="D194" s="27" t="str">
        <f>IF(B194="","", IFERROR(VLOOKUP(E194,'Общий список'!$A$3:$AG$996,17,FALSE),""))</f>
        <v/>
      </c>
      <c r="E194" s="28">
        <f>'Общий список'!A187</f>
        <v>801</v>
      </c>
      <c r="F194" s="29" t="str">
        <f>IF(B194="","", IFERROR(VLOOKUP(E194,'Общий список'!$A$3:$AG$996,2,FALSE),""))</f>
        <v/>
      </c>
      <c r="G194" s="27" t="str">
        <f>IF(B194="","", IFERROR(VLOOKUP(E194,'Общий список'!$A$3:$AG$996,4,FALSE),""))</f>
        <v/>
      </c>
      <c r="H194" s="27" t="str">
        <f>IF(B194="","", IFERROR(VLOOKUP(E194,'Общий список'!$A$3:$AG$996,6,FALSE),""))</f>
        <v/>
      </c>
      <c r="I194" s="27" t="str">
        <f>IF(B194="","", IFERROR(VLOOKUP(E194,'Общий список'!$A$3:$AG$996,7,FALSE),""))</f>
        <v/>
      </c>
      <c r="J194" s="27" t="str">
        <f t="array" ref="J194">IFERROR(INDEX('Общий список'!$A$3:$O$996,VLOOKUP(E194,'Общий список'!$A$3:$S$996,19,FALSE),MATCH(B194,'Общий список'!A187:N187,0)+1),"")</f>
        <v/>
      </c>
      <c r="K194" s="30"/>
      <c r="L194" s="30"/>
      <c r="M194" s="31" t="str">
        <f t="shared" si="4"/>
        <v/>
      </c>
      <c r="N194" s="28"/>
      <c r="O194" s="32"/>
      <c r="R194" s="33"/>
      <c r="S194" s="33"/>
      <c r="T194" s="33"/>
    </row>
    <row r="195" ht="15.0" hidden="1" customHeight="1">
      <c r="A195" s="25"/>
      <c r="B195" s="26" t="str">
        <f t="array" ref="B195">IFERROR(INDEX('Общий список'!$A$3:$S$996,VLOOKUP(E195,'Общий список'!$A$3:$S$996,19,FALSE),MATCH($B$1,'Общий список'!A188:M188,0)),"")</f>
        <v>60 м</v>
      </c>
      <c r="C195" s="27" t="str">
        <f>IF(B195="","", IFERROR(VLOOKUP(E195,'Общий список'!$A$3:$AG$996,3,FALSE),""))</f>
        <v>М</v>
      </c>
      <c r="D195" s="27" t="str">
        <f>IF(B195="","", IFERROR(VLOOKUP(E195,'Общий список'!$A$3:$AG$996,17,FALSE),""))</f>
        <v/>
      </c>
      <c r="E195" s="28">
        <f>'Общий список'!A188</f>
        <v>802</v>
      </c>
      <c r="F195" s="29" t="str">
        <f>IF(B195="","", IFERROR(VLOOKUP(E195,'Общий список'!$A$3:$AG$996,2,FALSE),""))</f>
        <v>Радостев Максим</v>
      </c>
      <c r="G195" s="27" t="str">
        <f>IF(B195="","", IFERROR(VLOOKUP(E195,'Общий список'!$A$3:$AG$996,4,FALSE),""))</f>
        <v>24.03.2009</v>
      </c>
      <c r="H195" s="27" t="str">
        <f>IF(B195="","", IFERROR(VLOOKUP(E195,'Общий список'!$A$3:$AG$996,6,FALSE),""))</f>
        <v>ДЮСШ г. Кудымкар</v>
      </c>
      <c r="I195" s="27" t="str">
        <f>IF(B195="","", IFERROR(VLOOKUP(E195,'Общий список'!$A$3:$AG$996,7,FALSE),""))</f>
        <v>Сятчихин Е.С.</v>
      </c>
      <c r="J195" s="27" t="str">
        <f t="array" ref="J195">IFERROR(INDEX('Общий список'!$A$3:$O$996,VLOOKUP(E195,'Общий список'!$A$3:$S$996,19,FALSE),MATCH(B195,'Общий список'!A188:N188,0)+1),"")</f>
        <v>7.40</v>
      </c>
      <c r="K195" s="30"/>
      <c r="L195" s="30"/>
      <c r="M195" s="31" t="str">
        <f t="shared" si="4"/>
        <v/>
      </c>
      <c r="N195" s="28"/>
      <c r="O195" s="32"/>
      <c r="R195" s="33"/>
      <c r="S195" s="33"/>
      <c r="T195" s="33"/>
    </row>
    <row r="196" ht="15.0" hidden="1" customHeight="1">
      <c r="A196" s="25"/>
      <c r="B196" s="26" t="str">
        <f t="array" ref="B196">IFERROR(INDEX('Общий список'!$A$3:$S$996,VLOOKUP(E196,'Общий список'!$A$3:$S$996,19,FALSE),MATCH($B$1,'Общий список'!A189:M189,0)),"")</f>
        <v/>
      </c>
      <c r="C196" s="27" t="str">
        <f>IF(B196="","", IFERROR(VLOOKUP(E196,'Общий список'!$A$3:$AG$996,3,FALSE),""))</f>
        <v/>
      </c>
      <c r="D196" s="27" t="str">
        <f>IF(B196="","", IFERROR(VLOOKUP(E196,'Общий список'!$A$3:$AG$996,17,FALSE),""))</f>
        <v/>
      </c>
      <c r="E196" s="28">
        <f>'Общий список'!A189</f>
        <v>803</v>
      </c>
      <c r="F196" s="29" t="str">
        <f>IF(B196="","", IFERROR(VLOOKUP(E196,'Общий список'!$A$3:$AG$996,2,FALSE),""))</f>
        <v/>
      </c>
      <c r="G196" s="27" t="str">
        <f>IF(B196="","", IFERROR(VLOOKUP(E196,'Общий список'!$A$3:$AG$996,4,FALSE),""))</f>
        <v/>
      </c>
      <c r="H196" s="27" t="str">
        <f>IF(B196="","", IFERROR(VLOOKUP(E196,'Общий список'!$A$3:$AG$996,6,FALSE),""))</f>
        <v/>
      </c>
      <c r="I196" s="27" t="str">
        <f>IF(B196="","", IFERROR(VLOOKUP(E196,'Общий список'!$A$3:$AG$996,7,FALSE),""))</f>
        <v/>
      </c>
      <c r="J196" s="27" t="str">
        <f t="array" ref="J196">IFERROR(INDEX('Общий список'!$A$3:$O$996,VLOOKUP(E196,'Общий список'!$A$3:$S$996,19,FALSE),MATCH(B196,'Общий список'!A189:N189,0)+1),"")</f>
        <v/>
      </c>
      <c r="K196" s="30"/>
      <c r="L196" s="30"/>
      <c r="M196" s="31" t="str">
        <f t="shared" si="4"/>
        <v/>
      </c>
      <c r="N196" s="28"/>
      <c r="O196" s="32"/>
      <c r="R196" s="33"/>
      <c r="S196" s="33"/>
      <c r="T196" s="33"/>
    </row>
    <row r="197" ht="15.0" hidden="1" customHeight="1">
      <c r="A197" s="25"/>
      <c r="B197" s="26" t="str">
        <f t="array" ref="B197">IFERROR(INDEX('Общий список'!$A$3:$S$996,VLOOKUP(E197,'Общий список'!$A$3:$S$996,19,FALSE),MATCH($B$1,'Общий список'!A190:M190,0)),"")</f>
        <v/>
      </c>
      <c r="C197" s="27" t="str">
        <f>IF(B197="","", IFERROR(VLOOKUP(E197,'Общий список'!$A$3:$AG$996,3,FALSE),""))</f>
        <v/>
      </c>
      <c r="D197" s="27" t="str">
        <f>IF(B197="","", IFERROR(VLOOKUP(E197,'Общий список'!$A$3:$AG$996,17,FALSE),""))</f>
        <v/>
      </c>
      <c r="E197" s="28">
        <f>'Общий список'!A190</f>
        <v>804</v>
      </c>
      <c r="F197" s="29" t="str">
        <f>IF(B197="","", IFERROR(VLOOKUP(E197,'Общий список'!$A$3:$AG$996,2,FALSE),""))</f>
        <v/>
      </c>
      <c r="G197" s="27" t="str">
        <f>IF(B197="","", IFERROR(VLOOKUP(E197,'Общий список'!$A$3:$AG$996,4,FALSE),""))</f>
        <v/>
      </c>
      <c r="H197" s="27" t="str">
        <f>IF(B197="","", IFERROR(VLOOKUP(E197,'Общий список'!$A$3:$AG$996,6,FALSE),""))</f>
        <v/>
      </c>
      <c r="I197" s="27" t="str">
        <f>IF(B197="","", IFERROR(VLOOKUP(E197,'Общий список'!$A$3:$AG$996,7,FALSE),""))</f>
        <v/>
      </c>
      <c r="J197" s="27" t="str">
        <f t="array" ref="J197">IFERROR(INDEX('Общий список'!$A$3:$O$996,VLOOKUP(E197,'Общий список'!$A$3:$S$996,19,FALSE),MATCH(B197,'Общий список'!A190:N190,0)+1),"")</f>
        <v/>
      </c>
      <c r="K197" s="30"/>
      <c r="L197" s="30"/>
      <c r="M197" s="31" t="str">
        <f t="shared" si="4"/>
        <v/>
      </c>
      <c r="N197" s="28"/>
      <c r="O197" s="32"/>
      <c r="R197" s="33"/>
      <c r="S197" s="33"/>
      <c r="T197" s="33"/>
    </row>
    <row r="198" ht="15.0" hidden="1" customHeight="1">
      <c r="A198" s="25"/>
      <c r="B198" s="26" t="str">
        <f t="array" ref="B198">IFERROR(INDEX('Общий список'!$A$3:$S$996,VLOOKUP(E198,'Общий список'!$A$3:$S$996,19,FALSE),MATCH($B$1,'Общий список'!A191:M191,0)),"")</f>
        <v/>
      </c>
      <c r="C198" s="27" t="str">
        <f>IF(B198="","", IFERROR(VLOOKUP(E198,'Общий список'!$A$3:$AG$996,3,FALSE),""))</f>
        <v/>
      </c>
      <c r="D198" s="27" t="str">
        <f>IF(B198="","", IFERROR(VLOOKUP(E198,'Общий список'!$A$3:$AG$996,17,FALSE),""))</f>
        <v/>
      </c>
      <c r="E198" s="28">
        <f>'Общий список'!A191</f>
        <v>805</v>
      </c>
      <c r="F198" s="29" t="str">
        <f>IF(B198="","", IFERROR(VLOOKUP(E198,'Общий список'!$A$3:$AG$996,2,FALSE),""))</f>
        <v/>
      </c>
      <c r="G198" s="27" t="str">
        <f>IF(B198="","", IFERROR(VLOOKUP(E198,'Общий список'!$A$3:$AG$996,4,FALSE),""))</f>
        <v/>
      </c>
      <c r="H198" s="27" t="str">
        <f>IF(B198="","", IFERROR(VLOOKUP(E198,'Общий список'!$A$3:$AG$996,6,FALSE),""))</f>
        <v/>
      </c>
      <c r="I198" s="27" t="str">
        <f>IF(B198="","", IFERROR(VLOOKUP(E198,'Общий список'!$A$3:$AG$996,7,FALSE),""))</f>
        <v/>
      </c>
      <c r="J198" s="27" t="str">
        <f t="array" ref="J198">IFERROR(INDEX('Общий список'!$A$3:$O$996,VLOOKUP(E198,'Общий список'!$A$3:$S$996,19,FALSE),MATCH(B198,'Общий список'!A191:N191,0)+1),"")</f>
        <v/>
      </c>
      <c r="K198" s="30"/>
      <c r="L198" s="30"/>
      <c r="M198" s="31" t="str">
        <f t="shared" si="4"/>
        <v/>
      </c>
      <c r="N198" s="28"/>
      <c r="O198" s="32"/>
      <c r="R198" s="33"/>
      <c r="S198" s="33"/>
      <c r="T198" s="33"/>
    </row>
    <row r="199" ht="15.0" hidden="1" customHeight="1">
      <c r="A199" s="25"/>
      <c r="B199" s="26" t="str">
        <f t="array" ref="B199">IFERROR(INDEX('Общий список'!$A$3:$S$996,VLOOKUP(E199,'Общий список'!$A$3:$S$996,19,FALSE),MATCH($B$1,'Общий список'!A193:M193,0)),"")</f>
        <v/>
      </c>
      <c r="C199" s="27" t="str">
        <f>IF(B199="","", IFERROR(VLOOKUP(E199,'Общий список'!$A$3:$AG$996,3,FALSE),""))</f>
        <v/>
      </c>
      <c r="D199" s="27" t="str">
        <f>IF(B199="","", IFERROR(VLOOKUP(E199,'Общий список'!$A$3:$AG$996,17,FALSE),""))</f>
        <v/>
      </c>
      <c r="E199" s="28">
        <f>'Общий список'!A193</f>
        <v>807</v>
      </c>
      <c r="F199" s="29" t="str">
        <f>IF(B199="","", IFERROR(VLOOKUP(E199,'Общий список'!$A$3:$AG$996,2,FALSE),""))</f>
        <v/>
      </c>
      <c r="G199" s="27" t="str">
        <f>IF(B199="","", IFERROR(VLOOKUP(E199,'Общий список'!$A$3:$AG$996,4,FALSE),""))</f>
        <v/>
      </c>
      <c r="H199" s="27" t="str">
        <f>IF(B199="","", IFERROR(VLOOKUP(E199,'Общий список'!$A$3:$AG$996,6,FALSE),""))</f>
        <v/>
      </c>
      <c r="I199" s="27" t="str">
        <f>IF(B199="","", IFERROR(VLOOKUP(E199,'Общий список'!$A$3:$AG$996,7,FALSE),""))</f>
        <v/>
      </c>
      <c r="J199" s="27" t="str">
        <f t="array" ref="J199">IFERROR(INDEX('Общий список'!$A$3:$O$996,VLOOKUP(E199,'Общий список'!$A$3:$S$996,19,FALSE),MATCH(B199,'Общий список'!A193:N193,0)+1),"")</f>
        <v/>
      </c>
      <c r="K199" s="30"/>
      <c r="L199" s="30"/>
      <c r="M199" s="31" t="str">
        <f t="shared" si="4"/>
        <v/>
      </c>
      <c r="N199" s="28"/>
      <c r="O199" s="32"/>
      <c r="R199" s="33"/>
      <c r="S199" s="33"/>
      <c r="T199" s="33"/>
    </row>
    <row r="200" ht="15.0" customHeight="1">
      <c r="A200" s="25" t="s">
        <v>60</v>
      </c>
      <c r="B200" s="26" t="str">
        <f t="array" ref="B200">IFERROR(INDEX('Общий список'!$A$3:$S$996,VLOOKUP(E200,'Общий список'!$A$3:$S$996,19,FALSE),MATCH($B$1,'Общий список'!A104:M104,0)),"")</f>
        <v>60 м</v>
      </c>
      <c r="C200" s="27" t="str">
        <f>IF(B200="","", IFERROR(VLOOKUP(E200,'Общий список'!$A$3:$AG$996,3,FALSE),""))</f>
        <v>Ж</v>
      </c>
      <c r="D200" s="27" t="str">
        <f>IF(B200="","", IFERROR(VLOOKUP(E200,'Общий список'!$A$3:$AG$996,17,FALSE),""))</f>
        <v/>
      </c>
      <c r="E200" s="28">
        <f>'Общий список'!A104</f>
        <v>470</v>
      </c>
      <c r="F200" s="29" t="str">
        <f>IF(B200="","", IFERROR(VLOOKUP(E200,'Общий список'!$A$3:$AG$996,2,FALSE),""))</f>
        <v>Снигирева Дарья</v>
      </c>
      <c r="G200" s="27" t="str">
        <f>IF(B200="","", IFERROR(VLOOKUP(E200,'Общий список'!$A$3:$AG$996,4,FALSE),""))</f>
        <v>23.03.2009</v>
      </c>
      <c r="H200" s="29" t="str">
        <f>IF(B200="","", IFERROR(VLOOKUP(E200,'Общий список'!$A$3:$AG$996,6,FALSE),""))</f>
        <v>г. Пермь СШ "Спартак"</v>
      </c>
      <c r="I200" s="29" t="str">
        <f>IF(B200="","", IFERROR(VLOOKUP(E200,'Общий список'!$A$3:$AG$996,7,FALSE),""))</f>
        <v>Бабкина К.Н.</v>
      </c>
      <c r="J200" s="27" t="str">
        <f t="array" ref="J200">IFERROR(INDEX('Общий список'!$A$3:$O$996,VLOOKUP(E200,'Общий список'!$A$3:$S$996,19,FALSE),MATCH(B200,'Общий список'!A104:N104,0)+1),"")</f>
        <v/>
      </c>
      <c r="K200" s="30"/>
      <c r="L200" s="30"/>
      <c r="M200" s="31" t="str">
        <f t="shared" si="4"/>
        <v/>
      </c>
      <c r="N200" s="28"/>
      <c r="O200" s="32"/>
      <c r="R200" s="33"/>
      <c r="S200" s="33"/>
      <c r="T200" s="33"/>
    </row>
    <row r="201" ht="15.0" hidden="1" customHeight="1">
      <c r="A201" s="25"/>
      <c r="B201" s="26" t="str">
        <f t="array" ref="B201">IFERROR(INDEX('Общий список'!$A$3:$S$996,VLOOKUP(E201,'Общий список'!$A$3:$S$996,19,FALSE),MATCH($B$1,'Общий список'!A195:M195,0)),"")</f>
        <v/>
      </c>
      <c r="C201" s="27" t="str">
        <f>IF(B201="","", IFERROR(VLOOKUP(E201,'Общий список'!$A$3:$AG$996,3,FALSE),""))</f>
        <v/>
      </c>
      <c r="D201" s="27" t="str">
        <f>IF(B201="","", IFERROR(VLOOKUP(E201,'Общий список'!$A$3:$AG$996,17,FALSE),""))</f>
        <v/>
      </c>
      <c r="E201" s="28">
        <f>'Общий список'!A195</f>
        <v>810</v>
      </c>
      <c r="F201" s="29" t="str">
        <f>IF(B201="","", IFERROR(VLOOKUP(E201,'Общий список'!$A$3:$AG$996,2,FALSE),""))</f>
        <v/>
      </c>
      <c r="G201" s="27" t="str">
        <f>IF(B201="","", IFERROR(VLOOKUP(E201,'Общий список'!$A$3:$AG$996,4,FALSE),""))</f>
        <v/>
      </c>
      <c r="H201" s="27" t="str">
        <f>IF(B201="","", IFERROR(VLOOKUP(E201,'Общий список'!$A$3:$AG$996,6,FALSE),""))</f>
        <v/>
      </c>
      <c r="I201" s="27" t="str">
        <f>IF(B201="","", IFERROR(VLOOKUP(E201,'Общий список'!$A$3:$AG$996,7,FALSE),""))</f>
        <v/>
      </c>
      <c r="J201" s="27" t="str">
        <f t="array" ref="J201">IFERROR(INDEX('Общий список'!$A$3:$O$996,VLOOKUP(E201,'Общий список'!$A$3:$S$996,19,FALSE),MATCH(B201,'Общий список'!A195:N195,0)+1),"")</f>
        <v/>
      </c>
      <c r="K201" s="30"/>
      <c r="L201" s="30"/>
      <c r="M201" s="31" t="str">
        <f t="shared" si="4"/>
        <v/>
      </c>
      <c r="N201" s="28"/>
      <c r="O201" s="32"/>
      <c r="R201" s="33"/>
      <c r="S201" s="33"/>
      <c r="T201" s="33"/>
    </row>
    <row r="202" ht="15.0" hidden="1" customHeight="1">
      <c r="A202" s="25"/>
      <c r="B202" s="26" t="str">
        <f t="array" ref="B202">IFERROR(INDEX('Общий список'!$A$3:$S$996,VLOOKUP(E202,'Общий список'!$A$3:$S$996,19,FALSE),MATCH($B$1,'Общий список'!A196:M196,0)),"")</f>
        <v/>
      </c>
      <c r="C202" s="27" t="str">
        <f>IF(B202="","", IFERROR(VLOOKUP(E202,'Общий список'!$A$3:$AG$996,3,FALSE),""))</f>
        <v/>
      </c>
      <c r="D202" s="27" t="str">
        <f>IF(B202="","", IFERROR(VLOOKUP(E202,'Общий список'!$A$3:$AG$996,17,FALSE),""))</f>
        <v/>
      </c>
      <c r="E202" s="28">
        <f>'Общий список'!A196</f>
        <v>811</v>
      </c>
      <c r="F202" s="29" t="str">
        <f>IF(B202="","", IFERROR(VLOOKUP(E202,'Общий список'!$A$3:$AG$996,2,FALSE),""))</f>
        <v/>
      </c>
      <c r="G202" s="27" t="str">
        <f>IF(B202="","", IFERROR(VLOOKUP(E202,'Общий список'!$A$3:$AG$996,4,FALSE),""))</f>
        <v/>
      </c>
      <c r="H202" s="27" t="str">
        <f>IF(B202="","", IFERROR(VLOOKUP(E202,'Общий список'!$A$3:$AG$996,6,FALSE),""))</f>
        <v/>
      </c>
      <c r="I202" s="27" t="str">
        <f>IF(B202="","", IFERROR(VLOOKUP(E202,'Общий список'!$A$3:$AG$996,7,FALSE),""))</f>
        <v/>
      </c>
      <c r="J202" s="27" t="str">
        <f t="array" ref="J202">IFERROR(INDEX('Общий список'!$A$3:$O$996,VLOOKUP(E202,'Общий список'!$A$3:$S$996,19,FALSE),MATCH(B202,'Общий список'!A196:N196,0)+1),"")</f>
        <v/>
      </c>
      <c r="K202" s="30"/>
      <c r="L202" s="30"/>
      <c r="M202" s="31" t="str">
        <f t="shared" si="4"/>
        <v/>
      </c>
      <c r="N202" s="28"/>
      <c r="O202" s="32"/>
      <c r="R202" s="33"/>
      <c r="S202" s="33"/>
      <c r="T202" s="33"/>
    </row>
    <row r="203" ht="15.0" hidden="1" customHeight="1">
      <c r="A203" s="25"/>
      <c r="B203" s="26" t="str">
        <f t="array" ref="B203">IFERROR(INDEX('Общий список'!$A$3:$S$996,VLOOKUP(E203,'Общий список'!$A$3:$S$996,19,FALSE),MATCH($B$1,'Общий список'!A197:M197,0)),"")</f>
        <v>60 м</v>
      </c>
      <c r="C203" s="27" t="str">
        <f>IF(B203="","", IFERROR(VLOOKUP(E203,'Общий список'!$A$3:$AG$996,3,FALSE),""))</f>
        <v>М</v>
      </c>
      <c r="D203" s="27" t="str">
        <f>IF(B203="","", IFERROR(VLOOKUP(E203,'Общий список'!$A$3:$AG$996,17,FALSE),""))</f>
        <v/>
      </c>
      <c r="E203" s="28">
        <f>'Общий список'!A197</f>
        <v>812</v>
      </c>
      <c r="F203" s="29" t="str">
        <f>IF(B203="","", IFERROR(VLOOKUP(E203,'Общий список'!$A$3:$AG$996,2,FALSE),""))</f>
        <v>Кудымов Егор </v>
      </c>
      <c r="G203" s="27" t="str">
        <f>IF(B203="","", IFERROR(VLOOKUP(E203,'Общий список'!$A$3:$AG$996,4,FALSE),""))</f>
        <v>28.01.2007</v>
      </c>
      <c r="H203" s="27" t="str">
        <f>IF(B203="","", IFERROR(VLOOKUP(E203,'Общий список'!$A$3:$AG$996,6,FALSE),""))</f>
        <v>ДЮСШ г.Кудымкар </v>
      </c>
      <c r="I203" s="27" t="str">
        <f>IF(B203="","", IFERROR(VLOOKUP(E203,'Общий список'!$A$3:$AG$996,7,FALSE),""))</f>
        <v>Четин. Л.Е</v>
      </c>
      <c r="J203" s="27">
        <f t="array" ref="J203">IFERROR(INDEX('Общий список'!$A$3:$O$996,VLOOKUP(E203,'Общий список'!$A$3:$S$996,19,FALSE),MATCH(B203,'Общий список'!A197:N197,0)+1),"")</f>
        <v>7.7</v>
      </c>
      <c r="K203" s="30"/>
      <c r="L203" s="30"/>
      <c r="M203" s="31" t="str">
        <f t="shared" si="4"/>
        <v/>
      </c>
      <c r="N203" s="28"/>
      <c r="O203" s="32"/>
      <c r="R203" s="33"/>
      <c r="S203" s="33"/>
      <c r="T203" s="33"/>
    </row>
    <row r="204" ht="15.0" hidden="1" customHeight="1">
      <c r="A204" s="25"/>
      <c r="B204" s="26" t="str">
        <f t="array" ref="B204">IFERROR(INDEX('Общий список'!$A$3:$S$996,VLOOKUP(E204,'Общий список'!$A$3:$S$996,19,FALSE),MATCH($B$1,'Общий список'!A198:M198,0)),"")</f>
        <v/>
      </c>
      <c r="C204" s="27" t="str">
        <f>IF(B204="","", IFERROR(VLOOKUP(E204,'Общий список'!$A$3:$AG$996,3,FALSE),""))</f>
        <v/>
      </c>
      <c r="D204" s="27" t="str">
        <f>IF(B204="","", IFERROR(VLOOKUP(E204,'Общий список'!$A$3:$AG$996,17,FALSE),""))</f>
        <v/>
      </c>
      <c r="E204" s="28">
        <f>'Общий список'!A198</f>
        <v>813</v>
      </c>
      <c r="F204" s="29" t="str">
        <f>IF(B204="","", IFERROR(VLOOKUP(E204,'Общий список'!$A$3:$AG$996,2,FALSE),""))</f>
        <v/>
      </c>
      <c r="G204" s="27" t="str">
        <f>IF(B204="","", IFERROR(VLOOKUP(E204,'Общий список'!$A$3:$AG$996,4,FALSE),""))</f>
        <v/>
      </c>
      <c r="H204" s="27" t="str">
        <f>IF(B204="","", IFERROR(VLOOKUP(E204,'Общий список'!$A$3:$AG$996,6,FALSE),""))</f>
        <v/>
      </c>
      <c r="I204" s="27" t="str">
        <f>IF(B204="","", IFERROR(VLOOKUP(E204,'Общий список'!$A$3:$AG$996,7,FALSE),""))</f>
        <v/>
      </c>
      <c r="J204" s="27" t="str">
        <f t="array" ref="J204">IFERROR(INDEX('Общий список'!$A$3:$O$996,VLOOKUP(E204,'Общий список'!$A$3:$S$996,19,FALSE),MATCH(B204,'Общий список'!A198:N198,0)+1),"")</f>
        <v/>
      </c>
      <c r="K204" s="30"/>
      <c r="L204" s="30"/>
      <c r="M204" s="31" t="str">
        <f t="shared" si="4"/>
        <v/>
      </c>
      <c r="N204" s="28"/>
      <c r="O204" s="32"/>
      <c r="R204" s="33"/>
      <c r="S204" s="33"/>
      <c r="T204" s="33"/>
    </row>
    <row r="205" ht="15.0" hidden="1" customHeight="1">
      <c r="A205" s="25"/>
      <c r="B205" s="26" t="str">
        <f t="array" ref="B205">IFERROR(INDEX('Общий список'!$A$3:$S$996,VLOOKUP(E205,'Общий список'!$A$3:$S$996,19,FALSE),MATCH($B$1,'Общий список'!A199:M199,0)),"")</f>
        <v/>
      </c>
      <c r="C205" s="27" t="str">
        <f>IF(B205="","", IFERROR(VLOOKUP(E205,'Общий список'!$A$3:$AG$996,3,FALSE),""))</f>
        <v/>
      </c>
      <c r="D205" s="27" t="str">
        <f>IF(B205="","", IFERROR(VLOOKUP(E205,'Общий список'!$A$3:$AG$996,17,FALSE),""))</f>
        <v/>
      </c>
      <c r="E205" s="28">
        <f>'Общий список'!A199</f>
        <v>815</v>
      </c>
      <c r="F205" s="29" t="str">
        <f>IF(B205="","", IFERROR(VLOOKUP(E205,'Общий список'!$A$3:$AG$996,2,FALSE),""))</f>
        <v/>
      </c>
      <c r="G205" s="27" t="str">
        <f>IF(B205="","", IFERROR(VLOOKUP(E205,'Общий список'!$A$3:$AG$996,4,FALSE),""))</f>
        <v/>
      </c>
      <c r="H205" s="27" t="str">
        <f>IF(B205="","", IFERROR(VLOOKUP(E205,'Общий список'!$A$3:$AG$996,6,FALSE),""))</f>
        <v/>
      </c>
      <c r="I205" s="27" t="str">
        <f>IF(B205="","", IFERROR(VLOOKUP(E205,'Общий список'!$A$3:$AG$996,7,FALSE),""))</f>
        <v/>
      </c>
      <c r="J205" s="27" t="str">
        <f t="array" ref="J205">IFERROR(INDEX('Общий список'!$A$3:$O$996,VLOOKUP(E205,'Общий список'!$A$3:$S$996,19,FALSE),MATCH(B205,'Общий список'!A199:N199,0)+1),"")</f>
        <v/>
      </c>
      <c r="K205" s="30"/>
      <c r="L205" s="30"/>
      <c r="M205" s="31" t="str">
        <f t="shared" si="4"/>
        <v/>
      </c>
      <c r="N205" s="28"/>
      <c r="O205" s="32"/>
      <c r="R205" s="33"/>
      <c r="S205" s="33"/>
      <c r="T205" s="33"/>
    </row>
    <row r="206" ht="15.0" hidden="1" customHeight="1">
      <c r="A206" s="25"/>
      <c r="B206" s="26" t="str">
        <f t="array" ref="B206">IFERROR(INDEX('Общий список'!$A$3:$S$996,VLOOKUP(E206,'Общий список'!$A$3:$S$996,19,FALSE),MATCH($B$1,'Общий список'!A200:M200,0)),"")</f>
        <v/>
      </c>
      <c r="C206" s="27" t="str">
        <f>IF(B206="","", IFERROR(VLOOKUP(E206,'Общий список'!$A$3:$AG$996,3,FALSE),""))</f>
        <v/>
      </c>
      <c r="D206" s="27" t="str">
        <f>IF(B206="","", IFERROR(VLOOKUP(E206,'Общий список'!$A$3:$AG$996,17,FALSE),""))</f>
        <v/>
      </c>
      <c r="E206" s="28">
        <f>'Общий список'!A200</f>
        <v>858</v>
      </c>
      <c r="F206" s="29" t="str">
        <f>IF(B206="","", IFERROR(VLOOKUP(E206,'Общий список'!$A$3:$AG$996,2,FALSE),""))</f>
        <v/>
      </c>
      <c r="G206" s="27" t="str">
        <f>IF(B206="","", IFERROR(VLOOKUP(E206,'Общий список'!$A$3:$AG$996,4,FALSE),""))</f>
        <v/>
      </c>
      <c r="H206" s="27" t="str">
        <f>IF(B206="","", IFERROR(VLOOKUP(E206,'Общий список'!$A$3:$AG$996,6,FALSE),""))</f>
        <v/>
      </c>
      <c r="I206" s="27" t="str">
        <f>IF(B206="","", IFERROR(VLOOKUP(E206,'Общий список'!$A$3:$AG$996,7,FALSE),""))</f>
        <v/>
      </c>
      <c r="J206" s="27" t="str">
        <f t="array" ref="J206">IFERROR(INDEX('Общий список'!$A$3:$O$996,VLOOKUP(E206,'Общий список'!$A$3:$S$996,19,FALSE),MATCH(B206,'Общий список'!A200:N200,0)+1),"")</f>
        <v/>
      </c>
      <c r="K206" s="30"/>
      <c r="L206" s="30"/>
      <c r="M206" s="31" t="str">
        <f t="shared" si="4"/>
        <v/>
      </c>
      <c r="N206" s="28"/>
      <c r="O206" s="32"/>
      <c r="R206" s="33"/>
      <c r="S206" s="33"/>
      <c r="T206" s="33"/>
    </row>
    <row r="207" ht="15.0" hidden="1" customHeight="1">
      <c r="A207" s="25"/>
      <c r="B207" s="26" t="str">
        <f t="array" ref="B207">IFERROR(INDEX('Общий список'!$A$3:$S$996,VLOOKUP(E207,'Общий список'!$A$3:$S$996,19,FALSE),MATCH($B$1,'Общий список'!A201:M201,0)),"")</f>
        <v/>
      </c>
      <c r="C207" s="27" t="str">
        <f>IF(B207="","", IFERROR(VLOOKUP(E207,'Общий список'!$A$3:$AG$996,3,FALSE),""))</f>
        <v/>
      </c>
      <c r="D207" s="27" t="str">
        <f>IF(B207="","", IFERROR(VLOOKUP(E207,'Общий список'!$A$3:$AG$996,17,FALSE),""))</f>
        <v/>
      </c>
      <c r="E207" s="28">
        <f>'Общий список'!A201</f>
        <v>885</v>
      </c>
      <c r="F207" s="29" t="str">
        <f>IF(B207="","", IFERROR(VLOOKUP(E207,'Общий список'!$A$3:$AG$996,2,FALSE),""))</f>
        <v/>
      </c>
      <c r="G207" s="27" t="str">
        <f>IF(B207="","", IFERROR(VLOOKUP(E207,'Общий список'!$A$3:$AG$996,4,FALSE),""))</f>
        <v/>
      </c>
      <c r="H207" s="27" t="str">
        <f>IF(B207="","", IFERROR(VLOOKUP(E207,'Общий список'!$A$3:$AG$996,6,FALSE),""))</f>
        <v/>
      </c>
      <c r="I207" s="27" t="str">
        <f>IF(B207="","", IFERROR(VLOOKUP(E207,'Общий список'!$A$3:$AG$996,7,FALSE),""))</f>
        <v/>
      </c>
      <c r="J207" s="27" t="str">
        <f t="array" ref="J207">IFERROR(INDEX('Общий список'!$A$3:$O$996,VLOOKUP(E207,'Общий список'!$A$3:$S$996,19,FALSE),MATCH(B207,'Общий список'!A201:N201,0)+1),"")</f>
        <v/>
      </c>
      <c r="K207" s="30"/>
      <c r="L207" s="30"/>
      <c r="M207" s="31" t="str">
        <f t="shared" si="4"/>
        <v/>
      </c>
      <c r="N207" s="28"/>
      <c r="O207" s="32"/>
      <c r="R207" s="33"/>
      <c r="S207" s="33"/>
      <c r="T207" s="33"/>
    </row>
    <row r="208" ht="15.0" hidden="1" customHeight="1">
      <c r="A208" s="25"/>
      <c r="B208" s="26" t="str">
        <f t="array" ref="B208">IFERROR(INDEX('Общий список'!$A$3:$S$996,VLOOKUP(E208,'Общий список'!$A$3:$S$996,19,FALSE),MATCH($B$1,'Общий список'!A202:M202,0)),"")</f>
        <v/>
      </c>
      <c r="C208" s="27" t="str">
        <f>IF(B208="","", IFERROR(VLOOKUP(E208,'Общий список'!$A$3:$AG$996,3,FALSE),""))</f>
        <v/>
      </c>
      <c r="D208" s="27" t="str">
        <f>IF(B208="","", IFERROR(VLOOKUP(E208,'Общий список'!$A$3:$AG$996,17,FALSE),""))</f>
        <v/>
      </c>
      <c r="E208" s="28">
        <f>'Общий список'!A202</f>
        <v>886</v>
      </c>
      <c r="F208" s="29" t="str">
        <f>IF(B208="","", IFERROR(VLOOKUP(E208,'Общий список'!$A$3:$AG$996,2,FALSE),""))</f>
        <v/>
      </c>
      <c r="G208" s="27" t="str">
        <f>IF(B208="","", IFERROR(VLOOKUP(E208,'Общий список'!$A$3:$AG$996,4,FALSE),""))</f>
        <v/>
      </c>
      <c r="H208" s="27" t="str">
        <f>IF(B208="","", IFERROR(VLOOKUP(E208,'Общий список'!$A$3:$AG$996,6,FALSE),""))</f>
        <v/>
      </c>
      <c r="I208" s="27" t="str">
        <f>IF(B208="","", IFERROR(VLOOKUP(E208,'Общий список'!$A$3:$AG$996,7,FALSE),""))</f>
        <v/>
      </c>
      <c r="J208" s="27" t="str">
        <f t="array" ref="J208">IFERROR(INDEX('Общий список'!$A$3:$O$996,VLOOKUP(E208,'Общий список'!$A$3:$S$996,19,FALSE),MATCH(B208,'Общий список'!A202:N202,0)+1),"")</f>
        <v/>
      </c>
      <c r="K208" s="30"/>
      <c r="L208" s="30"/>
      <c r="M208" s="31" t="str">
        <f t="shared" si="4"/>
        <v/>
      </c>
      <c r="N208" s="28"/>
      <c r="O208" s="32"/>
      <c r="R208" s="33"/>
      <c r="S208" s="33"/>
      <c r="T208" s="33"/>
    </row>
    <row r="209" ht="15.0" hidden="1" customHeight="1">
      <c r="A209" s="25"/>
      <c r="B209" s="26" t="str">
        <f t="array" ref="B209">IFERROR(INDEX('Общий список'!$A$3:$S$996,VLOOKUP(E209,'Общий список'!$A$3:$S$996,19,FALSE),MATCH($B$1,'Общий список'!A203:M203,0)),"")</f>
        <v/>
      </c>
      <c r="C209" s="27" t="str">
        <f>IF(B209="","", IFERROR(VLOOKUP(E209,'Общий список'!$A$3:$AG$996,3,FALSE),""))</f>
        <v/>
      </c>
      <c r="D209" s="27" t="str">
        <f>IF(B209="","", IFERROR(VLOOKUP(E209,'Общий список'!$A$3:$AG$996,17,FALSE),""))</f>
        <v/>
      </c>
      <c r="E209" s="28">
        <f>'Общий список'!A203</f>
        <v>887</v>
      </c>
      <c r="F209" s="29" t="str">
        <f>IF(B209="","", IFERROR(VLOOKUP(E209,'Общий список'!$A$3:$AG$996,2,FALSE),""))</f>
        <v/>
      </c>
      <c r="G209" s="27" t="str">
        <f>IF(B209="","", IFERROR(VLOOKUP(E209,'Общий список'!$A$3:$AG$996,4,FALSE),""))</f>
        <v/>
      </c>
      <c r="H209" s="27" t="str">
        <f>IF(B209="","", IFERROR(VLOOKUP(E209,'Общий список'!$A$3:$AG$996,6,FALSE),""))</f>
        <v/>
      </c>
      <c r="I209" s="27" t="str">
        <f>IF(B209="","", IFERROR(VLOOKUP(E209,'Общий список'!$A$3:$AG$996,7,FALSE),""))</f>
        <v/>
      </c>
      <c r="J209" s="27" t="str">
        <f t="array" ref="J209">IFERROR(INDEX('Общий список'!$A$3:$O$996,VLOOKUP(E209,'Общий список'!$A$3:$S$996,19,FALSE),MATCH(B209,'Общий список'!A203:N203,0)+1),"")</f>
        <v/>
      </c>
      <c r="K209" s="30"/>
      <c r="L209" s="30"/>
      <c r="M209" s="31" t="str">
        <f t="shared" si="4"/>
        <v/>
      </c>
      <c r="N209" s="28"/>
      <c r="O209" s="32"/>
      <c r="R209" s="33"/>
      <c r="S209" s="33"/>
      <c r="T209" s="33"/>
    </row>
    <row r="210" ht="15.0" hidden="1" customHeight="1">
      <c r="A210" s="25"/>
      <c r="B210" s="26" t="str">
        <f t="array" ref="B210">IFERROR(INDEX('Общий список'!$A$3:$S$996,VLOOKUP(E210,'Общий список'!$A$3:$S$996,19,FALSE),MATCH($B$1,'Общий список'!A204:M204,0)),"")</f>
        <v>60 м</v>
      </c>
      <c r="C210" s="27" t="str">
        <f>IF(B210="","", IFERROR(VLOOKUP(E210,'Общий список'!$A$3:$AG$996,3,FALSE),""))</f>
        <v>М</v>
      </c>
      <c r="D210" s="27" t="str">
        <f>IF(B210="","", IFERROR(VLOOKUP(E210,'Общий список'!$A$3:$AG$996,17,FALSE),""))</f>
        <v/>
      </c>
      <c r="E210" s="28">
        <f>'Общий список'!A204</f>
        <v>888</v>
      </c>
      <c r="F210" s="29" t="str">
        <f>IF(B210="","", IFERROR(VLOOKUP(E210,'Общий список'!$A$3:$AG$996,2,FALSE),""))</f>
        <v>Долганов Богдан</v>
      </c>
      <c r="G210" s="27" t="str">
        <f>IF(B210="","", IFERROR(VLOOKUP(E210,'Общий список'!$A$3:$AG$996,4,FALSE),""))</f>
        <v>01.08.2008</v>
      </c>
      <c r="H210" s="27" t="str">
        <f>IF(B210="","", IFERROR(VLOOKUP(E210,'Общий список'!$A$3:$AG$996,6,FALSE),""))</f>
        <v>МАУ ДО СШ "Рекорд"</v>
      </c>
      <c r="I210" s="27" t="str">
        <f>IF(B210="","", IFERROR(VLOOKUP(E210,'Общий список'!$A$3:$AG$996,7,FALSE),""))</f>
        <v>Анютина Е.В.</v>
      </c>
      <c r="J210" s="27">
        <f t="array" ref="J210">IFERROR(INDEX('Общий список'!$A$3:$O$996,VLOOKUP(E210,'Общий список'!$A$3:$S$996,19,FALSE),MATCH(B210,'Общий список'!A204:N204,0)+1),"")</f>
        <v>7.27</v>
      </c>
      <c r="K210" s="30"/>
      <c r="L210" s="30"/>
      <c r="M210" s="31" t="str">
        <f t="shared" si="4"/>
        <v/>
      </c>
      <c r="N210" s="28"/>
      <c r="O210" s="32"/>
      <c r="R210" s="33"/>
      <c r="S210" s="33"/>
      <c r="T210" s="33"/>
    </row>
    <row r="211" ht="15.0" hidden="1" customHeight="1">
      <c r="A211" s="25"/>
      <c r="B211" s="26" t="str">
        <f t="array" ref="B211">IFERROR(INDEX('Общий список'!$A$3:$S$996,VLOOKUP(E211,'Общий список'!$A$3:$S$996,19,FALSE),MATCH($B$1,'Общий список'!A205:M205,0)),"")</f>
        <v>60 м</v>
      </c>
      <c r="C211" s="27" t="str">
        <f>IF(B211="","", IFERROR(VLOOKUP(E211,'Общий список'!$A$3:$AG$996,3,FALSE),""))</f>
        <v>М</v>
      </c>
      <c r="D211" s="27" t="str">
        <f>IF(B211="","", IFERROR(VLOOKUP(E211,'Общий список'!$A$3:$AG$996,17,FALSE),""))</f>
        <v/>
      </c>
      <c r="E211" s="28">
        <f>'Общий список'!A205</f>
        <v>899</v>
      </c>
      <c r="F211" s="29" t="str">
        <f>IF(B211="","", IFERROR(VLOOKUP(E211,'Общий список'!$A$3:$AG$996,2,FALSE),""))</f>
        <v>Хлебников Сергей</v>
      </c>
      <c r="G211" s="27" t="str">
        <f>IF(B211="","", IFERROR(VLOOKUP(E211,'Общий список'!$A$3:$AG$996,4,FALSE),""))</f>
        <v>14.10.2009</v>
      </c>
      <c r="H211" s="27" t="str">
        <f>IF(B211="","", IFERROR(VLOOKUP(E211,'Общий список'!$A$3:$AG$996,6,FALSE),""))</f>
        <v>МАУ ДО СШ "Рекорд"</v>
      </c>
      <c r="I211" s="27" t="str">
        <f>IF(B211="","", IFERROR(VLOOKUP(E211,'Общий список'!$A$3:$AG$996,7,FALSE),""))</f>
        <v>Анютина Е.В.</v>
      </c>
      <c r="J211" s="27">
        <f t="array" ref="J211">IFERROR(INDEX('Общий список'!$A$3:$O$996,VLOOKUP(E211,'Общий список'!$A$3:$S$996,19,FALSE),MATCH(B211,'Общий список'!A205:N205,0)+1),"")</f>
        <v>7.21</v>
      </c>
      <c r="K211" s="30"/>
      <c r="L211" s="30"/>
      <c r="M211" s="31" t="str">
        <f t="shared" si="4"/>
        <v/>
      </c>
      <c r="N211" s="28"/>
      <c r="O211" s="32"/>
      <c r="R211" s="33"/>
      <c r="S211" s="33"/>
      <c r="T211" s="33"/>
    </row>
    <row r="212" ht="15.0" hidden="1" customHeight="1">
      <c r="A212" s="25"/>
      <c r="B212" s="26" t="str">
        <f t="array" ref="B212">IFERROR(INDEX('Общий список'!$A$3:$S$996,VLOOKUP(E212,'Общий список'!$A$3:$S$996,19,FALSE),MATCH($B$1,'Общий список'!A206:M206,0)),"")</f>
        <v>60 м</v>
      </c>
      <c r="C212" s="27" t="str">
        <f>IF(B212="","", IFERROR(VLOOKUP(E212,'Общий список'!$A$3:$AG$996,3,FALSE),""))</f>
        <v>М</v>
      </c>
      <c r="D212" s="27" t="str">
        <f>IF(B212="","", IFERROR(VLOOKUP(E212,'Общий список'!$A$3:$AG$996,17,FALSE),""))</f>
        <v/>
      </c>
      <c r="E212" s="28">
        <f>'Общий список'!A206</f>
        <v>907</v>
      </c>
      <c r="F212" s="29" t="str">
        <f>IF(B212="","", IFERROR(VLOOKUP(E212,'Общий список'!$A$3:$AG$996,2,FALSE),""))</f>
        <v>Высоков Владислав </v>
      </c>
      <c r="G212" s="27" t="str">
        <f>IF(B212="","", IFERROR(VLOOKUP(E212,'Общий список'!$A$3:$AG$996,4,FALSE),""))</f>
        <v>17.01.2006</v>
      </c>
      <c r="H212" s="27" t="str">
        <f>IF(B212="","", IFERROR(VLOOKUP(E212,'Общий список'!$A$3:$AG$996,6,FALSE),""))</f>
        <v>СШОР «Темп» г.Пермь</v>
      </c>
      <c r="I212" s="27" t="str">
        <f>IF(B212="","", IFERROR(VLOOKUP(E212,'Общий список'!$A$3:$AG$996,7,FALSE),""))</f>
        <v>Вешкуров Л.А., Вешкурова Л.Е.</v>
      </c>
      <c r="J212" s="27">
        <f t="array" ref="J212">IFERROR(INDEX('Общий список'!$A$3:$O$996,VLOOKUP(E212,'Общий список'!$A$3:$S$996,19,FALSE),MATCH(B212,'Общий список'!A206:N206,0)+1),"")</f>
        <v>6.78</v>
      </c>
      <c r="K212" s="30"/>
      <c r="L212" s="30"/>
      <c r="M212" s="31" t="str">
        <f t="shared" si="4"/>
        <v/>
      </c>
      <c r="N212" s="28"/>
      <c r="O212" s="32"/>
      <c r="R212" s="33"/>
      <c r="S212" s="33"/>
      <c r="T212" s="33"/>
    </row>
    <row r="213" ht="15.0" hidden="1" customHeight="1">
      <c r="A213" s="25"/>
      <c r="B213" s="26" t="str">
        <f t="array" ref="B213">IFERROR(INDEX('Общий список'!$A$3:$S$996,VLOOKUP(E213,'Общий список'!$A$3:$S$996,19,FALSE),MATCH($B$1,'Общий список'!A207:M207,0)),"")</f>
        <v>60 м</v>
      </c>
      <c r="C213" s="27" t="str">
        <f>IF(B213="","", IFERROR(VLOOKUP(E213,'Общий список'!$A$3:$AG$996,3,FALSE),""))</f>
        <v>М</v>
      </c>
      <c r="D213" s="27" t="str">
        <f>IF(B213="","", IFERROR(VLOOKUP(E213,'Общий список'!$A$3:$AG$996,17,FALSE),""))</f>
        <v/>
      </c>
      <c r="E213" s="28">
        <f>'Общий список'!A207</f>
        <v>908</v>
      </c>
      <c r="F213" s="29" t="str">
        <f>IF(B213="","", IFERROR(VLOOKUP(E213,'Общий список'!$A$3:$AG$996,2,FALSE),""))</f>
        <v>Макаров Александр </v>
      </c>
      <c r="G213" s="27" t="str">
        <f>IF(B213="","", IFERROR(VLOOKUP(E213,'Общий список'!$A$3:$AG$996,4,FALSE),""))</f>
        <v>30.04.2009</v>
      </c>
      <c r="H213" s="27" t="str">
        <f>IF(B213="","", IFERROR(VLOOKUP(E213,'Общий список'!$A$3:$AG$996,6,FALSE),""))</f>
        <v>СШОР «Темп» г.Пермь </v>
      </c>
      <c r="I213" s="27" t="str">
        <f>IF(B213="","", IFERROR(VLOOKUP(E213,'Общий список'!$A$3:$AG$996,7,FALSE),""))</f>
        <v>Вешкуров Л.А.,Вешкурова Л.Е.</v>
      </c>
      <c r="J213" s="27">
        <f t="array" ref="J213">IFERROR(INDEX('Общий список'!$A$3:$O$996,VLOOKUP(E213,'Общий список'!$A$3:$S$996,19,FALSE),MATCH(B213,'Общий список'!A207:N207,0)+1),"")</f>
        <v>7.25</v>
      </c>
      <c r="K213" s="30"/>
      <c r="L213" s="30"/>
      <c r="M213" s="31" t="str">
        <f t="shared" si="4"/>
        <v/>
      </c>
      <c r="N213" s="28"/>
      <c r="O213" s="32"/>
      <c r="R213" s="33"/>
      <c r="S213" s="33"/>
      <c r="T213" s="33"/>
    </row>
    <row r="214" ht="15.0" hidden="1" customHeight="1">
      <c r="A214" s="25"/>
      <c r="B214" s="26" t="str">
        <f t="array" ref="B214">IFERROR(INDEX('Общий список'!$A$3:$S$996,VLOOKUP(E214,'Общий список'!$A$3:$S$996,19,FALSE),MATCH($B$1,'Общий список'!A208:M208,0)),"")</f>
        <v/>
      </c>
      <c r="C214" s="27" t="str">
        <f>IF(B214="","", IFERROR(VLOOKUP(E214,'Общий список'!$A$3:$AG$996,3,FALSE),""))</f>
        <v/>
      </c>
      <c r="D214" s="27" t="str">
        <f>IF(B214="","", IFERROR(VLOOKUP(E214,'Общий список'!$A$3:$AG$996,17,FALSE),""))</f>
        <v/>
      </c>
      <c r="E214" s="28">
        <f>'Общий список'!A208</f>
        <v>910</v>
      </c>
      <c r="F214" s="29" t="str">
        <f>IF(B214="","", IFERROR(VLOOKUP(E214,'Общий список'!$A$3:$AG$996,2,FALSE),""))</f>
        <v/>
      </c>
      <c r="G214" s="27" t="str">
        <f>IF(B214="","", IFERROR(VLOOKUP(E214,'Общий список'!$A$3:$AG$996,4,FALSE),""))</f>
        <v/>
      </c>
      <c r="H214" s="27" t="str">
        <f>IF(B214="","", IFERROR(VLOOKUP(E214,'Общий список'!$A$3:$AG$996,6,FALSE),""))</f>
        <v/>
      </c>
      <c r="I214" s="27" t="str">
        <f>IF(B214="","", IFERROR(VLOOKUP(E214,'Общий список'!$A$3:$AG$996,7,FALSE),""))</f>
        <v/>
      </c>
      <c r="J214" s="27" t="str">
        <f t="array" ref="J214">IFERROR(INDEX('Общий список'!$A$3:$O$996,VLOOKUP(E214,'Общий список'!$A$3:$S$996,19,FALSE),MATCH(B214,'Общий список'!A208:N208,0)+1),"")</f>
        <v/>
      </c>
      <c r="K214" s="30"/>
      <c r="L214" s="30"/>
      <c r="M214" s="31" t="str">
        <f t="shared" si="4"/>
        <v/>
      </c>
      <c r="N214" s="28"/>
      <c r="O214" s="32"/>
      <c r="R214" s="33"/>
      <c r="S214" s="33"/>
      <c r="T214" s="33"/>
    </row>
    <row r="215" ht="15.0" hidden="1" customHeight="1">
      <c r="A215" s="25"/>
      <c r="B215" s="26" t="str">
        <f t="array" ref="B215">IFERROR(INDEX('Общий список'!$A$3:$S$996,VLOOKUP(E215,'Общий список'!$A$3:$S$996,19,FALSE),MATCH($B$1,'Общий список'!A209:M209,0)),"")</f>
        <v/>
      </c>
      <c r="C215" s="27" t="str">
        <f>IF(B215="","", IFERROR(VLOOKUP(E215,'Общий список'!$A$3:$AG$996,3,FALSE),""))</f>
        <v/>
      </c>
      <c r="D215" s="27" t="str">
        <f>IF(B215="","", IFERROR(VLOOKUP(E215,'Общий список'!$A$3:$AG$996,17,FALSE),""))</f>
        <v/>
      </c>
      <c r="E215" s="28">
        <f>'Общий список'!A209</f>
        <v>952</v>
      </c>
      <c r="F215" s="29" t="str">
        <f>IF(B215="","", IFERROR(VLOOKUP(E215,'Общий список'!$A$3:$AG$996,2,FALSE),""))</f>
        <v/>
      </c>
      <c r="G215" s="27" t="str">
        <f>IF(B215="","", IFERROR(VLOOKUP(E215,'Общий список'!$A$3:$AG$996,4,FALSE),""))</f>
        <v/>
      </c>
      <c r="H215" s="27" t="str">
        <f>IF(B215="","", IFERROR(VLOOKUP(E215,'Общий список'!$A$3:$AG$996,6,FALSE),""))</f>
        <v/>
      </c>
      <c r="I215" s="27" t="str">
        <f>IF(B215="","", IFERROR(VLOOKUP(E215,'Общий список'!$A$3:$AG$996,7,FALSE),""))</f>
        <v/>
      </c>
      <c r="J215" s="27" t="str">
        <f t="array" ref="J215">IFERROR(INDEX('Общий список'!$A$3:$O$996,VLOOKUP(E215,'Общий список'!$A$3:$S$996,19,FALSE),MATCH(B215,'Общий список'!A209:N209,0)+1),"")</f>
        <v/>
      </c>
      <c r="K215" s="30"/>
      <c r="L215" s="30"/>
      <c r="M215" s="31" t="str">
        <f t="shared" si="4"/>
        <v/>
      </c>
      <c r="N215" s="28"/>
      <c r="O215" s="32"/>
      <c r="R215" s="33"/>
      <c r="S215" s="33"/>
      <c r="T215" s="33"/>
    </row>
    <row r="216" ht="15.0" hidden="1" customHeight="1">
      <c r="A216" s="25"/>
      <c r="B216" s="26" t="str">
        <f t="array" ref="B216">IFERROR(INDEX('Общий список'!$A$3:$S$996,VLOOKUP(E216,'Общий список'!$A$3:$S$996,19,FALSE),MATCH($B$1,'Общий список'!A210:M210,0)),"")</f>
        <v>60 м</v>
      </c>
      <c r="C216" s="27" t="str">
        <f>IF(B216="","", IFERROR(VLOOKUP(E216,'Общий список'!$A$3:$AG$996,3,FALSE),""))</f>
        <v>М</v>
      </c>
      <c r="D216" s="27" t="str">
        <f>IF(B216="","", IFERROR(VLOOKUP(E216,'Общий список'!$A$3:$AG$996,17,FALSE),""))</f>
        <v/>
      </c>
      <c r="E216" s="28">
        <f>'Общий список'!A210</f>
        <v>961</v>
      </c>
      <c r="F216" s="29" t="str">
        <f>IF(B216="","", IFERROR(VLOOKUP(E216,'Общий список'!$A$3:$AG$996,2,FALSE),""))</f>
        <v>Кудымов Кирилл </v>
      </c>
      <c r="G216" s="27" t="str">
        <f>IF(B216="","", IFERROR(VLOOKUP(E216,'Общий список'!$A$3:$AG$996,4,FALSE),""))</f>
        <v>08.05.2002</v>
      </c>
      <c r="H216" s="27" t="str">
        <f>IF(B216="","", IFERROR(VLOOKUP(E216,'Общий список'!$A$3:$AG$996,6,FALSE),""))</f>
        <v>ДСДЮ Прикамье </v>
      </c>
      <c r="I216" s="27" t="str">
        <f>IF(B216="","", IFERROR(VLOOKUP(E216,'Общий список'!$A$3:$AG$996,7,FALSE),""))</f>
        <v>Щербаков А.М.</v>
      </c>
      <c r="J216" s="27">
        <f t="array" ref="J216">IFERROR(INDEX('Общий список'!$A$3:$O$996,VLOOKUP(E216,'Общий список'!$A$3:$S$996,19,FALSE),MATCH(B216,'Общий список'!A210:N210,0)+1),"")</f>
        <v>6.73</v>
      </c>
      <c r="K216" s="30"/>
      <c r="L216" s="30"/>
      <c r="M216" s="31" t="str">
        <f t="shared" si="4"/>
        <v/>
      </c>
      <c r="N216" s="28"/>
      <c r="O216" s="32"/>
      <c r="R216" s="33"/>
      <c r="S216" s="33"/>
      <c r="T216" s="33"/>
    </row>
    <row r="217" ht="15.0" hidden="1" customHeight="1">
      <c r="A217" s="25"/>
      <c r="B217" s="26" t="str">
        <f t="array" ref="B217">IFERROR(INDEX('Общий список'!$A$3:$S$996,VLOOKUP(E217,'Общий список'!$A$3:$S$996,19,FALSE),MATCH($B$1,'Общий список'!A211:M211,0)),"")</f>
        <v/>
      </c>
      <c r="C217" s="27" t="str">
        <f>IF(B217="","", IFERROR(VLOOKUP(E217,'Общий список'!$A$3:$AG$996,3,FALSE),""))</f>
        <v/>
      </c>
      <c r="D217" s="27" t="str">
        <f>IF(B217="","", IFERROR(VLOOKUP(E217,'Общий список'!$A$3:$AG$996,17,FALSE),""))</f>
        <v/>
      </c>
      <c r="E217" s="28">
        <f>'Общий список'!A211</f>
        <v>966</v>
      </c>
      <c r="F217" s="29" t="str">
        <f>IF(B217="","", IFERROR(VLOOKUP(E217,'Общий список'!$A$3:$AG$996,2,FALSE),""))</f>
        <v/>
      </c>
      <c r="G217" s="27" t="str">
        <f>IF(B217="","", IFERROR(VLOOKUP(E217,'Общий список'!$A$3:$AG$996,4,FALSE),""))</f>
        <v/>
      </c>
      <c r="H217" s="27" t="str">
        <f>IF(B217="","", IFERROR(VLOOKUP(E217,'Общий список'!$A$3:$AG$996,6,FALSE),""))</f>
        <v/>
      </c>
      <c r="I217" s="27" t="str">
        <f>IF(B217="","", IFERROR(VLOOKUP(E217,'Общий список'!$A$3:$AG$996,7,FALSE),""))</f>
        <v/>
      </c>
      <c r="J217" s="27" t="str">
        <f t="array" ref="J217">IFERROR(INDEX('Общий список'!$A$3:$O$996,VLOOKUP(E217,'Общий список'!$A$3:$S$996,19,FALSE),MATCH(B217,'Общий список'!A211:N211,0)+1),"")</f>
        <v/>
      </c>
      <c r="K217" s="30"/>
      <c r="L217" s="30"/>
      <c r="M217" s="31" t="str">
        <f t="shared" si="4"/>
        <v/>
      </c>
      <c r="N217" s="28"/>
      <c r="O217" s="32"/>
      <c r="R217" s="33"/>
      <c r="S217" s="33"/>
      <c r="T217" s="33"/>
    </row>
    <row r="218" ht="15.0" hidden="1" customHeight="1">
      <c r="A218" s="25"/>
      <c r="B218" s="26" t="str">
        <f t="array" ref="B218">IFERROR(INDEX('Общий список'!$A$3:$S$996,VLOOKUP(E218,'Общий список'!$A$3:$S$996,19,FALSE),MATCH($B$1,'Общий список'!A212:M212,0)),"")</f>
        <v/>
      </c>
      <c r="C218" s="27" t="str">
        <f>IF(B218="","", IFERROR(VLOOKUP(E218,'Общий список'!$A$3:$AG$996,3,FALSE),""))</f>
        <v/>
      </c>
      <c r="D218" s="27" t="str">
        <f>IF(B218="","", IFERROR(VLOOKUP(E218,'Общий список'!$A$3:$AG$996,17,FALSE),""))</f>
        <v/>
      </c>
      <c r="E218" s="28">
        <f>'Общий список'!A212</f>
        <v>1013</v>
      </c>
      <c r="F218" s="29" t="str">
        <f>IF(B218="","", IFERROR(VLOOKUP(E218,'Общий список'!$A$3:$AG$996,2,FALSE),""))</f>
        <v/>
      </c>
      <c r="G218" s="27" t="str">
        <f>IF(B218="","", IFERROR(VLOOKUP(E218,'Общий список'!$A$3:$AG$996,4,FALSE),""))</f>
        <v/>
      </c>
      <c r="H218" s="27" t="str">
        <f>IF(B218="","", IFERROR(VLOOKUP(E218,'Общий список'!$A$3:$AG$996,6,FALSE),""))</f>
        <v/>
      </c>
      <c r="I218" s="27" t="str">
        <f>IF(B218="","", IFERROR(VLOOKUP(E218,'Общий список'!$A$3:$AG$996,7,FALSE),""))</f>
        <v/>
      </c>
      <c r="J218" s="27" t="str">
        <f t="array" ref="J218">IFERROR(INDEX('Общий список'!$A$3:$O$996,VLOOKUP(E218,'Общий список'!$A$3:$S$996,19,FALSE),MATCH(B218,'Общий список'!A212:N212,0)+1),"")</f>
        <v/>
      </c>
      <c r="K218" s="30"/>
      <c r="L218" s="30"/>
      <c r="M218" s="31" t="str">
        <f t="shared" si="4"/>
        <v/>
      </c>
      <c r="N218" s="28"/>
      <c r="O218" s="32"/>
      <c r="R218" s="33"/>
      <c r="S218" s="33"/>
      <c r="T218" s="33"/>
    </row>
    <row r="219" ht="15.0" hidden="1" customHeight="1">
      <c r="A219" s="25"/>
      <c r="B219" s="26" t="str">
        <f t="array" ref="B219">IFERROR(INDEX('Общий список'!$A$3:$S$996,VLOOKUP(E219,'Общий список'!$A$3:$S$996,19,FALSE),MATCH($B$1,'Общий список'!A213:M213,0)),"")</f>
        <v/>
      </c>
      <c r="C219" s="27" t="str">
        <f>IF(B219="","", IFERROR(VLOOKUP(E219,'Общий список'!$A$3:$AG$996,3,FALSE),""))</f>
        <v/>
      </c>
      <c r="D219" s="27" t="str">
        <f>IF(B219="","", IFERROR(VLOOKUP(E219,'Общий список'!$A$3:$AG$996,17,FALSE),""))</f>
        <v/>
      </c>
      <c r="E219" s="28">
        <f>'Общий список'!A213</f>
        <v>1040</v>
      </c>
      <c r="F219" s="29" t="str">
        <f>IF(B219="","", IFERROR(VLOOKUP(E219,'Общий список'!$A$3:$AG$996,2,FALSE),""))</f>
        <v/>
      </c>
      <c r="G219" s="27" t="str">
        <f>IF(B219="","", IFERROR(VLOOKUP(E219,'Общий список'!$A$3:$AG$996,4,FALSE),""))</f>
        <v/>
      </c>
      <c r="H219" s="27" t="str">
        <f>IF(B219="","", IFERROR(VLOOKUP(E219,'Общий список'!$A$3:$AG$996,6,FALSE),""))</f>
        <v/>
      </c>
      <c r="I219" s="27" t="str">
        <f>IF(B219="","", IFERROR(VLOOKUP(E219,'Общий список'!$A$3:$AG$996,7,FALSE),""))</f>
        <v/>
      </c>
      <c r="J219" s="27" t="str">
        <f t="array" ref="J219">IFERROR(INDEX('Общий список'!$A$3:$O$996,VLOOKUP(E219,'Общий список'!$A$3:$S$996,19,FALSE),MATCH(B219,'Общий список'!A213:N213,0)+1),"")</f>
        <v/>
      </c>
      <c r="K219" s="30"/>
      <c r="L219" s="30"/>
      <c r="M219" s="31" t="str">
        <f t="shared" si="4"/>
        <v/>
      </c>
      <c r="N219" s="28"/>
      <c r="O219" s="32"/>
      <c r="R219" s="33"/>
      <c r="S219" s="33"/>
      <c r="T219" s="33"/>
    </row>
    <row r="220" ht="15.0" hidden="1" customHeight="1">
      <c r="A220" s="25"/>
      <c r="B220" s="26" t="str">
        <f t="array" ref="B220">IFERROR(INDEX('Общий список'!$A$3:$S$996,VLOOKUP(E220,'Общий список'!$A$3:$S$996,19,FALSE),MATCH($B$1,'Общий список'!A214:M214,0)),"")</f>
        <v/>
      </c>
      <c r="C220" s="27" t="str">
        <f>IF(B220="","", IFERROR(VLOOKUP(E220,'Общий список'!$A$3:$AG$996,3,FALSE),""))</f>
        <v/>
      </c>
      <c r="D220" s="27" t="str">
        <f>IF(B220="","", IFERROR(VLOOKUP(E220,'Общий список'!$A$3:$AG$996,17,FALSE),""))</f>
        <v/>
      </c>
      <c r="E220" s="28">
        <f>'Общий список'!A214</f>
        <v>1107</v>
      </c>
      <c r="F220" s="29" t="str">
        <f>IF(B220="","", IFERROR(VLOOKUP(E220,'Общий список'!$A$3:$AG$996,2,FALSE),""))</f>
        <v/>
      </c>
      <c r="G220" s="27" t="str">
        <f>IF(B220="","", IFERROR(VLOOKUP(E220,'Общий список'!$A$3:$AG$996,4,FALSE),""))</f>
        <v/>
      </c>
      <c r="H220" s="27" t="str">
        <f>IF(B220="","", IFERROR(VLOOKUP(E220,'Общий список'!$A$3:$AG$996,6,FALSE),""))</f>
        <v/>
      </c>
      <c r="I220" s="27" t="str">
        <f>IF(B220="","", IFERROR(VLOOKUP(E220,'Общий список'!$A$3:$AG$996,7,FALSE),""))</f>
        <v/>
      </c>
      <c r="J220" s="27" t="str">
        <f t="array" ref="J220">IFERROR(INDEX('Общий список'!$A$3:$O$996,VLOOKUP(E220,'Общий список'!$A$3:$S$996,19,FALSE),MATCH(B220,'Общий список'!A214:N214,0)+1),"")</f>
        <v/>
      </c>
      <c r="K220" s="30"/>
      <c r="L220" s="30"/>
      <c r="M220" s="31" t="str">
        <f t="shared" si="4"/>
        <v/>
      </c>
      <c r="N220" s="28"/>
      <c r="O220" s="32"/>
      <c r="R220" s="33"/>
      <c r="S220" s="33"/>
      <c r="T220" s="33"/>
    </row>
    <row r="221" ht="15.0" hidden="1" customHeight="1">
      <c r="A221" s="25"/>
      <c r="B221" s="26" t="str">
        <f t="array" ref="B221">IFERROR(INDEX('Общий список'!$A$3:$S$996,VLOOKUP(E221,'Общий список'!$A$3:$S$996,19,FALSE),MATCH($B$1,'Общий список'!A215:M215,0)),"")</f>
        <v/>
      </c>
      <c r="C221" s="27" t="str">
        <f>IF(B221="","", IFERROR(VLOOKUP(E221,'Общий список'!$A$3:$AG$996,3,FALSE),""))</f>
        <v/>
      </c>
      <c r="D221" s="27" t="str">
        <f>IF(B221="","", IFERROR(VLOOKUP(E221,'Общий список'!$A$3:$AG$996,17,FALSE),""))</f>
        <v/>
      </c>
      <c r="E221" s="28">
        <f>'Общий список'!A215</f>
        <v>1657</v>
      </c>
      <c r="F221" s="29" t="str">
        <f>IF(B221="","", IFERROR(VLOOKUP(E221,'Общий список'!$A$3:$AG$996,2,FALSE),""))</f>
        <v/>
      </c>
      <c r="G221" s="27" t="str">
        <f>IF(B221="","", IFERROR(VLOOKUP(E221,'Общий список'!$A$3:$AG$996,4,FALSE),""))</f>
        <v/>
      </c>
      <c r="H221" s="27" t="str">
        <f>IF(B221="","", IFERROR(VLOOKUP(E221,'Общий список'!$A$3:$AG$996,6,FALSE),""))</f>
        <v/>
      </c>
      <c r="I221" s="27" t="str">
        <f>IF(B221="","", IFERROR(VLOOKUP(E221,'Общий список'!$A$3:$AG$996,7,FALSE),""))</f>
        <v/>
      </c>
      <c r="J221" s="27" t="str">
        <f t="array" ref="J221">IFERROR(INDEX('Общий список'!$A$3:$O$996,VLOOKUP(E221,'Общий список'!$A$3:$S$996,19,FALSE),MATCH(B221,'Общий список'!A215:N215,0)+1),"")</f>
        <v/>
      </c>
      <c r="K221" s="30"/>
      <c r="L221" s="30"/>
      <c r="M221" s="31" t="str">
        <f t="shared" si="4"/>
        <v/>
      </c>
      <c r="N221" s="28"/>
      <c r="O221" s="32"/>
      <c r="R221" s="33"/>
      <c r="S221" s="33"/>
      <c r="T221" s="33"/>
    </row>
    <row r="222" ht="15.0" hidden="1" customHeight="1">
      <c r="A222" s="25"/>
      <c r="B222" s="26" t="str">
        <f t="array" ref="B222">IFERROR(INDEX('Общий список'!$A$3:$S$996,VLOOKUP(E222,'Общий список'!$A$3:$S$996,19,FALSE),MATCH($B$1,'Общий список'!A216:M216,0)),"")</f>
        <v/>
      </c>
      <c r="C222" s="27" t="str">
        <f>IF(B222="","", IFERROR(VLOOKUP(E222,'Общий список'!$A$3:$AG$996,3,FALSE),""))</f>
        <v/>
      </c>
      <c r="D222" s="27" t="str">
        <f>IF(B222="","", IFERROR(VLOOKUP(E222,'Общий список'!$A$3:$AG$996,17,FALSE),""))</f>
        <v/>
      </c>
      <c r="E222" s="28">
        <f>'Общий список'!A216</f>
        <v>1838</v>
      </c>
      <c r="F222" s="29" t="str">
        <f>IF(B222="","", IFERROR(VLOOKUP(E222,'Общий список'!$A$3:$AG$996,2,FALSE),""))</f>
        <v/>
      </c>
      <c r="G222" s="27" t="str">
        <f>IF(B222="","", IFERROR(VLOOKUP(E222,'Общий список'!$A$3:$AG$996,4,FALSE),""))</f>
        <v/>
      </c>
      <c r="H222" s="27" t="str">
        <f>IF(B222="","", IFERROR(VLOOKUP(E222,'Общий список'!$A$3:$AG$996,6,FALSE),""))</f>
        <v/>
      </c>
      <c r="I222" s="27" t="str">
        <f>IF(B222="","", IFERROR(VLOOKUP(E222,'Общий список'!$A$3:$AG$996,7,FALSE),""))</f>
        <v/>
      </c>
      <c r="J222" s="27" t="str">
        <f t="array" ref="J222">IFERROR(INDEX('Общий список'!$A$3:$O$996,VLOOKUP(E222,'Общий список'!$A$3:$S$996,19,FALSE),MATCH(B222,'Общий список'!A216:N216,0)+1),"")</f>
        <v/>
      </c>
      <c r="K222" s="30"/>
      <c r="L222" s="30"/>
      <c r="M222" s="31" t="str">
        <f t="shared" si="4"/>
        <v/>
      </c>
      <c r="N222" s="28"/>
      <c r="O222" s="32"/>
      <c r="R222" s="33"/>
      <c r="S222" s="33"/>
      <c r="T222" s="33"/>
    </row>
    <row r="223" ht="15.0" hidden="1" customHeight="1">
      <c r="A223" s="25"/>
      <c r="B223" s="26" t="str">
        <f t="array" ref="B223">IFERROR(INDEX('Общий список'!$A$3:$S$996,VLOOKUP(E223,'Общий список'!$A$3:$S$996,19,FALSE),MATCH($B$1,'Общий список'!A217:M217,0)),"")</f>
        <v/>
      </c>
      <c r="C223" s="27" t="str">
        <f>IF(B223="","", IFERROR(VLOOKUP(E223,'Общий список'!$A$3:$AG$996,3,FALSE),""))</f>
        <v/>
      </c>
      <c r="D223" s="27" t="str">
        <f>IF(B223="","", IFERROR(VLOOKUP(E223,'Общий список'!$A$3:$AG$996,17,FALSE),""))</f>
        <v/>
      </c>
      <c r="E223" s="28">
        <f>'Общий список'!A217</f>
        <v>1961</v>
      </c>
      <c r="F223" s="29" t="str">
        <f>IF(B223="","", IFERROR(VLOOKUP(E223,'Общий список'!$A$3:$AG$996,2,FALSE),""))</f>
        <v/>
      </c>
      <c r="G223" s="27" t="str">
        <f>IF(B223="","", IFERROR(VLOOKUP(E223,'Общий список'!$A$3:$AG$996,4,FALSE),""))</f>
        <v/>
      </c>
      <c r="H223" s="27" t="str">
        <f>IF(B223="","", IFERROR(VLOOKUP(E223,'Общий список'!$A$3:$AG$996,6,FALSE),""))</f>
        <v/>
      </c>
      <c r="I223" s="27" t="str">
        <f>IF(B223="","", IFERROR(VLOOKUP(E223,'Общий список'!$A$3:$AG$996,7,FALSE),""))</f>
        <v/>
      </c>
      <c r="J223" s="27" t="str">
        <f t="array" ref="J223">IFERROR(INDEX('Общий список'!$A$3:$O$996,VLOOKUP(E223,'Общий список'!$A$3:$S$996,19,FALSE),MATCH(B223,'Общий список'!A217:N217,0)+1),"")</f>
        <v/>
      </c>
      <c r="K223" s="30"/>
      <c r="L223" s="30"/>
      <c r="M223" s="31" t="str">
        <f t="shared" si="4"/>
        <v/>
      </c>
      <c r="N223" s="28"/>
      <c r="O223" s="32"/>
      <c r="R223" s="33"/>
      <c r="S223" s="33"/>
      <c r="T223" s="33"/>
    </row>
    <row r="224" ht="15.0" hidden="1" customHeight="1">
      <c r="A224" s="25"/>
      <c r="B224" s="26" t="str">
        <f t="array" ref="B224">IFERROR(INDEX('Общий список'!$A$3:$S$996,VLOOKUP(E224,'Общий список'!$A$3:$S$996,19,FALSE),MATCH($B$1,'Общий список'!A218:M218,0)),"")</f>
        <v/>
      </c>
      <c r="C224" s="27" t="str">
        <f>IF(B224="","", IFERROR(VLOOKUP(E224,'Общий список'!$A$3:$AG$996,3,FALSE),""))</f>
        <v/>
      </c>
      <c r="D224" s="27" t="str">
        <f>IF(B224="","", IFERROR(VLOOKUP(E224,'Общий список'!$A$3:$AG$996,17,FALSE),""))</f>
        <v/>
      </c>
      <c r="E224" s="28">
        <f>'Общий список'!A218</f>
        <v>2039</v>
      </c>
      <c r="F224" s="29" t="str">
        <f>IF(B224="","", IFERROR(VLOOKUP(E224,'Общий список'!$A$3:$AG$996,2,FALSE),""))</f>
        <v/>
      </c>
      <c r="G224" s="27" t="str">
        <f>IF(B224="","", IFERROR(VLOOKUP(E224,'Общий список'!$A$3:$AG$996,4,FALSE),""))</f>
        <v/>
      </c>
      <c r="H224" s="27" t="str">
        <f>IF(B224="","", IFERROR(VLOOKUP(E224,'Общий список'!$A$3:$AG$996,6,FALSE),""))</f>
        <v/>
      </c>
      <c r="I224" s="27" t="str">
        <f>IF(B224="","", IFERROR(VLOOKUP(E224,'Общий список'!$A$3:$AG$996,7,FALSE),""))</f>
        <v/>
      </c>
      <c r="J224" s="27" t="str">
        <f t="array" ref="J224">IFERROR(INDEX('Общий список'!$A$3:$O$996,VLOOKUP(E224,'Общий список'!$A$3:$S$996,19,FALSE),MATCH(B224,'Общий список'!A218:N218,0)+1),"")</f>
        <v/>
      </c>
      <c r="K224" s="30"/>
      <c r="L224" s="30"/>
      <c r="M224" s="31" t="str">
        <f t="shared" si="4"/>
        <v/>
      </c>
      <c r="N224" s="28"/>
      <c r="O224" s="32"/>
      <c r="R224" s="33"/>
      <c r="S224" s="33"/>
      <c r="T224" s="33"/>
    </row>
    <row r="225" ht="15.0" hidden="1" customHeight="1">
      <c r="A225" s="25"/>
      <c r="B225" s="26" t="str">
        <f t="array" ref="B225">IFERROR(INDEX('Общий список'!$A$3:$S$996,VLOOKUP(E225,'Общий список'!$A$3:$S$996,19,FALSE),MATCH($B$1,'Общий список'!A219:M219,0)),"")</f>
        <v/>
      </c>
      <c r="C225" s="27" t="str">
        <f>IF(B225="","", IFERROR(VLOOKUP(E225,'Общий список'!$A$3:$AG$996,3,FALSE),""))</f>
        <v/>
      </c>
      <c r="D225" s="27" t="str">
        <f>IF(B225="","", IFERROR(VLOOKUP(E225,'Общий список'!$A$3:$AG$996,17,FALSE),""))</f>
        <v/>
      </c>
      <c r="E225" s="28">
        <f>'Общий список'!A219</f>
        <v>2282</v>
      </c>
      <c r="F225" s="29" t="str">
        <f>IF(B225="","", IFERROR(VLOOKUP(E225,'Общий список'!$A$3:$AG$996,2,FALSE),""))</f>
        <v/>
      </c>
      <c r="G225" s="27" t="str">
        <f>IF(B225="","", IFERROR(VLOOKUP(E225,'Общий список'!$A$3:$AG$996,4,FALSE),""))</f>
        <v/>
      </c>
      <c r="H225" s="27" t="str">
        <f>IF(B225="","", IFERROR(VLOOKUP(E225,'Общий список'!$A$3:$AG$996,6,FALSE),""))</f>
        <v/>
      </c>
      <c r="I225" s="27" t="str">
        <f>IF(B225="","", IFERROR(VLOOKUP(E225,'Общий список'!$A$3:$AG$996,7,FALSE),""))</f>
        <v/>
      </c>
      <c r="J225" s="27" t="str">
        <f t="array" ref="J225">IFERROR(INDEX('Общий список'!$A$3:$O$996,VLOOKUP(E225,'Общий список'!$A$3:$S$996,19,FALSE),MATCH(B225,'Общий список'!A219:N219,0)+1),"")</f>
        <v/>
      </c>
      <c r="K225" s="30"/>
      <c r="L225" s="30"/>
      <c r="M225" s="31" t="str">
        <f t="shared" si="4"/>
        <v/>
      </c>
      <c r="N225" s="28"/>
      <c r="O225" s="32"/>
      <c r="R225" s="33"/>
      <c r="S225" s="33"/>
      <c r="T225" s="33"/>
    </row>
    <row r="226" ht="15.0" hidden="1" customHeight="1">
      <c r="A226" s="25"/>
      <c r="B226" s="26" t="str">
        <f t="array" ref="B226">IFERROR(INDEX('Общий список'!$A$3:$S$996,VLOOKUP(E226,'Общий список'!$A$3:$S$996,19,FALSE),MATCH($B$1,'Общий список'!A220:M220,0)),"")</f>
        <v/>
      </c>
      <c r="C226" s="27" t="str">
        <f>IF(B226="","", IFERROR(VLOOKUP(E226,'Общий список'!$A$3:$AG$996,3,FALSE),""))</f>
        <v/>
      </c>
      <c r="D226" s="27" t="str">
        <f>IF(B226="","", IFERROR(VLOOKUP(E226,'Общий список'!$A$3:$AG$996,17,FALSE),""))</f>
        <v/>
      </c>
      <c r="E226" s="28">
        <f>'Общий список'!A220</f>
        <v>2328</v>
      </c>
      <c r="F226" s="29" t="str">
        <f>IF(B226="","", IFERROR(VLOOKUP(E226,'Общий список'!$A$3:$AG$996,2,FALSE),""))</f>
        <v/>
      </c>
      <c r="G226" s="27" t="str">
        <f>IF(B226="","", IFERROR(VLOOKUP(E226,'Общий список'!$A$3:$AG$996,4,FALSE),""))</f>
        <v/>
      </c>
      <c r="H226" s="27" t="str">
        <f>IF(B226="","", IFERROR(VLOOKUP(E226,'Общий список'!$A$3:$AG$996,6,FALSE),""))</f>
        <v/>
      </c>
      <c r="I226" s="27" t="str">
        <f>IF(B226="","", IFERROR(VLOOKUP(E226,'Общий список'!$A$3:$AG$996,7,FALSE),""))</f>
        <v/>
      </c>
      <c r="J226" s="27" t="str">
        <f t="array" ref="J226">IFERROR(INDEX('Общий список'!$A$3:$O$996,VLOOKUP(E226,'Общий список'!$A$3:$S$996,19,FALSE),MATCH(B226,'Общий список'!A220:N220,0)+1),"")</f>
        <v/>
      </c>
      <c r="K226" s="30"/>
      <c r="L226" s="30"/>
      <c r="M226" s="31" t="str">
        <f t="shared" si="4"/>
        <v/>
      </c>
      <c r="N226" s="28"/>
      <c r="O226" s="32"/>
      <c r="R226" s="33"/>
      <c r="S226" s="33"/>
      <c r="T226" s="33"/>
    </row>
    <row r="227" ht="15.0" hidden="1" customHeight="1">
      <c r="A227" s="25"/>
      <c r="B227" s="26" t="str">
        <f t="array" ref="B227">IFERROR(INDEX('Общий список'!$A$3:$S$996,VLOOKUP(E227,'Общий список'!$A$3:$S$996,19,FALSE),MATCH($B$1,'Общий список'!A221:M221,0)),"")</f>
        <v/>
      </c>
      <c r="C227" s="27" t="str">
        <f>IF(B227="","", IFERROR(VLOOKUP(E227,'Общий список'!$A$3:$AG$996,3,FALSE),""))</f>
        <v/>
      </c>
      <c r="D227" s="27" t="str">
        <f>IF(B227="","", IFERROR(VLOOKUP(E227,'Общий список'!$A$3:$AG$996,17,FALSE),""))</f>
        <v/>
      </c>
      <c r="E227" s="28">
        <f>'Общий список'!A221</f>
        <v>3069</v>
      </c>
      <c r="F227" s="29" t="str">
        <f>IF(B227="","", IFERROR(VLOOKUP(E227,'Общий список'!$A$3:$AG$996,2,FALSE),""))</f>
        <v/>
      </c>
      <c r="G227" s="27" t="str">
        <f>IF(B227="","", IFERROR(VLOOKUP(E227,'Общий список'!$A$3:$AG$996,4,FALSE),""))</f>
        <v/>
      </c>
      <c r="H227" s="27" t="str">
        <f>IF(B227="","", IFERROR(VLOOKUP(E227,'Общий список'!$A$3:$AG$996,6,FALSE),""))</f>
        <v/>
      </c>
      <c r="I227" s="27" t="str">
        <f>IF(B227="","", IFERROR(VLOOKUP(E227,'Общий список'!$A$3:$AG$996,7,FALSE),""))</f>
        <v/>
      </c>
      <c r="J227" s="27" t="str">
        <f t="array" ref="J227">IFERROR(INDEX('Общий список'!$A$3:$O$996,VLOOKUP(E227,'Общий список'!$A$3:$S$996,19,FALSE),MATCH(B227,'Общий список'!A221:N221,0)+1),"")</f>
        <v/>
      </c>
      <c r="K227" s="30"/>
      <c r="L227" s="30"/>
      <c r="M227" s="31" t="str">
        <f t="shared" si="4"/>
        <v/>
      </c>
      <c r="N227" s="28"/>
      <c r="O227" s="32"/>
      <c r="R227" s="33"/>
      <c r="S227" s="33"/>
      <c r="T227" s="33"/>
    </row>
    <row r="228" ht="15.0" hidden="1" customHeight="1">
      <c r="A228" s="25"/>
      <c r="B228" s="26" t="str">
        <f t="array" ref="B228">IFERROR(INDEX('Общий список'!$A$3:$S$996,VLOOKUP(E228,'Общий список'!$A$3:$S$996,19,FALSE),MATCH($B$1,'Общий список'!A222:M222,0)),"")</f>
        <v/>
      </c>
      <c r="C228" s="27" t="str">
        <f>IF(B228="","", IFERROR(VLOOKUP(E228,'Общий список'!$A$3:$AG$996,3,FALSE),""))</f>
        <v/>
      </c>
      <c r="D228" s="27" t="str">
        <f>IF(B228="","", IFERROR(VLOOKUP(E228,'Общий список'!$A$3:$AG$996,17,FALSE),""))</f>
        <v/>
      </c>
      <c r="E228" s="28">
        <f>'Общий список'!A222</f>
        <v>3993</v>
      </c>
      <c r="F228" s="29" t="str">
        <f>IF(B228="","", IFERROR(VLOOKUP(E228,'Общий список'!$A$3:$AG$996,2,FALSE),""))</f>
        <v/>
      </c>
      <c r="G228" s="27" t="str">
        <f>IF(B228="","", IFERROR(VLOOKUP(E228,'Общий список'!$A$3:$AG$996,4,FALSE),""))</f>
        <v/>
      </c>
      <c r="H228" s="27" t="str">
        <f>IF(B228="","", IFERROR(VLOOKUP(E228,'Общий список'!$A$3:$AG$996,6,FALSE),""))</f>
        <v/>
      </c>
      <c r="I228" s="27" t="str">
        <f>IF(B228="","", IFERROR(VLOOKUP(E228,'Общий список'!$A$3:$AG$996,7,FALSE),""))</f>
        <v/>
      </c>
      <c r="J228" s="27" t="str">
        <f t="array" ref="J228">IFERROR(INDEX('Общий список'!$A$3:$O$996,VLOOKUP(E228,'Общий список'!$A$3:$S$996,19,FALSE),MATCH(B228,'Общий список'!A222:N222,0)+1),"")</f>
        <v/>
      </c>
      <c r="K228" s="30"/>
      <c r="L228" s="30"/>
      <c r="M228" s="31" t="str">
        <f t="shared" si="4"/>
        <v/>
      </c>
      <c r="N228" s="28"/>
      <c r="O228" s="32"/>
      <c r="R228" s="33"/>
      <c r="S228" s="33"/>
      <c r="T228" s="33"/>
    </row>
    <row r="229" ht="15.0" hidden="1" customHeight="1">
      <c r="A229" s="25"/>
      <c r="B229" s="26" t="str">
        <f t="array" ref="B229">IFERROR(INDEX('Общий список'!$A$3:$S$996,VLOOKUP(E229,'Общий список'!$A$3:$S$996,19,FALSE),MATCH($B$1,'Общий список'!A223:M223,0)),"")</f>
        <v/>
      </c>
      <c r="C229" s="27" t="str">
        <f>IF(B229="","", IFERROR(VLOOKUP(E229,'Общий список'!$A$3:$AG$996,3,FALSE),""))</f>
        <v/>
      </c>
      <c r="D229" s="27" t="str">
        <f>IF(B229="","", IFERROR(VLOOKUP(E229,'Общий список'!$A$3:$AG$996,17,FALSE),""))</f>
        <v/>
      </c>
      <c r="E229" s="28">
        <f>'Общий список'!A223</f>
        <v>5158</v>
      </c>
      <c r="F229" s="29" t="str">
        <f>IF(B229="","", IFERROR(VLOOKUP(E229,'Общий список'!$A$3:$AG$996,2,FALSE),""))</f>
        <v/>
      </c>
      <c r="G229" s="27" t="str">
        <f>IF(B229="","", IFERROR(VLOOKUP(E229,'Общий список'!$A$3:$AG$996,4,FALSE),""))</f>
        <v/>
      </c>
      <c r="H229" s="27" t="str">
        <f>IF(B229="","", IFERROR(VLOOKUP(E229,'Общий список'!$A$3:$AG$996,6,FALSE),""))</f>
        <v/>
      </c>
      <c r="I229" s="27" t="str">
        <f>IF(B229="","", IFERROR(VLOOKUP(E229,'Общий список'!$A$3:$AG$996,7,FALSE),""))</f>
        <v/>
      </c>
      <c r="J229" s="27" t="str">
        <f t="array" ref="J229">IFERROR(INDEX('Общий список'!$A$3:$O$996,VLOOKUP(E229,'Общий список'!$A$3:$S$996,19,FALSE),MATCH(B229,'Общий список'!A223:N223,0)+1),"")</f>
        <v/>
      </c>
      <c r="K229" s="30"/>
      <c r="L229" s="30"/>
      <c r="M229" s="31" t="str">
        <f t="shared" si="4"/>
        <v/>
      </c>
      <c r="N229" s="28"/>
      <c r="O229" s="32"/>
      <c r="R229" s="33"/>
      <c r="S229" s="33"/>
      <c r="T229" s="33"/>
    </row>
    <row r="230" ht="15.0" hidden="1" customHeight="1">
      <c r="A230" s="25"/>
      <c r="B230" s="26" t="str">
        <f t="array" ref="B230">IFERROR(INDEX('Общий список'!$A$3:$S$996,VLOOKUP(E230,'Общий список'!$A$3:$S$996,19,FALSE),MATCH($B$1,'Общий список'!A224:M224,0)),"")</f>
        <v/>
      </c>
      <c r="C230" s="27" t="str">
        <f>IF(B230="","", IFERROR(VLOOKUP(E230,'Общий список'!$A$3:$AG$996,3,FALSE),""))</f>
        <v/>
      </c>
      <c r="D230" s="27" t="str">
        <f>IF(B230="","", IFERROR(VLOOKUP(E230,'Общий список'!$A$3:$AG$996,17,FALSE),""))</f>
        <v/>
      </c>
      <c r="E230" s="28">
        <f>'Общий список'!A224</f>
        <v>5530</v>
      </c>
      <c r="F230" s="29" t="str">
        <f>IF(B230="","", IFERROR(VLOOKUP(E230,'Общий список'!$A$3:$AG$996,2,FALSE),""))</f>
        <v/>
      </c>
      <c r="G230" s="27" t="str">
        <f>IF(B230="","", IFERROR(VLOOKUP(E230,'Общий список'!$A$3:$AG$996,4,FALSE),""))</f>
        <v/>
      </c>
      <c r="H230" s="27" t="str">
        <f>IF(B230="","", IFERROR(VLOOKUP(E230,'Общий список'!$A$3:$AG$996,6,FALSE),""))</f>
        <v/>
      </c>
      <c r="I230" s="27" t="str">
        <f>IF(B230="","", IFERROR(VLOOKUP(E230,'Общий список'!$A$3:$AG$996,7,FALSE),""))</f>
        <v/>
      </c>
      <c r="J230" s="27" t="str">
        <f t="array" ref="J230">IFERROR(INDEX('Общий список'!$A$3:$O$996,VLOOKUP(E230,'Общий список'!$A$3:$S$996,19,FALSE),MATCH(B230,'Общий список'!A224:N224,0)+1),"")</f>
        <v/>
      </c>
      <c r="K230" s="30"/>
      <c r="L230" s="30"/>
      <c r="M230" s="31" t="str">
        <f t="shared" si="4"/>
        <v/>
      </c>
      <c r="N230" s="28"/>
      <c r="O230" s="32"/>
      <c r="R230" s="33"/>
      <c r="S230" s="33"/>
      <c r="T230" s="33"/>
    </row>
    <row r="231" ht="15.0" hidden="1" customHeight="1">
      <c r="A231" s="25"/>
      <c r="B231" s="26" t="str">
        <f t="array" ref="B231">IFERROR(INDEX('Общий список'!$A$3:$S$996,VLOOKUP(E231,'Общий список'!$A$3:$S$996,19,FALSE),MATCH($B$1,'Общий список'!A225:M225,0)),"")</f>
        <v/>
      </c>
      <c r="C231" s="27" t="str">
        <f>IF(B231="","", IFERROR(VLOOKUP(E231,'Общий список'!$A$3:$AG$996,3,FALSE),""))</f>
        <v/>
      </c>
      <c r="D231" s="27" t="str">
        <f>IF(B231="","", IFERROR(VLOOKUP(E231,'Общий список'!$A$3:$AG$996,17,FALSE),""))</f>
        <v/>
      </c>
      <c r="E231" s="28">
        <f>'Общий список'!A225</f>
        <v>6349</v>
      </c>
      <c r="F231" s="29" t="str">
        <f>IF(B231="","", IFERROR(VLOOKUP(E231,'Общий список'!$A$3:$AG$996,2,FALSE),""))</f>
        <v/>
      </c>
      <c r="G231" s="27" t="str">
        <f>IF(B231="","", IFERROR(VLOOKUP(E231,'Общий список'!$A$3:$AG$996,4,FALSE),""))</f>
        <v/>
      </c>
      <c r="H231" s="27" t="str">
        <f>IF(B231="","", IFERROR(VLOOKUP(E231,'Общий список'!$A$3:$AG$996,6,FALSE),""))</f>
        <v/>
      </c>
      <c r="I231" s="27" t="str">
        <f>IF(B231="","", IFERROR(VLOOKUP(E231,'Общий список'!$A$3:$AG$996,7,FALSE),""))</f>
        <v/>
      </c>
      <c r="J231" s="27" t="str">
        <f t="array" ref="J231">IFERROR(INDEX('Общий список'!$A$3:$O$996,VLOOKUP(E231,'Общий список'!$A$3:$S$996,19,FALSE),MATCH(B231,'Общий список'!A225:N225,0)+1),"")</f>
        <v/>
      </c>
      <c r="K231" s="30"/>
      <c r="L231" s="30"/>
      <c r="M231" s="31" t="str">
        <f t="shared" si="4"/>
        <v/>
      </c>
      <c r="N231" s="28"/>
      <c r="O231" s="32"/>
      <c r="R231" s="33"/>
      <c r="S231" s="33"/>
      <c r="T231" s="33"/>
    </row>
    <row r="232" ht="15.0" hidden="1" customHeight="1">
      <c r="A232" s="25"/>
      <c r="B232" s="26" t="str">
        <f t="array" ref="B232">IFERROR(INDEX('Общий список'!$A$3:$S$996,VLOOKUP(E232,'Общий список'!$A$3:$S$996,19,FALSE),MATCH($B$1,'Общий список'!A226:M226,0)),"")</f>
        <v/>
      </c>
      <c r="C232" s="27" t="str">
        <f>IF(B232="","", IFERROR(VLOOKUP(E232,'Общий список'!$A$3:$AG$996,3,FALSE),""))</f>
        <v/>
      </c>
      <c r="D232" s="27" t="str">
        <f>IF(B232="","", IFERROR(VLOOKUP(E232,'Общий список'!$A$3:$AG$996,17,FALSE),""))</f>
        <v/>
      </c>
      <c r="E232" s="28">
        <f>'Общий список'!A226</f>
        <v>7506</v>
      </c>
      <c r="F232" s="29" t="str">
        <f>IF(B232="","", IFERROR(VLOOKUP(E232,'Общий список'!$A$3:$AG$996,2,FALSE),""))</f>
        <v/>
      </c>
      <c r="G232" s="27" t="str">
        <f>IF(B232="","", IFERROR(VLOOKUP(E232,'Общий список'!$A$3:$AG$996,4,FALSE),""))</f>
        <v/>
      </c>
      <c r="H232" s="27" t="str">
        <f>IF(B232="","", IFERROR(VLOOKUP(E232,'Общий список'!$A$3:$AG$996,6,FALSE),""))</f>
        <v/>
      </c>
      <c r="I232" s="27" t="str">
        <f>IF(B232="","", IFERROR(VLOOKUP(E232,'Общий список'!$A$3:$AG$996,7,FALSE),""))</f>
        <v/>
      </c>
      <c r="J232" s="27" t="str">
        <f t="array" ref="J232">IFERROR(INDEX('Общий список'!$A$3:$O$996,VLOOKUP(E232,'Общий список'!$A$3:$S$996,19,FALSE),MATCH(B232,'Общий список'!A226:N226,0)+1),"")</f>
        <v/>
      </c>
      <c r="K232" s="30"/>
      <c r="L232" s="30"/>
      <c r="M232" s="31" t="str">
        <f t="shared" si="4"/>
        <v/>
      </c>
      <c r="N232" s="28"/>
      <c r="O232" s="32"/>
      <c r="R232" s="33"/>
      <c r="S232" s="33"/>
      <c r="T232" s="33"/>
    </row>
    <row r="233" ht="15.0" hidden="1" customHeight="1">
      <c r="A233" s="25"/>
      <c r="B233" s="26" t="str">
        <f t="array" ref="B233">IFERROR(INDEX('Общий список'!$A$3:$S$996,VLOOKUP(E233,'Общий список'!$A$3:$S$996,19,FALSE),MATCH($B$1,'Общий список'!A227:M227,0)),"")</f>
        <v/>
      </c>
      <c r="C233" s="27" t="str">
        <f>IF(B233="","", IFERROR(VLOOKUP(E233,'Общий список'!$A$3:$AG$996,3,FALSE),""))</f>
        <v/>
      </c>
      <c r="D233" s="27" t="str">
        <f>IF(B233="","", IFERROR(VLOOKUP(E233,'Общий список'!$A$3:$AG$996,17,FALSE),""))</f>
        <v/>
      </c>
      <c r="E233" s="28">
        <f>'Общий список'!A227</f>
        <v>7777</v>
      </c>
      <c r="F233" s="29" t="str">
        <f>IF(B233="","", IFERROR(VLOOKUP(E233,'Общий список'!$A$3:$AG$996,2,FALSE),""))</f>
        <v/>
      </c>
      <c r="G233" s="27" t="str">
        <f>IF(B233="","", IFERROR(VLOOKUP(E233,'Общий список'!$A$3:$AG$996,4,FALSE),""))</f>
        <v/>
      </c>
      <c r="H233" s="27" t="str">
        <f>IF(B233="","", IFERROR(VLOOKUP(E233,'Общий список'!$A$3:$AG$996,6,FALSE),""))</f>
        <v/>
      </c>
      <c r="I233" s="27" t="str">
        <f>IF(B233="","", IFERROR(VLOOKUP(E233,'Общий список'!$A$3:$AG$996,7,FALSE),""))</f>
        <v/>
      </c>
      <c r="J233" s="27" t="str">
        <f t="array" ref="J233">IFERROR(INDEX('Общий список'!$A$3:$O$996,VLOOKUP(E233,'Общий список'!$A$3:$S$996,19,FALSE),MATCH(B233,'Общий список'!A227:N227,0)+1),"")</f>
        <v/>
      </c>
      <c r="K233" s="30"/>
      <c r="L233" s="30"/>
      <c r="M233" s="31" t="str">
        <f t="shared" si="4"/>
        <v/>
      </c>
      <c r="N233" s="28"/>
      <c r="O233" s="32"/>
      <c r="R233" s="33"/>
      <c r="S233" s="33"/>
      <c r="T233" s="33"/>
    </row>
    <row r="234" ht="15.0" hidden="1" customHeight="1">
      <c r="A234" s="25"/>
      <c r="B234" s="26" t="str">
        <f t="array" ref="B234">IFERROR(INDEX('Общий список'!$A$3:$S$996,VLOOKUP(E234,'Общий список'!$A$3:$S$996,19,FALSE),MATCH($B$1,'Общий список'!A228:M228,0)),"")</f>
        <v/>
      </c>
      <c r="C234" s="27" t="str">
        <f>IF(B234="","", IFERROR(VLOOKUP(E234,'Общий список'!$A$3:$AG$996,3,FALSE),""))</f>
        <v/>
      </c>
      <c r="D234" s="27" t="str">
        <f>IF(B234="","", IFERROR(VLOOKUP(E234,'Общий список'!$A$3:$AG$996,17,FALSE),""))</f>
        <v/>
      </c>
      <c r="E234" s="28">
        <f>'Общий список'!A228</f>
        <v>7837</v>
      </c>
      <c r="F234" s="29" t="str">
        <f>IF(B234="","", IFERROR(VLOOKUP(E234,'Общий список'!$A$3:$AG$996,2,FALSE),""))</f>
        <v/>
      </c>
      <c r="G234" s="27" t="str">
        <f>IF(B234="","", IFERROR(VLOOKUP(E234,'Общий список'!$A$3:$AG$996,4,FALSE),""))</f>
        <v/>
      </c>
      <c r="H234" s="27" t="str">
        <f>IF(B234="","", IFERROR(VLOOKUP(E234,'Общий список'!$A$3:$AG$996,6,FALSE),""))</f>
        <v/>
      </c>
      <c r="I234" s="27" t="str">
        <f>IF(B234="","", IFERROR(VLOOKUP(E234,'Общий список'!$A$3:$AG$996,7,FALSE),""))</f>
        <v/>
      </c>
      <c r="J234" s="27" t="str">
        <f t="array" ref="J234">IFERROR(INDEX('Общий список'!$A$3:$O$996,VLOOKUP(E234,'Общий список'!$A$3:$S$996,19,FALSE),MATCH(B234,'Общий список'!A228:N228,0)+1),"")</f>
        <v/>
      </c>
      <c r="K234" s="30"/>
      <c r="L234" s="30"/>
      <c r="M234" s="31" t="str">
        <f t="shared" si="4"/>
        <v/>
      </c>
      <c r="N234" s="28"/>
      <c r="O234" s="32"/>
      <c r="R234" s="33"/>
      <c r="S234" s="33"/>
      <c r="T234" s="33"/>
    </row>
    <row r="235" ht="15.0" hidden="1" customHeight="1">
      <c r="A235" s="25"/>
      <c r="B235" s="26" t="str">
        <f t="array" ref="B235">IFERROR(INDEX('Общий список'!$A$3:$S$996,VLOOKUP(E235,'Общий список'!$A$3:$S$996,19,FALSE),MATCH($B$1,'Общий список'!A229:M229,0)),"")</f>
        <v>60 м</v>
      </c>
      <c r="C235" s="27" t="str">
        <f>IF(B235="","", IFERROR(VLOOKUP(E235,'Общий список'!$A$3:$AG$996,3,FALSE),""))</f>
        <v>М</v>
      </c>
      <c r="D235" s="27" t="str">
        <f>IF(B235="","", IFERROR(VLOOKUP(E235,'Общий список'!$A$3:$AG$996,17,FALSE),""))</f>
        <v/>
      </c>
      <c r="E235" s="28" t="str">
        <f>'Общий список'!A229</f>
        <v>887а</v>
      </c>
      <c r="F235" s="29" t="str">
        <f>IF(B235="","", IFERROR(VLOOKUP(E235,'Общий список'!$A$3:$AG$996,2,FALSE),""))</f>
        <v>Шишкин Илья</v>
      </c>
      <c r="G235" s="27" t="str">
        <f>IF(B235="","", IFERROR(VLOOKUP(E235,'Общий список'!$A$3:$AG$996,4,FALSE),""))</f>
        <v>30.05.2008</v>
      </c>
      <c r="H235" s="27" t="str">
        <f>IF(B235="","", IFERROR(VLOOKUP(E235,'Общий список'!$A$3:$AG$996,6,FALSE),""))</f>
        <v>МАУ ДО СШ "Рекорд"</v>
      </c>
      <c r="I235" s="27" t="str">
        <f>IF(B235="","", IFERROR(VLOOKUP(E235,'Общий список'!$A$3:$AG$996,7,FALSE),""))</f>
        <v>Анютина Е.В.</v>
      </c>
      <c r="J235" s="27">
        <f t="array" ref="J235">IFERROR(INDEX('Общий список'!$A$3:$O$996,VLOOKUP(E235,'Общий список'!$A$3:$S$996,19,FALSE),MATCH(B235,'Общий список'!A229:N229,0)+1),"")</f>
        <v>7.43</v>
      </c>
      <c r="K235" s="30"/>
      <c r="L235" s="30"/>
      <c r="M235" s="31" t="str">
        <f t="shared" si="4"/>
        <v/>
      </c>
      <c r="N235" s="28"/>
      <c r="O235" s="32"/>
      <c r="R235" s="33"/>
      <c r="S235" s="33"/>
      <c r="T235" s="33"/>
    </row>
    <row r="236" ht="15.0" hidden="1" customHeight="1">
      <c r="A236" s="25"/>
      <c r="B236" s="26" t="str">
        <f t="array" ref="B236">IFERROR(INDEX('Общий список'!$A$3:$S$996,VLOOKUP(E236,'Общий список'!$A$3:$S$996,19,FALSE),MATCH($B$1,'Общий список'!A230:M230,0)),"")</f>
        <v/>
      </c>
      <c r="C236" s="27" t="str">
        <f>IF(B236="","", IFERROR(VLOOKUP(E236,'Общий список'!$A$3:$AG$996,3,FALSE),""))</f>
        <v/>
      </c>
      <c r="D236" s="27" t="str">
        <f>IF(B236="","", IFERROR(VLOOKUP(E236,'Общий список'!$A$3:$AG$996,17,FALSE),""))</f>
        <v/>
      </c>
      <c r="E236" s="28" t="str">
        <f>'Общий список'!A230</f>
        <v>306а</v>
      </c>
      <c r="F236" s="29" t="str">
        <f>IF(B236="","", IFERROR(VLOOKUP(E236,'Общий список'!$A$3:$AG$996,2,FALSE),""))</f>
        <v/>
      </c>
      <c r="G236" s="27" t="str">
        <f>IF(B236="","", IFERROR(VLOOKUP(E236,'Общий список'!$A$3:$AG$996,4,FALSE),""))</f>
        <v/>
      </c>
      <c r="H236" s="27" t="str">
        <f>IF(B236="","", IFERROR(VLOOKUP(E236,'Общий список'!$A$3:$AG$996,6,FALSE),""))</f>
        <v/>
      </c>
      <c r="I236" s="27" t="str">
        <f>IF(B236="","", IFERROR(VLOOKUP(E236,'Общий список'!$A$3:$AG$996,7,FALSE),""))</f>
        <v/>
      </c>
      <c r="J236" s="27" t="str">
        <f t="array" ref="J236">IFERROR(INDEX('Общий список'!$A$3:$O$996,VLOOKUP(E236,'Общий список'!$A$3:$S$996,19,FALSE),MATCH(B236,'Общий список'!A230:N230,0)+1),"")</f>
        <v/>
      </c>
      <c r="K236" s="30"/>
      <c r="L236" s="30"/>
      <c r="M236" s="31" t="str">
        <f t="shared" si="4"/>
        <v/>
      </c>
      <c r="N236" s="28"/>
      <c r="O236" s="32"/>
      <c r="R236" s="33"/>
      <c r="S236" s="33"/>
      <c r="T236" s="33"/>
    </row>
    <row r="237" ht="15.0" hidden="1" customHeight="1">
      <c r="A237" s="25"/>
      <c r="B237" s="26" t="str">
        <f t="array" ref="B237">IFERROR(INDEX('Общий список'!$A$3:$S$996,VLOOKUP(E237,'Общий список'!$A$3:$S$996,19,FALSE),MATCH($B$1,'Общий список'!A231:M231,0)),"")</f>
        <v/>
      </c>
      <c r="C237" s="27" t="str">
        <f>IF(B237="","", IFERROR(VLOOKUP(E237,'Общий список'!$A$3:$AG$996,3,FALSE),""))</f>
        <v/>
      </c>
      <c r="D237" s="27" t="str">
        <f>IF(B237="","", IFERROR(VLOOKUP(E237,'Общий список'!$A$3:$AG$996,17,FALSE),""))</f>
        <v/>
      </c>
      <c r="E237" s="28" t="str">
        <f>'Общий список'!A231</f>
        <v>306в</v>
      </c>
      <c r="F237" s="29" t="str">
        <f>IF(B237="","", IFERROR(VLOOKUP(E237,'Общий список'!$A$3:$AG$996,2,FALSE),""))</f>
        <v/>
      </c>
      <c r="G237" s="27" t="str">
        <f>IF(B237="","", IFERROR(VLOOKUP(E237,'Общий список'!$A$3:$AG$996,4,FALSE),""))</f>
        <v/>
      </c>
      <c r="H237" s="27" t="str">
        <f>IF(B237="","", IFERROR(VLOOKUP(E237,'Общий список'!$A$3:$AG$996,6,FALSE),""))</f>
        <v/>
      </c>
      <c r="I237" s="27" t="str">
        <f>IF(B237="","", IFERROR(VLOOKUP(E237,'Общий список'!$A$3:$AG$996,7,FALSE),""))</f>
        <v/>
      </c>
      <c r="J237" s="27" t="str">
        <f t="array" ref="J237">IFERROR(INDEX('Общий список'!$A$3:$O$996,VLOOKUP(E237,'Общий список'!$A$3:$S$996,19,FALSE),MATCH(B237,'Общий список'!A231:N231,0)+1),"")</f>
        <v/>
      </c>
      <c r="K237" s="30"/>
      <c r="L237" s="30"/>
      <c r="M237" s="31" t="str">
        <f t="shared" si="4"/>
        <v/>
      </c>
      <c r="N237" s="28"/>
      <c r="O237" s="32"/>
      <c r="R237" s="33"/>
      <c r="S237" s="33"/>
      <c r="T237" s="33"/>
    </row>
    <row r="238" ht="15.0" hidden="1" customHeight="1">
      <c r="A238" s="25"/>
      <c r="B238" s="26" t="str">
        <f t="array" ref="B238">IFERROR(INDEX('Общий список'!$A$3:$S$996,VLOOKUP(E238,'Общий список'!$A$3:$S$996,19,FALSE),MATCH($B$1,'Общий список'!A232:M232,0)),"")</f>
        <v>60 м</v>
      </c>
      <c r="C238" s="27" t="str">
        <f>IF(B238="","", IFERROR(VLOOKUP(E238,'Общий список'!$A$3:$AG$996,3,FALSE),""))</f>
        <v>М</v>
      </c>
      <c r="D238" s="27" t="str">
        <f>IF(B238="","", IFERROR(VLOOKUP(E238,'Общий список'!$A$3:$AG$996,17,FALSE),""))</f>
        <v/>
      </c>
      <c r="E238" s="28" t="str">
        <f>'Общий список'!A232</f>
        <v>304а</v>
      </c>
      <c r="F238" s="29" t="str">
        <f>IF(B238="","", IFERROR(VLOOKUP(E238,'Общий список'!$A$3:$AG$996,2,FALSE),""))</f>
        <v>Гайдученко Андрей</v>
      </c>
      <c r="G238" s="27" t="str">
        <f>IF(B238="","", IFERROR(VLOOKUP(E238,'Общий список'!$A$3:$AG$996,4,FALSE),""))</f>
        <v>07.05.2009</v>
      </c>
      <c r="H238" s="27" t="str">
        <f>IF(B238="","", IFERROR(VLOOKUP(E238,'Общий список'!$A$3:$AG$996,6,FALSE),""))</f>
        <v>ФГКОУ"ПСВУ"</v>
      </c>
      <c r="I238" s="27" t="str">
        <f>IF(B238="","", IFERROR(VLOOKUP(E238,'Общий список'!$A$3:$AG$996,7,FALSE),""))</f>
        <v>Кирсанова У.А.</v>
      </c>
      <c r="J238" s="27">
        <f t="array" ref="J238">IFERROR(INDEX('Общий список'!$A$3:$O$996,VLOOKUP(E238,'Общий список'!$A$3:$S$996,19,FALSE),MATCH(B238,'Общий список'!A232:N232,0)+1),"")</f>
        <v>7.43</v>
      </c>
      <c r="K238" s="30"/>
      <c r="L238" s="30"/>
      <c r="M238" s="31" t="str">
        <f t="shared" si="4"/>
        <v/>
      </c>
      <c r="N238" s="28"/>
      <c r="O238" s="32"/>
      <c r="R238" s="33"/>
      <c r="S238" s="33"/>
      <c r="T238" s="33"/>
    </row>
    <row r="239" ht="15.0" hidden="1" customHeight="1">
      <c r="A239" s="25"/>
      <c r="B239" s="26" t="str">
        <f t="array" ref="B239">IFERROR(INDEX('Общий список'!$A$3:$S$996,VLOOKUP(E239,'Общий список'!$A$3:$S$996,19,FALSE),MATCH($B$1,'Общий список'!A233:M233,0)),"")</f>
        <v>60 м</v>
      </c>
      <c r="C239" s="27" t="str">
        <f>IF(B239="","", IFERROR(VLOOKUP(E239,'Общий список'!$A$3:$AG$996,3,FALSE),""))</f>
        <v>М</v>
      </c>
      <c r="D239" s="27" t="str">
        <f>IF(B239="","", IFERROR(VLOOKUP(E239,'Общий список'!$A$3:$AG$996,17,FALSE),""))</f>
        <v/>
      </c>
      <c r="E239" s="28" t="str">
        <f>'Общий список'!A233</f>
        <v>307а</v>
      </c>
      <c r="F239" s="29" t="str">
        <f>IF(B239="","", IFERROR(VLOOKUP(E239,'Общий список'!$A$3:$AG$996,2,FALSE),""))</f>
        <v>Дульцев Александр </v>
      </c>
      <c r="G239" s="27" t="str">
        <f>IF(B239="","", IFERROR(VLOOKUP(E239,'Общий список'!$A$3:$AG$996,4,FALSE),""))</f>
        <v>14.06.2007</v>
      </c>
      <c r="H239" s="27" t="str">
        <f>IF(B239="","", IFERROR(VLOOKUP(E239,'Общий список'!$A$3:$AG$996,6,FALSE),""))</f>
        <v>ФГКОУ"ПСВУ"</v>
      </c>
      <c r="I239" s="27" t="str">
        <f>IF(B239="","", IFERROR(VLOOKUP(E239,'Общий список'!$A$3:$AG$996,7,FALSE),""))</f>
        <v>Кирсанова У.А.</v>
      </c>
      <c r="J239" s="27">
        <f t="array" ref="J239">IFERROR(INDEX('Общий список'!$A$3:$O$996,VLOOKUP(E239,'Общий список'!$A$3:$S$996,19,FALSE),MATCH(B239,'Общий список'!A233:N233,0)+1),"")</f>
        <v>7.28</v>
      </c>
      <c r="K239" s="30"/>
      <c r="L239" s="30"/>
      <c r="M239" s="31" t="str">
        <f t="shared" si="4"/>
        <v/>
      </c>
      <c r="N239" s="28"/>
      <c r="O239" s="32"/>
      <c r="R239" s="33"/>
      <c r="S239" s="33"/>
      <c r="T239" s="33"/>
    </row>
    <row r="240" ht="15.0" hidden="1" customHeight="1">
      <c r="A240" s="39"/>
      <c r="B240" s="26" t="str">
        <f t="array" ref="B240">IFERROR(INDEX('Общий список'!$A$3:$S$996,VLOOKUP(E240,'Общий список'!$A$3:$S$996,19,FALSE),MATCH($B$1,'Общий список'!A235:M235,0)),"")</f>
        <v/>
      </c>
      <c r="C240" s="27" t="str">
        <f>IF(B240="","", IFERROR(VLOOKUP(E240,'Общий список'!$A$3:$AG$996,3,FALSE),""))</f>
        <v/>
      </c>
      <c r="D240" s="27" t="str">
        <f>IF(B240="","", IFERROR(VLOOKUP(E240,'Общий список'!$A$3:$AG$996,17,FALSE),""))</f>
        <v/>
      </c>
      <c r="E240" s="28" t="str">
        <f>'Общий список'!A235</f>
        <v>197а</v>
      </c>
      <c r="F240" s="29" t="str">
        <f>IF(B240="","", IFERROR(VLOOKUP(E240,'Общий список'!$A$3:$AG$996,2,FALSE),""))</f>
        <v/>
      </c>
      <c r="G240" s="27" t="str">
        <f>IF(B240="","", IFERROR(VLOOKUP(E240,'Общий список'!$A$3:$AG$996,4,FALSE),""))</f>
        <v/>
      </c>
      <c r="H240" s="27" t="str">
        <f>IF(B240="","", IFERROR(VLOOKUP(E240,'Общий список'!$A$3:$AG$996,6,FALSE),""))</f>
        <v/>
      </c>
      <c r="I240" s="27" t="str">
        <f>IF(B240="","", IFERROR(VLOOKUP(E240,'Общий список'!$A$3:$AG$996,7,FALSE),""))</f>
        <v/>
      </c>
      <c r="J240" s="27" t="str">
        <f t="array" ref="J240">IFERROR(INDEX('Общий список'!$A$3:$O$996,VLOOKUP(E240,'Общий список'!$A$3:$S$996,19,FALSE),MATCH(B240,'Общий список'!A235:N235,0)+1),"")</f>
        <v/>
      </c>
      <c r="K240" s="30"/>
      <c r="L240" s="30"/>
      <c r="M240" s="31" t="str">
        <f t="shared" si="4"/>
        <v/>
      </c>
      <c r="N240" s="28"/>
      <c r="O240" s="32"/>
      <c r="R240" s="33"/>
      <c r="S240" s="33"/>
      <c r="T240" s="33"/>
    </row>
    <row r="241" ht="15.0" hidden="1" customHeight="1">
      <c r="A241" s="39"/>
      <c r="B241" s="26" t="str">
        <f t="array" ref="B241">IFERROR(INDEX('Общий список'!$A$3:$S$996,VLOOKUP(E241,'Общий список'!$A$3:$S$996,19,FALSE),MATCH($B$1,'Общий список'!A236:M236,0)),"")</f>
        <v/>
      </c>
      <c r="C241" s="27" t="str">
        <f>IF(B241="","", IFERROR(VLOOKUP(E241,'Общий список'!$A$3:$AG$996,3,FALSE),""))</f>
        <v/>
      </c>
      <c r="D241" s="27" t="str">
        <f>IF(B241="","", IFERROR(VLOOKUP(E241,'Общий список'!$A$3:$AG$996,17,FALSE),""))</f>
        <v/>
      </c>
      <c r="E241" s="28" t="str">
        <f>'Общий список'!A236</f>
        <v>150а</v>
      </c>
      <c r="F241" s="29" t="str">
        <f>IF(B241="","", IFERROR(VLOOKUP(E241,'Общий список'!$A$3:$AG$996,2,FALSE),""))</f>
        <v/>
      </c>
      <c r="G241" s="27" t="str">
        <f>IF(B241="","", IFERROR(VLOOKUP(E241,'Общий список'!$A$3:$AG$996,4,FALSE),""))</f>
        <v/>
      </c>
      <c r="H241" s="27" t="str">
        <f>IF(B241="","", IFERROR(VLOOKUP(E241,'Общий список'!$A$3:$AG$996,6,FALSE),""))</f>
        <v/>
      </c>
      <c r="I241" s="27" t="str">
        <f>IF(B241="","", IFERROR(VLOOKUP(E241,'Общий список'!$A$3:$AG$996,7,FALSE),""))</f>
        <v/>
      </c>
      <c r="J241" s="27" t="str">
        <f t="array" ref="J241">IFERROR(INDEX('Общий список'!$A$3:$O$996,VLOOKUP(E241,'Общий список'!$A$3:$S$996,19,FALSE),MATCH(B241,'Общий список'!A236:N236,0)+1),"")</f>
        <v/>
      </c>
      <c r="K241" s="30"/>
      <c r="L241" s="30"/>
      <c r="M241" s="31" t="str">
        <f t="shared" si="4"/>
        <v/>
      </c>
      <c r="N241" s="28"/>
      <c r="O241" s="32"/>
      <c r="R241" s="33"/>
      <c r="S241" s="33"/>
      <c r="T241" s="33"/>
    </row>
    <row r="242" ht="15.0" hidden="1" customHeight="1">
      <c r="A242" s="39"/>
      <c r="B242" s="26" t="str">
        <f t="array" ref="B242">IFERROR(INDEX('Общий список'!$A$3:$S$996,VLOOKUP(E242,'Общий список'!$A$3:$S$996,19,FALSE),MATCH($B$1,'Общий список'!A237:M237,0)),"")</f>
        <v/>
      </c>
      <c r="C242" s="27" t="str">
        <f>IF(B242="","", IFERROR(VLOOKUP(E242,'Общий список'!$A$3:$AG$996,3,FALSE),""))</f>
        <v/>
      </c>
      <c r="D242" s="27" t="str">
        <f>IF(B242="","", IFERROR(VLOOKUP(E242,'Общий список'!$A$3:$AG$996,17,FALSE),""))</f>
        <v/>
      </c>
      <c r="E242" s="28">
        <f>'Общий список'!A237</f>
        <v>1982</v>
      </c>
      <c r="F242" s="29" t="str">
        <f>IF(B242="","", IFERROR(VLOOKUP(E242,'Общий список'!$A$3:$AG$996,2,FALSE),""))</f>
        <v/>
      </c>
      <c r="G242" s="27" t="str">
        <f>IF(B242="","", IFERROR(VLOOKUP(E242,'Общий список'!$A$3:$AG$996,4,FALSE),""))</f>
        <v/>
      </c>
      <c r="H242" s="27" t="str">
        <f>IF(B242="","", IFERROR(VLOOKUP(E242,'Общий список'!$A$3:$AG$996,6,FALSE),""))</f>
        <v/>
      </c>
      <c r="I242" s="27" t="str">
        <f>IF(B242="","", IFERROR(VLOOKUP(E242,'Общий список'!$A$3:$AG$996,7,FALSE),""))</f>
        <v/>
      </c>
      <c r="J242" s="27" t="str">
        <f t="array" ref="J242">IFERROR(INDEX('Общий список'!$A$3:$O$996,VLOOKUP(E242,'Общий список'!$A$3:$S$996,19,FALSE),MATCH(B242,'Общий список'!A237:N237,0)+1),"")</f>
        <v/>
      </c>
      <c r="K242" s="30"/>
      <c r="L242" s="30"/>
      <c r="M242" s="31" t="str">
        <f t="shared" si="4"/>
        <v/>
      </c>
      <c r="N242" s="28"/>
      <c r="O242" s="32"/>
      <c r="R242" s="33"/>
      <c r="S242" s="33"/>
      <c r="T242" s="33"/>
    </row>
    <row r="243" ht="15.0" hidden="1" customHeight="1">
      <c r="A243" s="39"/>
      <c r="B243" s="26" t="str">
        <f t="array" ref="B243">IFERROR(INDEX('Общий список'!$A$3:$S$996,VLOOKUP(E243,'Общий список'!$A$3:$S$996,19,FALSE),MATCH($B$1,'Общий список'!A238:M238,0)),"")</f>
        <v/>
      </c>
      <c r="C243" s="27" t="str">
        <f>IF(B243="","", IFERROR(VLOOKUP(E243,'Общий список'!$A$3:$AG$996,3,FALSE),""))</f>
        <v/>
      </c>
      <c r="D243" s="27" t="str">
        <f>IF(B243="","", IFERROR(VLOOKUP(E243,'Общий список'!$A$3:$AG$996,17,FALSE),""))</f>
        <v/>
      </c>
      <c r="E243" s="28" t="str">
        <f>'Общий список'!A238</f>
        <v/>
      </c>
      <c r="F243" s="29" t="str">
        <f>IF(B243="","", IFERROR(VLOOKUP(E243,'Общий список'!$A$3:$AG$996,2,FALSE),""))</f>
        <v/>
      </c>
      <c r="G243" s="27" t="str">
        <f>IF(B243="","", IFERROR(VLOOKUP(E243,'Общий список'!$A$3:$AG$996,4,FALSE),""))</f>
        <v/>
      </c>
      <c r="H243" s="27" t="str">
        <f>IF(B243="","", IFERROR(VLOOKUP(E243,'Общий список'!$A$3:$AG$996,6,FALSE),""))</f>
        <v/>
      </c>
      <c r="I243" s="27" t="str">
        <f>IF(B243="","", IFERROR(VLOOKUP(E243,'Общий список'!$A$3:$AG$996,7,FALSE),""))</f>
        <v/>
      </c>
      <c r="J243" s="27" t="str">
        <f t="array" ref="J243">IFERROR(INDEX('Общий список'!$A$3:$O$996,VLOOKUP(E243,'Общий список'!$A$3:$S$996,19,FALSE),MATCH(B243,'Общий список'!A238:N238,0)+1),"")</f>
        <v/>
      </c>
      <c r="K243" s="30"/>
      <c r="L243" s="30"/>
      <c r="M243" s="31" t="str">
        <f t="shared" si="4"/>
        <v/>
      </c>
      <c r="N243" s="28"/>
      <c r="O243" s="32"/>
      <c r="R243" s="33"/>
      <c r="S243" s="33"/>
      <c r="T243" s="33"/>
    </row>
    <row r="244" ht="15.0" hidden="1" customHeight="1">
      <c r="A244" s="39"/>
      <c r="B244" s="26" t="str">
        <f t="array" ref="B244">IFERROR(INDEX('Общий список'!$A$3:$S$996,VLOOKUP(E244,'Общий список'!$A$3:$S$996,19,FALSE),MATCH($B$1,'Общий список'!A239:M239,0)),"")</f>
        <v/>
      </c>
      <c r="C244" s="27" t="str">
        <f>IF(B244="","", IFERROR(VLOOKUP(E244,'Общий список'!$A$3:$AG$996,3,FALSE),""))</f>
        <v/>
      </c>
      <c r="D244" s="27" t="str">
        <f>IF(B244="","", IFERROR(VLOOKUP(E244,'Общий список'!$A$3:$AG$996,17,FALSE),""))</f>
        <v/>
      </c>
      <c r="E244" s="28" t="str">
        <f>'Общий список'!A239</f>
        <v/>
      </c>
      <c r="F244" s="29" t="str">
        <f>IF(B244="","", IFERROR(VLOOKUP(E244,'Общий список'!$A$3:$AG$996,2,FALSE),""))</f>
        <v/>
      </c>
      <c r="G244" s="27" t="str">
        <f>IF(B244="","", IFERROR(VLOOKUP(E244,'Общий список'!$A$3:$AG$996,4,FALSE),""))</f>
        <v/>
      </c>
      <c r="H244" s="27" t="str">
        <f>IF(B244="","", IFERROR(VLOOKUP(E244,'Общий список'!$A$3:$AG$996,6,FALSE),""))</f>
        <v/>
      </c>
      <c r="I244" s="27" t="str">
        <f>IF(B244="","", IFERROR(VLOOKUP(E244,'Общий список'!$A$3:$AG$996,7,FALSE),""))</f>
        <v/>
      </c>
      <c r="J244" s="27" t="str">
        <f t="array" ref="J244">IFERROR(INDEX('Общий список'!$A$3:$O$996,VLOOKUP(E244,'Общий список'!$A$3:$S$996,19,FALSE),MATCH(B244,'Общий список'!A239:N239,0)+1),"")</f>
        <v/>
      </c>
      <c r="K244" s="30"/>
      <c r="L244" s="30"/>
      <c r="M244" s="31" t="str">
        <f t="shared" si="4"/>
        <v/>
      </c>
      <c r="N244" s="28"/>
      <c r="O244" s="32"/>
      <c r="R244" s="33"/>
      <c r="S244" s="33"/>
      <c r="T244" s="33"/>
    </row>
    <row r="245" ht="15.0" hidden="1" customHeight="1">
      <c r="A245" s="39"/>
      <c r="B245" s="26" t="str">
        <f t="array" ref="B245">IFERROR(INDEX('Общий список'!$A$3:$S$996,VLOOKUP(E245,'Общий список'!$A$3:$S$996,19,FALSE),MATCH($B$1,'Общий список'!A240:M240,0)),"")</f>
        <v/>
      </c>
      <c r="C245" s="27" t="str">
        <f>IF(B245="","", IFERROR(VLOOKUP(E245,'Общий список'!$A$3:$AG$996,3,FALSE),""))</f>
        <v/>
      </c>
      <c r="D245" s="27" t="str">
        <f>IF(B245="","", IFERROR(VLOOKUP(E245,'Общий список'!$A$3:$AG$996,17,FALSE),""))</f>
        <v/>
      </c>
      <c r="E245" s="28" t="str">
        <f>'Общий список'!A240</f>
        <v/>
      </c>
      <c r="F245" s="29" t="str">
        <f>IF(B245="","", IFERROR(VLOOKUP(E245,'Общий список'!$A$3:$AG$996,2,FALSE),""))</f>
        <v/>
      </c>
      <c r="G245" s="27" t="str">
        <f>IF(B245="","", IFERROR(VLOOKUP(E245,'Общий список'!$A$3:$AG$996,4,FALSE),""))</f>
        <v/>
      </c>
      <c r="H245" s="27" t="str">
        <f>IF(B245="","", IFERROR(VLOOKUP(E245,'Общий список'!$A$3:$AG$996,6,FALSE),""))</f>
        <v/>
      </c>
      <c r="I245" s="27" t="str">
        <f>IF(B245="","", IFERROR(VLOOKUP(E245,'Общий список'!$A$3:$AG$996,7,FALSE),""))</f>
        <v/>
      </c>
      <c r="J245" s="27" t="str">
        <f t="array" ref="J245">IFERROR(INDEX('Общий список'!$A$3:$O$996,VLOOKUP(E245,'Общий список'!$A$3:$S$996,19,FALSE),MATCH(B245,'Общий список'!A240:N240,0)+1),"")</f>
        <v/>
      </c>
      <c r="K245" s="30"/>
      <c r="L245" s="30"/>
      <c r="M245" s="31" t="str">
        <f t="shared" si="4"/>
        <v/>
      </c>
      <c r="N245" s="28"/>
      <c r="O245" s="32"/>
      <c r="R245" s="33"/>
      <c r="S245" s="33"/>
      <c r="T245" s="33"/>
    </row>
    <row r="246" ht="15.0" hidden="1" customHeight="1">
      <c r="A246" s="39"/>
      <c r="B246" s="26" t="str">
        <f t="array" ref="B246">IFERROR(INDEX('Общий список'!$A$3:$S$996,VLOOKUP(E246,'Общий список'!$A$3:$S$996,19,FALSE),MATCH($B$1,'Общий список'!A241:M241,0)),"")</f>
        <v/>
      </c>
      <c r="C246" s="27" t="str">
        <f>IF(B246="","", IFERROR(VLOOKUP(E246,'Общий список'!$A$3:$AG$996,3,FALSE),""))</f>
        <v/>
      </c>
      <c r="D246" s="27" t="str">
        <f>IF(B246="","", IFERROR(VLOOKUP(E246,'Общий список'!$A$3:$AG$996,17,FALSE),""))</f>
        <v/>
      </c>
      <c r="E246" s="28" t="str">
        <f>'Общий список'!A241</f>
        <v/>
      </c>
      <c r="F246" s="29" t="str">
        <f>IF(B246="","", IFERROR(VLOOKUP(E246,'Общий список'!$A$3:$AG$996,2,FALSE),""))</f>
        <v/>
      </c>
      <c r="G246" s="27" t="str">
        <f>IF(B246="","", IFERROR(VLOOKUP(E246,'Общий список'!$A$3:$AG$996,4,FALSE),""))</f>
        <v/>
      </c>
      <c r="H246" s="27" t="str">
        <f>IF(B246="","", IFERROR(VLOOKUP(E246,'Общий список'!$A$3:$AG$996,6,FALSE),""))</f>
        <v/>
      </c>
      <c r="I246" s="27" t="str">
        <f>IF(B246="","", IFERROR(VLOOKUP(E246,'Общий список'!$A$3:$AG$996,7,FALSE),""))</f>
        <v/>
      </c>
      <c r="J246" s="27" t="str">
        <f t="array" ref="J246">IFERROR(INDEX('Общий список'!$A$3:$O$996,VLOOKUP(E246,'Общий список'!$A$3:$S$996,19,FALSE),MATCH(B246,'Общий список'!A241:N241,0)+1),"")</f>
        <v/>
      </c>
      <c r="K246" s="30"/>
      <c r="L246" s="30"/>
      <c r="M246" s="31" t="str">
        <f t="shared" si="4"/>
        <v/>
      </c>
      <c r="N246" s="28"/>
      <c r="O246" s="32"/>
      <c r="R246" s="33"/>
      <c r="S246" s="33"/>
      <c r="T246" s="33"/>
    </row>
    <row r="247" ht="15.0" hidden="1" customHeight="1">
      <c r="A247" s="39"/>
      <c r="B247" s="26" t="str">
        <f t="array" ref="B247">IFERROR(INDEX('Общий список'!$A$3:$S$996,VLOOKUP(E247,'Общий список'!$A$3:$S$996,19,FALSE),MATCH($B$1,'Общий список'!A242:M242,0)),"")</f>
        <v/>
      </c>
      <c r="C247" s="27" t="str">
        <f>IF(B247="","", IFERROR(VLOOKUP(E247,'Общий список'!$A$3:$AG$996,3,FALSE),""))</f>
        <v/>
      </c>
      <c r="D247" s="27" t="str">
        <f>IF(B247="","", IFERROR(VLOOKUP(E247,'Общий список'!$A$3:$AG$996,17,FALSE),""))</f>
        <v/>
      </c>
      <c r="E247" s="28" t="str">
        <f>'Общий список'!A242</f>
        <v/>
      </c>
      <c r="F247" s="29" t="str">
        <f>IF(B247="","", IFERROR(VLOOKUP(E247,'Общий список'!$A$3:$AG$996,2,FALSE),""))</f>
        <v/>
      </c>
      <c r="G247" s="27" t="str">
        <f>IF(B247="","", IFERROR(VLOOKUP(E247,'Общий список'!$A$3:$AG$996,4,FALSE),""))</f>
        <v/>
      </c>
      <c r="H247" s="27" t="str">
        <f>IF(B247="","", IFERROR(VLOOKUP(E247,'Общий список'!$A$3:$AG$996,6,FALSE),""))</f>
        <v/>
      </c>
      <c r="I247" s="27" t="str">
        <f>IF(B247="","", IFERROR(VLOOKUP(E247,'Общий список'!$A$3:$AG$996,7,FALSE),""))</f>
        <v/>
      </c>
      <c r="J247" s="27" t="str">
        <f t="array" ref="J247">IFERROR(INDEX('Общий список'!$A$3:$O$996,VLOOKUP(E247,'Общий список'!$A$3:$S$996,19,FALSE),MATCH(B247,'Общий список'!A242:N242,0)+1),"")</f>
        <v/>
      </c>
      <c r="K247" s="30"/>
      <c r="L247" s="30"/>
      <c r="M247" s="31" t="str">
        <f t="shared" si="4"/>
        <v/>
      </c>
      <c r="N247" s="28"/>
      <c r="O247" s="32"/>
      <c r="R247" s="33"/>
      <c r="S247" s="33"/>
      <c r="T247" s="33"/>
    </row>
    <row r="248" ht="15.0" hidden="1" customHeight="1">
      <c r="A248" s="39"/>
      <c r="B248" s="26" t="str">
        <f t="array" ref="B248">IFERROR(INDEX('Общий список'!$A$3:$S$996,VLOOKUP(E248,'Общий список'!$A$3:$S$996,19,FALSE),MATCH($B$1,'Общий список'!A243:M243,0)),"")</f>
        <v/>
      </c>
      <c r="C248" s="27" t="str">
        <f>IF(B248="","", IFERROR(VLOOKUP(E248,'Общий список'!$A$3:$AG$996,3,FALSE),""))</f>
        <v/>
      </c>
      <c r="D248" s="27" t="str">
        <f>IF(B248="","", IFERROR(VLOOKUP(E248,'Общий список'!$A$3:$AG$996,17,FALSE),""))</f>
        <v/>
      </c>
      <c r="E248" s="28" t="str">
        <f>'Общий список'!A243</f>
        <v/>
      </c>
      <c r="F248" s="29" t="str">
        <f>IF(B248="","", IFERROR(VLOOKUP(E248,'Общий список'!$A$3:$AG$996,2,FALSE),""))</f>
        <v/>
      </c>
      <c r="G248" s="27" t="str">
        <f>IF(B248="","", IFERROR(VLOOKUP(E248,'Общий список'!$A$3:$AG$996,4,FALSE),""))</f>
        <v/>
      </c>
      <c r="H248" s="27" t="str">
        <f>IF(B248="","", IFERROR(VLOOKUP(E248,'Общий список'!$A$3:$AG$996,6,FALSE),""))</f>
        <v/>
      </c>
      <c r="I248" s="27" t="str">
        <f>IF(B248="","", IFERROR(VLOOKUP(E248,'Общий список'!$A$3:$AG$996,7,FALSE),""))</f>
        <v/>
      </c>
      <c r="J248" s="27" t="str">
        <f t="array" ref="J248">IFERROR(INDEX('Общий список'!$A$3:$O$996,VLOOKUP(E248,'Общий список'!$A$3:$S$996,19,FALSE),MATCH(B248,'Общий список'!A243:N243,0)+1),"")</f>
        <v/>
      </c>
      <c r="K248" s="30"/>
      <c r="L248" s="30"/>
      <c r="M248" s="31" t="str">
        <f t="shared" si="4"/>
        <v/>
      </c>
      <c r="N248" s="28"/>
      <c r="O248" s="32"/>
      <c r="R248" s="33"/>
      <c r="S248" s="33"/>
      <c r="T248" s="33"/>
    </row>
    <row r="249" ht="15.0" hidden="1" customHeight="1">
      <c r="A249" s="39"/>
      <c r="B249" s="26" t="str">
        <f t="array" ref="B249">IFERROR(INDEX('Общий список'!$A$3:$S$996,VLOOKUP(E249,'Общий список'!$A$3:$S$996,19,FALSE),MATCH($B$1,'Общий список'!A244:M244,0)),"")</f>
        <v/>
      </c>
      <c r="C249" s="27" t="str">
        <f>IF(B249="","", IFERROR(VLOOKUP(E249,'Общий список'!$A$3:$AG$996,3,FALSE),""))</f>
        <v/>
      </c>
      <c r="D249" s="27" t="str">
        <f>IF(B249="","", IFERROR(VLOOKUP(E249,'Общий список'!$A$3:$AG$996,17,FALSE),""))</f>
        <v/>
      </c>
      <c r="E249" s="28" t="str">
        <f>'Общий список'!A244</f>
        <v/>
      </c>
      <c r="F249" s="29" t="str">
        <f>IF(B249="","", IFERROR(VLOOKUP(E249,'Общий список'!$A$3:$AG$996,2,FALSE),""))</f>
        <v/>
      </c>
      <c r="G249" s="27" t="str">
        <f>IF(B249="","", IFERROR(VLOOKUP(E249,'Общий список'!$A$3:$AG$996,4,FALSE),""))</f>
        <v/>
      </c>
      <c r="H249" s="27" t="str">
        <f>IF(B249="","", IFERROR(VLOOKUP(E249,'Общий список'!$A$3:$AG$996,6,FALSE),""))</f>
        <v/>
      </c>
      <c r="I249" s="27" t="str">
        <f>IF(B249="","", IFERROR(VLOOKUP(E249,'Общий список'!$A$3:$AG$996,7,FALSE),""))</f>
        <v/>
      </c>
      <c r="J249" s="27" t="str">
        <f t="array" ref="J249">IFERROR(INDEX('Общий список'!$A$3:$O$996,VLOOKUP(E249,'Общий список'!$A$3:$S$996,19,FALSE),MATCH(B249,'Общий список'!A244:N244,0)+1),"")</f>
        <v/>
      </c>
      <c r="K249" s="30"/>
      <c r="L249" s="30"/>
      <c r="M249" s="31" t="str">
        <f t="shared" si="4"/>
        <v/>
      </c>
      <c r="N249" s="28"/>
      <c r="O249" s="32"/>
      <c r="R249" s="33"/>
      <c r="S249" s="33"/>
      <c r="T249" s="33"/>
    </row>
    <row r="250" ht="15.0" hidden="1" customHeight="1">
      <c r="A250" s="39"/>
      <c r="B250" s="26" t="str">
        <f t="array" ref="B250">IFERROR(INDEX('Общий список'!$A$3:$S$996,VLOOKUP(E250,'Общий список'!$A$3:$S$996,19,FALSE),MATCH($B$1,'Общий список'!A245:M245,0)),"")</f>
        <v/>
      </c>
      <c r="C250" s="27" t="str">
        <f>IF(B250="","", IFERROR(VLOOKUP(E250,'Общий список'!$A$3:$AG$996,3,FALSE),""))</f>
        <v/>
      </c>
      <c r="D250" s="27" t="str">
        <f>IF(B250="","", IFERROR(VLOOKUP(E250,'Общий список'!$A$3:$AG$996,17,FALSE),""))</f>
        <v/>
      </c>
      <c r="E250" s="28" t="str">
        <f>'Общий список'!A245</f>
        <v/>
      </c>
      <c r="F250" s="29" t="str">
        <f>IF(B250="","", IFERROR(VLOOKUP(E250,'Общий список'!$A$3:$AG$996,2,FALSE),""))</f>
        <v/>
      </c>
      <c r="G250" s="27" t="str">
        <f>IF(B250="","", IFERROR(VLOOKUP(E250,'Общий список'!$A$3:$AG$996,4,FALSE),""))</f>
        <v/>
      </c>
      <c r="H250" s="27" t="str">
        <f>IF(B250="","", IFERROR(VLOOKUP(E250,'Общий список'!$A$3:$AG$996,6,FALSE),""))</f>
        <v/>
      </c>
      <c r="I250" s="27" t="str">
        <f>IF(B250="","", IFERROR(VLOOKUP(E250,'Общий список'!$A$3:$AG$996,7,FALSE),""))</f>
        <v/>
      </c>
      <c r="J250" s="27" t="str">
        <f t="array" ref="J250">IFERROR(INDEX('Общий список'!$A$3:$O$996,VLOOKUP(E250,'Общий список'!$A$3:$S$996,19,FALSE),MATCH(B250,'Общий список'!A245:N245,0)+1),"")</f>
        <v/>
      </c>
      <c r="K250" s="30"/>
      <c r="L250" s="30"/>
      <c r="M250" s="31" t="str">
        <f t="shared" si="4"/>
        <v/>
      </c>
      <c r="N250" s="28"/>
      <c r="O250" s="32"/>
      <c r="R250" s="33"/>
      <c r="S250" s="33"/>
      <c r="T250" s="33"/>
    </row>
    <row r="251" ht="15.0" hidden="1" customHeight="1">
      <c r="A251" s="39"/>
      <c r="B251" s="26" t="str">
        <f t="array" ref="B251">IFERROR(INDEX('Общий список'!$A$3:$S$996,VLOOKUP(E251,'Общий список'!$A$3:$S$996,19,FALSE),MATCH($B$1,'Общий список'!A246:M246,0)),"")</f>
        <v/>
      </c>
      <c r="C251" s="27" t="str">
        <f>IF(B251="","", IFERROR(VLOOKUP(E251,'Общий список'!$A$3:$AG$996,3,FALSE),""))</f>
        <v/>
      </c>
      <c r="D251" s="27" t="str">
        <f>IF(B251="","", IFERROR(VLOOKUP(E251,'Общий список'!$A$3:$AG$996,17,FALSE),""))</f>
        <v/>
      </c>
      <c r="E251" s="28" t="str">
        <f>'Общий список'!A246</f>
        <v/>
      </c>
      <c r="F251" s="29" t="str">
        <f>IF(B251="","", IFERROR(VLOOKUP(E251,'Общий список'!$A$3:$AG$996,2,FALSE),""))</f>
        <v/>
      </c>
      <c r="G251" s="27" t="str">
        <f>IF(B251="","", IFERROR(VLOOKUP(E251,'Общий список'!$A$3:$AG$996,4,FALSE),""))</f>
        <v/>
      </c>
      <c r="H251" s="27" t="str">
        <f>IF(B251="","", IFERROR(VLOOKUP(E251,'Общий список'!$A$3:$AG$996,6,FALSE),""))</f>
        <v/>
      </c>
      <c r="I251" s="27" t="str">
        <f>IF(B251="","", IFERROR(VLOOKUP(E251,'Общий список'!$A$3:$AG$996,7,FALSE),""))</f>
        <v/>
      </c>
      <c r="J251" s="27" t="str">
        <f t="array" ref="J251">IFERROR(INDEX('Общий список'!$A$3:$O$996,VLOOKUP(E251,'Общий список'!$A$3:$S$996,19,FALSE),MATCH(B251,'Общий список'!A246:N246,0)+1),"")</f>
        <v/>
      </c>
      <c r="K251" s="30"/>
      <c r="L251" s="30"/>
      <c r="M251" s="31" t="str">
        <f t="shared" si="4"/>
        <v/>
      </c>
      <c r="N251" s="28"/>
      <c r="O251" s="32"/>
      <c r="R251" s="33"/>
      <c r="S251" s="33"/>
      <c r="T251" s="33"/>
    </row>
    <row r="252" ht="15.0" hidden="1" customHeight="1">
      <c r="A252" s="39"/>
      <c r="B252" s="26" t="str">
        <f t="array" ref="B252">IFERROR(INDEX('Общий список'!$A$3:$S$996,VLOOKUP(E252,'Общий список'!$A$3:$S$996,19,FALSE),MATCH($B$1,'Общий список'!A247:M247,0)),"")</f>
        <v/>
      </c>
      <c r="C252" s="27" t="str">
        <f>IF(B252="","", IFERROR(VLOOKUP(E252,'Общий список'!$A$3:$AG$996,3,FALSE),""))</f>
        <v/>
      </c>
      <c r="D252" s="27" t="str">
        <f>IF(B252="","", IFERROR(VLOOKUP(E252,'Общий список'!$A$3:$AG$996,17,FALSE),""))</f>
        <v/>
      </c>
      <c r="E252" s="28" t="str">
        <f>'Общий список'!A247</f>
        <v/>
      </c>
      <c r="F252" s="29" t="str">
        <f>IF(B252="","", IFERROR(VLOOKUP(E252,'Общий список'!$A$3:$AG$996,2,FALSE),""))</f>
        <v/>
      </c>
      <c r="G252" s="27" t="str">
        <f>IF(B252="","", IFERROR(VLOOKUP(E252,'Общий список'!$A$3:$AG$996,4,FALSE),""))</f>
        <v/>
      </c>
      <c r="H252" s="27" t="str">
        <f>IF(B252="","", IFERROR(VLOOKUP(E252,'Общий список'!$A$3:$AG$996,6,FALSE),""))</f>
        <v/>
      </c>
      <c r="I252" s="27" t="str">
        <f>IF(B252="","", IFERROR(VLOOKUP(E252,'Общий список'!$A$3:$AG$996,7,FALSE),""))</f>
        <v/>
      </c>
      <c r="J252" s="27" t="str">
        <f t="array" ref="J252">IFERROR(INDEX('Общий список'!$A$3:$O$996,VLOOKUP(E252,'Общий список'!$A$3:$S$996,19,FALSE),MATCH(B252,'Общий список'!A247:N247,0)+1),"")</f>
        <v/>
      </c>
      <c r="K252" s="30"/>
      <c r="L252" s="30"/>
      <c r="M252" s="31" t="str">
        <f t="shared" si="4"/>
        <v/>
      </c>
      <c r="N252" s="28"/>
      <c r="O252" s="32"/>
      <c r="R252" s="33"/>
      <c r="S252" s="33"/>
      <c r="T252" s="33"/>
    </row>
    <row r="253" ht="15.0" hidden="1" customHeight="1">
      <c r="A253" s="39"/>
      <c r="B253" s="26" t="str">
        <f t="array" ref="B253">IFERROR(INDEX('Общий список'!$A$3:$S$996,VLOOKUP(E253,'Общий список'!$A$3:$S$996,19,FALSE),MATCH($B$1,'Общий список'!A248:M248,0)),"")</f>
        <v/>
      </c>
      <c r="C253" s="27" t="str">
        <f>IF(B253="","", IFERROR(VLOOKUP(E253,'Общий список'!$A$3:$AG$996,3,FALSE),""))</f>
        <v/>
      </c>
      <c r="D253" s="27" t="str">
        <f>IF(B253="","", IFERROR(VLOOKUP(E253,'Общий список'!$A$3:$AG$996,17,FALSE),""))</f>
        <v/>
      </c>
      <c r="E253" s="28" t="str">
        <f>'Общий список'!A248</f>
        <v/>
      </c>
      <c r="F253" s="29" t="str">
        <f>IF(B253="","", IFERROR(VLOOKUP(E253,'Общий список'!$A$3:$AG$996,2,FALSE),""))</f>
        <v/>
      </c>
      <c r="G253" s="27" t="str">
        <f>IF(B253="","", IFERROR(VLOOKUP(E253,'Общий список'!$A$3:$AG$996,4,FALSE),""))</f>
        <v/>
      </c>
      <c r="H253" s="27" t="str">
        <f>IF(B253="","", IFERROR(VLOOKUP(E253,'Общий список'!$A$3:$AG$996,6,FALSE),""))</f>
        <v/>
      </c>
      <c r="I253" s="27" t="str">
        <f>IF(B253="","", IFERROR(VLOOKUP(E253,'Общий список'!$A$3:$AG$996,7,FALSE),""))</f>
        <v/>
      </c>
      <c r="J253" s="27" t="str">
        <f t="array" ref="J253">IFERROR(INDEX('Общий список'!$A$3:$O$996,VLOOKUP(E253,'Общий список'!$A$3:$S$996,19,FALSE),MATCH(B253,'Общий список'!A248:N248,0)+1),"")</f>
        <v/>
      </c>
      <c r="K253" s="30"/>
      <c r="L253" s="30"/>
      <c r="M253" s="31" t="str">
        <f t="shared" si="4"/>
        <v/>
      </c>
      <c r="N253" s="28"/>
      <c r="O253" s="32"/>
      <c r="R253" s="33"/>
      <c r="S253" s="33"/>
      <c r="T253" s="33"/>
    </row>
    <row r="254" ht="15.0" hidden="1" customHeight="1">
      <c r="A254" s="39"/>
      <c r="B254" s="26" t="str">
        <f t="array" ref="B254">IFERROR(INDEX('Общий список'!$A$3:$S$996,VLOOKUP(E254,'Общий список'!$A$3:$S$996,19,FALSE),MATCH($B$1,'Общий список'!A249:M249,0)),"")</f>
        <v/>
      </c>
      <c r="C254" s="27" t="str">
        <f>IF(B254="","", IFERROR(VLOOKUP(E254,'Общий список'!$A$3:$AG$996,3,FALSE),""))</f>
        <v/>
      </c>
      <c r="D254" s="27" t="str">
        <f>IF(B254="","", IFERROR(VLOOKUP(E254,'Общий список'!$A$3:$AG$996,17,FALSE),""))</f>
        <v/>
      </c>
      <c r="E254" s="28" t="str">
        <f>'Общий список'!A249</f>
        <v/>
      </c>
      <c r="F254" s="29" t="str">
        <f>IF(B254="","", IFERROR(VLOOKUP(E254,'Общий список'!$A$3:$AG$996,2,FALSE),""))</f>
        <v/>
      </c>
      <c r="G254" s="27" t="str">
        <f>IF(B254="","", IFERROR(VLOOKUP(E254,'Общий список'!$A$3:$AG$996,4,FALSE),""))</f>
        <v/>
      </c>
      <c r="H254" s="27" t="str">
        <f>IF(B254="","", IFERROR(VLOOKUP(E254,'Общий список'!$A$3:$AG$996,6,FALSE),""))</f>
        <v/>
      </c>
      <c r="I254" s="27" t="str">
        <f>IF(B254="","", IFERROR(VLOOKUP(E254,'Общий список'!$A$3:$AG$996,7,FALSE),""))</f>
        <v/>
      </c>
      <c r="J254" s="27" t="str">
        <f t="array" ref="J254">IFERROR(INDEX('Общий список'!$A$3:$O$996,VLOOKUP(E254,'Общий список'!$A$3:$S$996,19,FALSE),MATCH(B254,'Общий список'!A249:N249,0)+1),"")</f>
        <v/>
      </c>
      <c r="K254" s="30"/>
      <c r="L254" s="30"/>
      <c r="M254" s="31" t="str">
        <f t="shared" si="4"/>
        <v/>
      </c>
      <c r="N254" s="28"/>
      <c r="O254" s="32"/>
      <c r="R254" s="33"/>
      <c r="S254" s="33"/>
      <c r="T254" s="33"/>
    </row>
    <row r="255" ht="15.0" hidden="1" customHeight="1">
      <c r="A255" s="39"/>
      <c r="B255" s="26" t="str">
        <f t="array" ref="B255">IFERROR(INDEX('Общий список'!$A$3:$S$996,VLOOKUP(E255,'Общий список'!$A$3:$S$996,19,FALSE),MATCH($B$1,'Общий список'!A250:M250,0)),"")</f>
        <v/>
      </c>
      <c r="C255" s="27" t="str">
        <f>IF(B255="","", IFERROR(VLOOKUP(E255,'Общий список'!$A$3:$AG$996,3,FALSE),""))</f>
        <v/>
      </c>
      <c r="D255" s="27" t="str">
        <f>IF(B255="","", IFERROR(VLOOKUP(E255,'Общий список'!$A$3:$AG$996,17,FALSE),""))</f>
        <v/>
      </c>
      <c r="E255" s="28" t="str">
        <f>'Общий список'!A250</f>
        <v/>
      </c>
      <c r="F255" s="29" t="str">
        <f>IF(B255="","", IFERROR(VLOOKUP(E255,'Общий список'!$A$3:$AG$996,2,FALSE),""))</f>
        <v/>
      </c>
      <c r="G255" s="27" t="str">
        <f>IF(B255="","", IFERROR(VLOOKUP(E255,'Общий список'!$A$3:$AG$996,4,FALSE),""))</f>
        <v/>
      </c>
      <c r="H255" s="27" t="str">
        <f>IF(B255="","", IFERROR(VLOOKUP(E255,'Общий список'!$A$3:$AG$996,6,FALSE),""))</f>
        <v/>
      </c>
      <c r="I255" s="27" t="str">
        <f>IF(B255="","", IFERROR(VLOOKUP(E255,'Общий список'!$A$3:$AG$996,7,FALSE),""))</f>
        <v/>
      </c>
      <c r="J255" s="27" t="str">
        <f t="array" ref="J255">IFERROR(INDEX('Общий список'!$A$3:$O$996,VLOOKUP(E255,'Общий список'!$A$3:$S$996,19,FALSE),MATCH(B255,'Общий список'!A250:N250,0)+1),"")</f>
        <v/>
      </c>
      <c r="K255" s="30"/>
      <c r="L255" s="30"/>
      <c r="M255" s="31" t="str">
        <f t="shared" si="4"/>
        <v/>
      </c>
      <c r="N255" s="28"/>
      <c r="O255" s="32"/>
      <c r="R255" s="33"/>
      <c r="S255" s="33"/>
      <c r="T255" s="33"/>
    </row>
    <row r="256" ht="15.0" hidden="1" customHeight="1">
      <c r="A256" s="39"/>
      <c r="B256" s="26" t="str">
        <f t="array" ref="B256">IFERROR(INDEX('Общий список'!$A$3:$S$996,VLOOKUP(E256,'Общий список'!$A$3:$S$996,19,FALSE),MATCH($B$1,'Общий список'!A251:M251,0)),"")</f>
        <v/>
      </c>
      <c r="C256" s="27" t="str">
        <f>IF(B256="","", IFERROR(VLOOKUP(E256,'Общий список'!$A$3:$AG$996,3,FALSE),""))</f>
        <v/>
      </c>
      <c r="D256" s="27" t="str">
        <f>IF(B256="","", IFERROR(VLOOKUP(E256,'Общий список'!$A$3:$AG$996,17,FALSE),""))</f>
        <v/>
      </c>
      <c r="E256" s="28" t="str">
        <f>'Общий список'!A251</f>
        <v/>
      </c>
      <c r="F256" s="29" t="str">
        <f>IF(B256="","", IFERROR(VLOOKUP(E256,'Общий список'!$A$3:$AG$996,2,FALSE),""))</f>
        <v/>
      </c>
      <c r="G256" s="27" t="str">
        <f>IF(B256="","", IFERROR(VLOOKUP(E256,'Общий список'!$A$3:$AG$996,4,FALSE),""))</f>
        <v/>
      </c>
      <c r="H256" s="27" t="str">
        <f>IF(B256="","", IFERROR(VLOOKUP(E256,'Общий список'!$A$3:$AG$996,6,FALSE),""))</f>
        <v/>
      </c>
      <c r="I256" s="27" t="str">
        <f>IF(B256="","", IFERROR(VLOOKUP(E256,'Общий список'!$A$3:$AG$996,7,FALSE),""))</f>
        <v/>
      </c>
      <c r="J256" s="27" t="str">
        <f t="array" ref="J256">IFERROR(INDEX('Общий список'!$A$3:$O$996,VLOOKUP(E256,'Общий список'!$A$3:$S$996,19,FALSE),MATCH(B256,'Общий список'!A251:N251,0)+1),"")</f>
        <v/>
      </c>
      <c r="K256" s="30"/>
      <c r="L256" s="30"/>
      <c r="M256" s="31" t="str">
        <f t="shared" si="4"/>
        <v/>
      </c>
      <c r="N256" s="28"/>
      <c r="O256" s="32"/>
      <c r="R256" s="33"/>
      <c r="S256" s="33"/>
      <c r="T256" s="33"/>
    </row>
    <row r="257" ht="15.0" hidden="1" customHeight="1">
      <c r="A257" s="39"/>
      <c r="B257" s="26" t="str">
        <f t="array" ref="B257">IFERROR(INDEX('Общий список'!$A$3:$S$996,VLOOKUP(E257,'Общий список'!$A$3:$S$996,19,FALSE),MATCH($B$1,'Общий список'!A252:M252,0)),"")</f>
        <v/>
      </c>
      <c r="C257" s="27" t="str">
        <f>IF(B257="","", IFERROR(VLOOKUP(E257,'Общий список'!$A$3:$AG$996,3,FALSE),""))</f>
        <v/>
      </c>
      <c r="D257" s="27" t="str">
        <f>IF(B257="","", IFERROR(VLOOKUP(E257,'Общий список'!$A$3:$AG$996,17,FALSE),""))</f>
        <v/>
      </c>
      <c r="E257" s="28" t="str">
        <f>'Общий список'!A252</f>
        <v/>
      </c>
      <c r="F257" s="29" t="str">
        <f>IF(B257="","", IFERROR(VLOOKUP(E257,'Общий список'!$A$3:$AG$996,2,FALSE),""))</f>
        <v/>
      </c>
      <c r="G257" s="27" t="str">
        <f>IF(B257="","", IFERROR(VLOOKUP(E257,'Общий список'!$A$3:$AG$996,4,FALSE),""))</f>
        <v/>
      </c>
      <c r="H257" s="27" t="str">
        <f>IF(B257="","", IFERROR(VLOOKUP(E257,'Общий список'!$A$3:$AG$996,6,FALSE),""))</f>
        <v/>
      </c>
      <c r="I257" s="27" t="str">
        <f>IF(B257="","", IFERROR(VLOOKUP(E257,'Общий список'!$A$3:$AG$996,7,FALSE),""))</f>
        <v/>
      </c>
      <c r="J257" s="27" t="str">
        <f t="array" ref="J257">IFERROR(INDEX('Общий список'!$A$3:$O$996,VLOOKUP(E257,'Общий список'!$A$3:$S$996,19,FALSE),MATCH(B257,'Общий список'!A252:N252,0)+1),"")</f>
        <v/>
      </c>
      <c r="K257" s="30"/>
      <c r="L257" s="30"/>
      <c r="M257" s="31" t="str">
        <f t="shared" si="4"/>
        <v/>
      </c>
      <c r="N257" s="28"/>
      <c r="O257" s="32"/>
      <c r="R257" s="33"/>
      <c r="S257" s="33"/>
      <c r="T257" s="33"/>
    </row>
    <row r="258" ht="15.0" hidden="1" customHeight="1">
      <c r="A258" s="39"/>
      <c r="B258" s="26" t="str">
        <f t="array" ref="B258">IFERROR(INDEX('Общий список'!$A$3:$S$996,VLOOKUP(E258,'Общий список'!$A$3:$S$996,19,FALSE),MATCH($B$1,'Общий список'!A253:M253,0)),"")</f>
        <v/>
      </c>
      <c r="C258" s="27" t="str">
        <f>IF(B258="","", IFERROR(VLOOKUP(E258,'Общий список'!$A$3:$AG$996,3,FALSE),""))</f>
        <v/>
      </c>
      <c r="D258" s="27" t="str">
        <f>IF(B258="","", IFERROR(VLOOKUP(E258,'Общий список'!$A$3:$AG$996,17,FALSE),""))</f>
        <v/>
      </c>
      <c r="E258" s="28" t="str">
        <f>'Общий список'!A253</f>
        <v/>
      </c>
      <c r="F258" s="29" t="str">
        <f>IF(B258="","", IFERROR(VLOOKUP(E258,'Общий список'!$A$3:$AG$996,2,FALSE),""))</f>
        <v/>
      </c>
      <c r="G258" s="27" t="str">
        <f>IF(B258="","", IFERROR(VLOOKUP(E258,'Общий список'!$A$3:$AG$996,4,FALSE),""))</f>
        <v/>
      </c>
      <c r="H258" s="27" t="str">
        <f>IF(B258="","", IFERROR(VLOOKUP(E258,'Общий список'!$A$3:$AG$996,6,FALSE),""))</f>
        <v/>
      </c>
      <c r="I258" s="27" t="str">
        <f>IF(B258="","", IFERROR(VLOOKUP(E258,'Общий список'!$A$3:$AG$996,7,FALSE),""))</f>
        <v/>
      </c>
      <c r="J258" s="27" t="str">
        <f t="array" ref="J258">IFERROR(INDEX('Общий список'!$A$3:$O$996,VLOOKUP(E258,'Общий список'!$A$3:$S$996,19,FALSE),MATCH(B258,'Общий список'!A253:N253,0)+1),"")</f>
        <v/>
      </c>
      <c r="K258" s="30"/>
      <c r="L258" s="30"/>
      <c r="M258" s="31" t="str">
        <f t="shared" si="4"/>
        <v/>
      </c>
      <c r="N258" s="28"/>
      <c r="O258" s="32"/>
      <c r="R258" s="33"/>
      <c r="S258" s="33"/>
      <c r="T258" s="33"/>
    </row>
    <row r="259" ht="15.0" hidden="1" customHeight="1">
      <c r="A259" s="39"/>
      <c r="B259" s="26" t="str">
        <f t="array" ref="B259">IFERROR(INDEX('Общий список'!$A$3:$S$996,VLOOKUP(E259,'Общий список'!$A$3:$S$996,19,FALSE),MATCH($B$1,'Общий список'!A254:M254,0)),"")</f>
        <v/>
      </c>
      <c r="C259" s="27" t="str">
        <f>IF(B259="","", IFERROR(VLOOKUP(E259,'Общий список'!$A$3:$AG$996,3,FALSE),""))</f>
        <v/>
      </c>
      <c r="D259" s="27" t="str">
        <f>IF(B259="","", IFERROR(VLOOKUP(E259,'Общий список'!$A$3:$AG$996,17,FALSE),""))</f>
        <v/>
      </c>
      <c r="E259" s="28" t="str">
        <f>'Общий список'!A254</f>
        <v/>
      </c>
      <c r="F259" s="29" t="str">
        <f>IF(B259="","", IFERROR(VLOOKUP(E259,'Общий список'!$A$3:$AG$996,2,FALSE),""))</f>
        <v/>
      </c>
      <c r="G259" s="27" t="str">
        <f>IF(B259="","", IFERROR(VLOOKUP(E259,'Общий список'!$A$3:$AG$996,4,FALSE),""))</f>
        <v/>
      </c>
      <c r="H259" s="27" t="str">
        <f>IF(B259="","", IFERROR(VLOOKUP(E259,'Общий список'!$A$3:$AG$996,6,FALSE),""))</f>
        <v/>
      </c>
      <c r="I259" s="27" t="str">
        <f>IF(B259="","", IFERROR(VLOOKUP(E259,'Общий список'!$A$3:$AG$996,7,FALSE),""))</f>
        <v/>
      </c>
      <c r="J259" s="27" t="str">
        <f t="array" ref="J259">IFERROR(INDEX('Общий список'!$A$3:$O$996,VLOOKUP(E259,'Общий список'!$A$3:$S$996,19,FALSE),MATCH(B259,'Общий список'!A254:N254,0)+1),"")</f>
        <v/>
      </c>
      <c r="K259" s="30"/>
      <c r="L259" s="30"/>
      <c r="M259" s="31" t="str">
        <f t="shared" si="4"/>
        <v/>
      </c>
      <c r="N259" s="28"/>
      <c r="O259" s="32"/>
      <c r="R259" s="33"/>
      <c r="S259" s="33"/>
      <c r="T259" s="33"/>
    </row>
    <row r="260" ht="15.0" hidden="1" customHeight="1">
      <c r="A260" s="39"/>
      <c r="B260" s="26" t="str">
        <f t="array" ref="B260">IFERROR(INDEX('Общий список'!$A$3:$S$996,VLOOKUP(E260,'Общий список'!$A$3:$S$996,19,FALSE),MATCH($B$1,'Общий список'!A255:M255,0)),"")</f>
        <v/>
      </c>
      <c r="C260" s="27" t="str">
        <f>IF(B260="","", IFERROR(VLOOKUP(E260,'Общий список'!$A$3:$AG$996,3,FALSE),""))</f>
        <v/>
      </c>
      <c r="D260" s="27" t="str">
        <f>IF(B260="","", IFERROR(VLOOKUP(E260,'Общий список'!$A$3:$AG$996,17,FALSE),""))</f>
        <v/>
      </c>
      <c r="E260" s="28" t="str">
        <f>'Общий список'!A255</f>
        <v/>
      </c>
      <c r="F260" s="29" t="str">
        <f>IF(B260="","", IFERROR(VLOOKUP(E260,'Общий список'!$A$3:$AG$996,2,FALSE),""))</f>
        <v/>
      </c>
      <c r="G260" s="27" t="str">
        <f>IF(B260="","", IFERROR(VLOOKUP(E260,'Общий список'!$A$3:$AG$996,4,FALSE),""))</f>
        <v/>
      </c>
      <c r="H260" s="27" t="str">
        <f>IF(B260="","", IFERROR(VLOOKUP(E260,'Общий список'!$A$3:$AG$996,6,FALSE),""))</f>
        <v/>
      </c>
      <c r="I260" s="27" t="str">
        <f>IF(B260="","", IFERROR(VLOOKUP(E260,'Общий список'!$A$3:$AG$996,7,FALSE),""))</f>
        <v/>
      </c>
      <c r="J260" s="27" t="str">
        <f t="array" ref="J260">IFERROR(INDEX('Общий список'!$A$3:$O$996,VLOOKUP(E260,'Общий список'!$A$3:$S$996,19,FALSE),MATCH(B260,'Общий список'!A255:N255,0)+1),"")</f>
        <v/>
      </c>
      <c r="K260" s="30"/>
      <c r="L260" s="30"/>
      <c r="M260" s="31" t="str">
        <f t="shared" si="4"/>
        <v/>
      </c>
      <c r="N260" s="28"/>
      <c r="O260" s="32"/>
      <c r="R260" s="33"/>
      <c r="S260" s="33"/>
      <c r="T260" s="33"/>
    </row>
    <row r="261" ht="15.0" hidden="1" customHeight="1">
      <c r="A261" s="39"/>
      <c r="B261" s="26" t="str">
        <f t="array" ref="B261">IFERROR(INDEX('Общий список'!$A$3:$S$996,VLOOKUP(E261,'Общий список'!$A$3:$S$996,19,FALSE),MATCH($B$1,'Общий список'!A256:M256,0)),"")</f>
        <v/>
      </c>
      <c r="C261" s="27" t="str">
        <f>IF(B261="","", IFERROR(VLOOKUP(E261,'Общий список'!$A$3:$AG$996,3,FALSE),""))</f>
        <v/>
      </c>
      <c r="D261" s="27" t="str">
        <f>IF(B261="","", IFERROR(VLOOKUP(E261,'Общий список'!$A$3:$AG$996,17,FALSE),""))</f>
        <v/>
      </c>
      <c r="E261" s="28" t="str">
        <f>'Общий список'!A256</f>
        <v/>
      </c>
      <c r="F261" s="29" t="str">
        <f>IF(B261="","", IFERROR(VLOOKUP(E261,'Общий список'!$A$3:$AG$996,2,FALSE),""))</f>
        <v/>
      </c>
      <c r="G261" s="27" t="str">
        <f>IF(B261="","", IFERROR(VLOOKUP(E261,'Общий список'!$A$3:$AG$996,4,FALSE),""))</f>
        <v/>
      </c>
      <c r="H261" s="27" t="str">
        <f>IF(B261="","", IFERROR(VLOOKUP(E261,'Общий список'!$A$3:$AG$996,6,FALSE),""))</f>
        <v/>
      </c>
      <c r="I261" s="27" t="str">
        <f>IF(B261="","", IFERROR(VLOOKUP(E261,'Общий список'!$A$3:$AG$996,7,FALSE),""))</f>
        <v/>
      </c>
      <c r="J261" s="27" t="str">
        <f t="array" ref="J261">IFERROR(INDEX('Общий список'!$A$3:$O$996,VLOOKUP(E261,'Общий список'!$A$3:$S$996,19,FALSE),MATCH(B261,'Общий список'!A256:N256,0)+1),"")</f>
        <v/>
      </c>
      <c r="K261" s="30"/>
      <c r="L261" s="30"/>
      <c r="M261" s="31" t="str">
        <f t="shared" si="4"/>
        <v/>
      </c>
      <c r="N261" s="28"/>
      <c r="O261" s="32"/>
      <c r="R261" s="33"/>
      <c r="S261" s="33"/>
      <c r="T261" s="33"/>
    </row>
    <row r="262" ht="15.0" hidden="1" customHeight="1">
      <c r="A262" s="39"/>
      <c r="B262" s="26" t="str">
        <f t="array" ref="B262">IFERROR(INDEX('Общий список'!$A$3:$S$996,VLOOKUP(E262,'Общий список'!$A$3:$S$996,19,FALSE),MATCH($B$1,'Общий список'!A257:M257,0)),"")</f>
        <v/>
      </c>
      <c r="C262" s="27" t="str">
        <f>IF(B262="","", IFERROR(VLOOKUP(E262,'Общий список'!$A$3:$AG$996,3,FALSE),""))</f>
        <v/>
      </c>
      <c r="D262" s="27" t="str">
        <f>IF(B262="","", IFERROR(VLOOKUP(E262,'Общий список'!$A$3:$AG$996,17,FALSE),""))</f>
        <v/>
      </c>
      <c r="E262" s="28" t="str">
        <f>'Общий список'!A257</f>
        <v/>
      </c>
      <c r="F262" s="29" t="str">
        <f>IF(B262="","", IFERROR(VLOOKUP(E262,'Общий список'!$A$3:$AG$996,2,FALSE),""))</f>
        <v/>
      </c>
      <c r="G262" s="27" t="str">
        <f>IF(B262="","", IFERROR(VLOOKUP(E262,'Общий список'!$A$3:$AG$996,4,FALSE),""))</f>
        <v/>
      </c>
      <c r="H262" s="27" t="str">
        <f>IF(B262="","", IFERROR(VLOOKUP(E262,'Общий список'!$A$3:$AG$996,6,FALSE),""))</f>
        <v/>
      </c>
      <c r="I262" s="27" t="str">
        <f>IF(B262="","", IFERROR(VLOOKUP(E262,'Общий список'!$A$3:$AG$996,7,FALSE),""))</f>
        <v/>
      </c>
      <c r="J262" s="27" t="str">
        <f t="array" ref="J262">IFERROR(INDEX('Общий список'!$A$3:$O$996,VLOOKUP(E262,'Общий список'!$A$3:$S$996,19,FALSE),MATCH(B262,'Общий список'!A257:N257,0)+1),"")</f>
        <v/>
      </c>
      <c r="K262" s="30"/>
      <c r="L262" s="30"/>
      <c r="M262" s="31" t="str">
        <f t="shared" si="4"/>
        <v/>
      </c>
      <c r="N262" s="28"/>
      <c r="O262" s="32"/>
      <c r="R262" s="33"/>
      <c r="S262" s="33"/>
      <c r="T262" s="33"/>
    </row>
    <row r="263" ht="15.0" hidden="1" customHeight="1">
      <c r="A263" s="39"/>
      <c r="B263" s="26" t="str">
        <f t="array" ref="B263">IFERROR(INDEX('Общий список'!$A$3:$S$996,VLOOKUP(E263,'Общий список'!$A$3:$S$996,19,FALSE),MATCH($B$1,'Общий список'!A258:M258,0)),"")</f>
        <v/>
      </c>
      <c r="C263" s="27" t="str">
        <f>IF(B263="","", IFERROR(VLOOKUP(E263,'Общий список'!$A$3:$AG$996,3,FALSE),""))</f>
        <v/>
      </c>
      <c r="D263" s="27" t="str">
        <f>IF(B263="","", IFERROR(VLOOKUP(E263,'Общий список'!$A$3:$AG$996,17,FALSE),""))</f>
        <v/>
      </c>
      <c r="E263" s="28" t="str">
        <f>'Общий список'!A258</f>
        <v/>
      </c>
      <c r="F263" s="29" t="str">
        <f>IF(B263="","", IFERROR(VLOOKUP(E263,'Общий список'!$A$3:$AG$996,2,FALSE),""))</f>
        <v/>
      </c>
      <c r="G263" s="27" t="str">
        <f>IF(B263="","", IFERROR(VLOOKUP(E263,'Общий список'!$A$3:$AG$996,4,FALSE),""))</f>
        <v/>
      </c>
      <c r="H263" s="27" t="str">
        <f>IF(B263="","", IFERROR(VLOOKUP(E263,'Общий список'!$A$3:$AG$996,6,FALSE),""))</f>
        <v/>
      </c>
      <c r="I263" s="27" t="str">
        <f>IF(B263="","", IFERROR(VLOOKUP(E263,'Общий список'!$A$3:$AG$996,7,FALSE),""))</f>
        <v/>
      </c>
      <c r="J263" s="27" t="str">
        <f t="array" ref="J263">IFERROR(INDEX('Общий список'!$A$3:$O$996,VLOOKUP(E263,'Общий список'!$A$3:$S$996,19,FALSE),MATCH(B263,'Общий список'!A258:N258,0)+1),"")</f>
        <v/>
      </c>
      <c r="K263" s="30"/>
      <c r="L263" s="30"/>
      <c r="M263" s="31" t="str">
        <f t="shared" si="4"/>
        <v/>
      </c>
      <c r="N263" s="28"/>
      <c r="O263" s="32"/>
      <c r="R263" s="33"/>
      <c r="S263" s="33"/>
      <c r="T263" s="33"/>
    </row>
    <row r="264" ht="15.0" hidden="1" customHeight="1">
      <c r="A264" s="39"/>
      <c r="B264" s="26" t="str">
        <f t="array" ref="B264">IFERROR(INDEX('Общий список'!$A$3:$S$996,VLOOKUP(E264,'Общий список'!$A$3:$S$996,19,FALSE),MATCH($B$1,'Общий список'!A259:M259,0)),"")</f>
        <v/>
      </c>
      <c r="C264" s="27" t="str">
        <f>IF(B264="","", IFERROR(VLOOKUP(E264,'Общий список'!$A$3:$AG$996,3,FALSE),""))</f>
        <v/>
      </c>
      <c r="D264" s="27" t="str">
        <f>IF(B264="","", IFERROR(VLOOKUP(E264,'Общий список'!$A$3:$AG$996,17,FALSE),""))</f>
        <v/>
      </c>
      <c r="E264" s="28" t="str">
        <f>'Общий список'!A259</f>
        <v/>
      </c>
      <c r="F264" s="29" t="str">
        <f>IF(B264="","", IFERROR(VLOOKUP(E264,'Общий список'!$A$3:$AG$996,2,FALSE),""))</f>
        <v/>
      </c>
      <c r="G264" s="27" t="str">
        <f>IF(B264="","", IFERROR(VLOOKUP(E264,'Общий список'!$A$3:$AG$996,4,FALSE),""))</f>
        <v/>
      </c>
      <c r="H264" s="27" t="str">
        <f>IF(B264="","", IFERROR(VLOOKUP(E264,'Общий список'!$A$3:$AG$996,6,FALSE),""))</f>
        <v/>
      </c>
      <c r="I264" s="27" t="str">
        <f>IF(B264="","", IFERROR(VLOOKUP(E264,'Общий список'!$A$3:$AG$996,7,FALSE),""))</f>
        <v/>
      </c>
      <c r="J264" s="27" t="str">
        <f t="array" ref="J264">IFERROR(INDEX('Общий список'!$A$3:$O$996,VLOOKUP(E264,'Общий список'!$A$3:$S$996,19,FALSE),MATCH(B264,'Общий список'!A259:N259,0)+1),"")</f>
        <v/>
      </c>
      <c r="K264" s="30"/>
      <c r="L264" s="30"/>
      <c r="M264" s="31" t="str">
        <f t="shared" si="4"/>
        <v/>
      </c>
      <c r="N264" s="28"/>
      <c r="O264" s="32"/>
      <c r="R264" s="33"/>
      <c r="S264" s="33"/>
      <c r="T264" s="33"/>
    </row>
    <row r="265" ht="15.0" hidden="1" customHeight="1">
      <c r="A265" s="39"/>
      <c r="B265" s="26" t="str">
        <f t="array" ref="B265">IFERROR(INDEX('Общий список'!$A$3:$S$996,VLOOKUP(E265,'Общий список'!$A$3:$S$996,19,FALSE),MATCH($B$1,'Общий список'!A260:M260,0)),"")</f>
        <v/>
      </c>
      <c r="C265" s="27" t="str">
        <f>IF(B265="","", IFERROR(VLOOKUP(E265,'Общий список'!$A$3:$AG$996,3,FALSE),""))</f>
        <v/>
      </c>
      <c r="D265" s="27" t="str">
        <f>IF(B265="","", IFERROR(VLOOKUP(E265,'Общий список'!$A$3:$AG$996,17,FALSE),""))</f>
        <v/>
      </c>
      <c r="E265" s="28" t="str">
        <f>'Общий список'!A260</f>
        <v/>
      </c>
      <c r="F265" s="29" t="str">
        <f>IF(B265="","", IFERROR(VLOOKUP(E265,'Общий список'!$A$3:$AG$996,2,FALSE),""))</f>
        <v/>
      </c>
      <c r="G265" s="27" t="str">
        <f>IF(B265="","", IFERROR(VLOOKUP(E265,'Общий список'!$A$3:$AG$996,4,FALSE),""))</f>
        <v/>
      </c>
      <c r="H265" s="27" t="str">
        <f>IF(B265="","", IFERROR(VLOOKUP(E265,'Общий список'!$A$3:$AG$996,6,FALSE),""))</f>
        <v/>
      </c>
      <c r="I265" s="27" t="str">
        <f>IF(B265="","", IFERROR(VLOOKUP(E265,'Общий список'!$A$3:$AG$996,7,FALSE),""))</f>
        <v/>
      </c>
      <c r="J265" s="27" t="str">
        <f t="array" ref="J265">IFERROR(INDEX('Общий список'!$A$3:$O$996,VLOOKUP(E265,'Общий список'!$A$3:$S$996,19,FALSE),MATCH(B265,'Общий список'!A260:N260,0)+1),"")</f>
        <v/>
      </c>
      <c r="K265" s="30"/>
      <c r="L265" s="30"/>
      <c r="M265" s="31" t="str">
        <f t="shared" si="4"/>
        <v/>
      </c>
      <c r="N265" s="28"/>
      <c r="O265" s="32"/>
      <c r="R265" s="33"/>
      <c r="S265" s="33"/>
      <c r="T265" s="33"/>
    </row>
    <row r="266" ht="15.0" hidden="1" customHeight="1">
      <c r="A266" s="39"/>
      <c r="B266" s="26" t="str">
        <f t="array" ref="B266">IFERROR(INDEX('Общий список'!$A$3:$S$996,VLOOKUP(E266,'Общий список'!$A$3:$S$996,19,FALSE),MATCH($B$1,'Общий список'!A261:M261,0)),"")</f>
        <v/>
      </c>
      <c r="C266" s="27" t="str">
        <f>IF(B266="","", IFERROR(VLOOKUP(E266,'Общий список'!$A$3:$AG$996,3,FALSE),""))</f>
        <v/>
      </c>
      <c r="D266" s="27" t="str">
        <f>IF(B266="","", IFERROR(VLOOKUP(E266,'Общий список'!$A$3:$AG$996,17,FALSE),""))</f>
        <v/>
      </c>
      <c r="E266" s="28" t="str">
        <f>'Общий список'!A261</f>
        <v/>
      </c>
      <c r="F266" s="29" t="str">
        <f>IF(B266="","", IFERROR(VLOOKUP(E266,'Общий список'!$A$3:$AG$996,2,FALSE),""))</f>
        <v/>
      </c>
      <c r="G266" s="27" t="str">
        <f>IF(B266="","", IFERROR(VLOOKUP(E266,'Общий список'!$A$3:$AG$996,4,FALSE),""))</f>
        <v/>
      </c>
      <c r="H266" s="27" t="str">
        <f>IF(B266="","", IFERROR(VLOOKUP(E266,'Общий список'!$A$3:$AG$996,6,FALSE),""))</f>
        <v/>
      </c>
      <c r="I266" s="27" t="str">
        <f>IF(B266="","", IFERROR(VLOOKUP(E266,'Общий список'!$A$3:$AG$996,7,FALSE),""))</f>
        <v/>
      </c>
      <c r="J266" s="27" t="str">
        <f t="array" ref="J266">IFERROR(INDEX('Общий список'!$A$3:$O$996,VLOOKUP(E266,'Общий список'!$A$3:$S$996,19,FALSE),MATCH(B266,'Общий список'!A261:N261,0)+1),"")</f>
        <v/>
      </c>
      <c r="K266" s="30"/>
      <c r="L266" s="30"/>
      <c r="M266" s="31" t="str">
        <f t="shared" si="4"/>
        <v/>
      </c>
      <c r="N266" s="28"/>
      <c r="O266" s="32"/>
      <c r="R266" s="33"/>
      <c r="S266" s="33"/>
      <c r="T266" s="33"/>
    </row>
    <row r="267" ht="15.0" hidden="1" customHeight="1">
      <c r="A267" s="39"/>
      <c r="B267" s="26" t="str">
        <f t="array" ref="B267">IFERROR(INDEX('Общий список'!$A$3:$S$996,VLOOKUP(E267,'Общий список'!$A$3:$S$996,19,FALSE),MATCH($B$1,'Общий список'!A262:M262,0)),"")</f>
        <v/>
      </c>
      <c r="C267" s="27" t="str">
        <f>IF(B267="","", IFERROR(VLOOKUP(E267,'Общий список'!$A$3:$AG$996,3,FALSE),""))</f>
        <v/>
      </c>
      <c r="D267" s="27" t="str">
        <f>IF(B267="","", IFERROR(VLOOKUP(E267,'Общий список'!$A$3:$AG$996,17,FALSE),""))</f>
        <v/>
      </c>
      <c r="E267" s="28" t="str">
        <f>'Общий список'!A262</f>
        <v/>
      </c>
      <c r="F267" s="29" t="str">
        <f>IF(B267="","", IFERROR(VLOOKUP(E267,'Общий список'!$A$3:$AG$996,2,FALSE),""))</f>
        <v/>
      </c>
      <c r="G267" s="27" t="str">
        <f>IF(B267="","", IFERROR(VLOOKUP(E267,'Общий список'!$A$3:$AG$996,4,FALSE),""))</f>
        <v/>
      </c>
      <c r="H267" s="27" t="str">
        <f>IF(B267="","", IFERROR(VLOOKUP(E267,'Общий список'!$A$3:$AG$996,6,FALSE),""))</f>
        <v/>
      </c>
      <c r="I267" s="27" t="str">
        <f>IF(B267="","", IFERROR(VLOOKUP(E267,'Общий список'!$A$3:$AG$996,7,FALSE),""))</f>
        <v/>
      </c>
      <c r="J267" s="27" t="str">
        <f t="array" ref="J267">IFERROR(INDEX('Общий список'!$A$3:$O$996,VLOOKUP(E267,'Общий список'!$A$3:$S$996,19,FALSE),MATCH(B267,'Общий список'!A262:N262,0)+1),"")</f>
        <v/>
      </c>
      <c r="K267" s="30"/>
      <c r="L267" s="30"/>
      <c r="M267" s="31" t="str">
        <f t="shared" si="4"/>
        <v/>
      </c>
      <c r="N267" s="28"/>
      <c r="O267" s="32"/>
      <c r="R267" s="33"/>
      <c r="S267" s="33"/>
      <c r="T267" s="33"/>
    </row>
    <row r="268" ht="15.0" hidden="1" customHeight="1">
      <c r="A268" s="39"/>
      <c r="B268" s="26" t="str">
        <f t="array" ref="B268">IFERROR(INDEX('Общий список'!$A$3:$S$996,VLOOKUP(E268,'Общий список'!$A$3:$S$996,19,FALSE),MATCH($B$1,'Общий список'!A263:M263,0)),"")</f>
        <v/>
      </c>
      <c r="C268" s="27" t="str">
        <f>IF(B268="","", IFERROR(VLOOKUP(E268,'Общий список'!$A$3:$AG$996,3,FALSE),""))</f>
        <v/>
      </c>
      <c r="D268" s="27" t="str">
        <f>IF(B268="","", IFERROR(VLOOKUP(E268,'Общий список'!$A$3:$AG$996,17,FALSE),""))</f>
        <v/>
      </c>
      <c r="E268" s="28" t="str">
        <f>'Общий список'!A263</f>
        <v/>
      </c>
      <c r="F268" s="29" t="str">
        <f>IF(B268="","", IFERROR(VLOOKUP(E268,'Общий список'!$A$3:$AG$996,2,FALSE),""))</f>
        <v/>
      </c>
      <c r="G268" s="27" t="str">
        <f>IF(B268="","", IFERROR(VLOOKUP(E268,'Общий список'!$A$3:$AG$996,4,FALSE),""))</f>
        <v/>
      </c>
      <c r="H268" s="27" t="str">
        <f>IF(B268="","", IFERROR(VLOOKUP(E268,'Общий список'!$A$3:$AG$996,6,FALSE),""))</f>
        <v/>
      </c>
      <c r="I268" s="27" t="str">
        <f>IF(B268="","", IFERROR(VLOOKUP(E268,'Общий список'!$A$3:$AG$996,7,FALSE),""))</f>
        <v/>
      </c>
      <c r="J268" s="27" t="str">
        <f t="array" ref="J268">IFERROR(INDEX('Общий список'!$A$3:$O$996,VLOOKUP(E268,'Общий список'!$A$3:$S$996,19,FALSE),MATCH(B268,'Общий список'!A263:N263,0)+1),"")</f>
        <v/>
      </c>
      <c r="K268" s="30"/>
      <c r="L268" s="30"/>
      <c r="M268" s="31" t="str">
        <f t="shared" si="4"/>
        <v/>
      </c>
      <c r="N268" s="28"/>
      <c r="O268" s="32"/>
      <c r="R268" s="33"/>
      <c r="S268" s="33"/>
      <c r="T268" s="33"/>
    </row>
    <row r="269" ht="15.0" hidden="1" customHeight="1">
      <c r="A269" s="39"/>
      <c r="B269" s="26" t="str">
        <f t="array" ref="B269">IFERROR(INDEX('Общий список'!$A$3:$S$996,VLOOKUP(E269,'Общий список'!$A$3:$S$996,19,FALSE),MATCH($B$1,'Общий список'!A264:M264,0)),"")</f>
        <v/>
      </c>
      <c r="C269" s="27" t="str">
        <f>IF(B269="","", IFERROR(VLOOKUP(E269,'Общий список'!$A$3:$AG$996,3,FALSE),""))</f>
        <v/>
      </c>
      <c r="D269" s="27" t="str">
        <f>IF(B269="","", IFERROR(VLOOKUP(E269,'Общий список'!$A$3:$AG$996,17,FALSE),""))</f>
        <v/>
      </c>
      <c r="E269" s="28" t="str">
        <f>'Общий список'!A264</f>
        <v/>
      </c>
      <c r="F269" s="29" t="str">
        <f>IF(B269="","", IFERROR(VLOOKUP(E269,'Общий список'!$A$3:$AG$996,2,FALSE),""))</f>
        <v/>
      </c>
      <c r="G269" s="27" t="str">
        <f>IF(B269="","", IFERROR(VLOOKUP(E269,'Общий список'!$A$3:$AG$996,4,FALSE),""))</f>
        <v/>
      </c>
      <c r="H269" s="27" t="str">
        <f>IF(B269="","", IFERROR(VLOOKUP(E269,'Общий список'!$A$3:$AG$996,6,FALSE),""))</f>
        <v/>
      </c>
      <c r="I269" s="27" t="str">
        <f>IF(B269="","", IFERROR(VLOOKUP(E269,'Общий список'!$A$3:$AG$996,7,FALSE),""))</f>
        <v/>
      </c>
      <c r="J269" s="27" t="str">
        <f t="array" ref="J269">IFERROR(INDEX('Общий список'!$A$3:$O$996,VLOOKUP(E269,'Общий список'!$A$3:$S$996,19,FALSE),MATCH(B269,'Общий список'!A264:N264,0)+1),"")</f>
        <v/>
      </c>
      <c r="K269" s="30"/>
      <c r="L269" s="30"/>
      <c r="M269" s="31" t="str">
        <f t="shared" si="4"/>
        <v/>
      </c>
      <c r="N269" s="28"/>
      <c r="O269" s="32"/>
      <c r="R269" s="33"/>
      <c r="S269" s="33"/>
      <c r="T269" s="33"/>
    </row>
    <row r="270" ht="15.0" hidden="1" customHeight="1">
      <c r="A270" s="39"/>
      <c r="B270" s="26" t="str">
        <f t="array" ref="B270">IFERROR(INDEX('Общий список'!$A$3:$S$996,VLOOKUP(E270,'Общий список'!$A$3:$S$996,19,FALSE),MATCH($B$1,'Общий список'!A265:M265,0)),"")</f>
        <v/>
      </c>
      <c r="C270" s="27" t="str">
        <f>IF(B270="","", IFERROR(VLOOKUP(E270,'Общий список'!$A$3:$AG$996,3,FALSE),""))</f>
        <v/>
      </c>
      <c r="D270" s="27" t="str">
        <f>IF(B270="","", IFERROR(VLOOKUP(E270,'Общий список'!$A$3:$AG$996,17,FALSE),""))</f>
        <v/>
      </c>
      <c r="E270" s="28" t="str">
        <f>'Общий список'!A265</f>
        <v/>
      </c>
      <c r="F270" s="29" t="str">
        <f>IF(B270="","", IFERROR(VLOOKUP(E270,'Общий список'!$A$3:$AG$996,2,FALSE),""))</f>
        <v/>
      </c>
      <c r="G270" s="27" t="str">
        <f>IF(B270="","", IFERROR(VLOOKUP(E270,'Общий список'!$A$3:$AG$996,4,FALSE),""))</f>
        <v/>
      </c>
      <c r="H270" s="27" t="str">
        <f>IF(B270="","", IFERROR(VLOOKUP(E270,'Общий список'!$A$3:$AG$996,6,FALSE),""))</f>
        <v/>
      </c>
      <c r="I270" s="27" t="str">
        <f>IF(B270="","", IFERROR(VLOOKUP(E270,'Общий список'!$A$3:$AG$996,7,FALSE),""))</f>
        <v/>
      </c>
      <c r="J270" s="27" t="str">
        <f t="array" ref="J270">IFERROR(INDEX('Общий список'!$A$3:$O$996,VLOOKUP(E270,'Общий список'!$A$3:$S$996,19,FALSE),MATCH(B270,'Общий список'!A265:N265,0)+1),"")</f>
        <v/>
      </c>
      <c r="K270" s="30"/>
      <c r="L270" s="30"/>
      <c r="M270" s="31" t="str">
        <f t="shared" si="4"/>
        <v/>
      </c>
      <c r="N270" s="28"/>
      <c r="O270" s="32"/>
      <c r="R270" s="33"/>
      <c r="S270" s="33"/>
      <c r="T270" s="33"/>
    </row>
    <row r="271" ht="15.0" hidden="1" customHeight="1">
      <c r="A271" s="39"/>
      <c r="B271" s="26" t="str">
        <f t="array" ref="B271">IFERROR(INDEX('Общий список'!$A$3:$S$996,VLOOKUP(E271,'Общий список'!$A$3:$S$996,19,FALSE),MATCH($B$1,'Общий список'!A266:M266,0)),"")</f>
        <v/>
      </c>
      <c r="C271" s="27" t="str">
        <f>IF(B271="","", IFERROR(VLOOKUP(E271,'Общий список'!$A$3:$AG$996,3,FALSE),""))</f>
        <v/>
      </c>
      <c r="D271" s="27" t="str">
        <f>IF(B271="","", IFERROR(VLOOKUP(E271,'Общий список'!$A$3:$AG$996,17,FALSE),""))</f>
        <v/>
      </c>
      <c r="E271" s="28" t="str">
        <f>'Общий список'!A266</f>
        <v/>
      </c>
      <c r="F271" s="29" t="str">
        <f>IF(B271="","", IFERROR(VLOOKUP(E271,'Общий список'!$A$3:$AG$996,2,FALSE),""))</f>
        <v/>
      </c>
      <c r="G271" s="27" t="str">
        <f>IF(B271="","", IFERROR(VLOOKUP(E271,'Общий список'!$A$3:$AG$996,4,FALSE),""))</f>
        <v/>
      </c>
      <c r="H271" s="27" t="str">
        <f>IF(B271="","", IFERROR(VLOOKUP(E271,'Общий список'!$A$3:$AG$996,6,FALSE),""))</f>
        <v/>
      </c>
      <c r="I271" s="27" t="str">
        <f>IF(B271="","", IFERROR(VLOOKUP(E271,'Общий список'!$A$3:$AG$996,7,FALSE),""))</f>
        <v/>
      </c>
      <c r="J271" s="27" t="str">
        <f t="array" ref="J271">IFERROR(INDEX('Общий список'!$A$3:$O$996,VLOOKUP(E271,'Общий список'!$A$3:$S$996,19,FALSE),MATCH(B271,'Общий список'!A266:N266,0)+1),"")</f>
        <v/>
      </c>
      <c r="K271" s="30"/>
      <c r="L271" s="30"/>
      <c r="M271" s="31" t="str">
        <f t="shared" si="4"/>
        <v/>
      </c>
      <c r="N271" s="28"/>
      <c r="O271" s="32"/>
      <c r="R271" s="33"/>
      <c r="S271" s="33"/>
      <c r="T271" s="33"/>
    </row>
    <row r="272" ht="15.0" hidden="1" customHeight="1">
      <c r="A272" s="39"/>
      <c r="B272" s="26" t="str">
        <f t="array" ref="B272">IFERROR(INDEX('Общий список'!$A$3:$S$996,VLOOKUP(E272,'Общий список'!$A$3:$S$996,19,FALSE),MATCH($B$1,'Общий список'!A267:M267,0)),"")</f>
        <v/>
      </c>
      <c r="C272" s="27" t="str">
        <f>IF(B272="","", IFERROR(VLOOKUP(E272,'Общий список'!$A$3:$AG$996,3,FALSE),""))</f>
        <v/>
      </c>
      <c r="D272" s="27" t="str">
        <f>IF(B272="","", IFERROR(VLOOKUP(E272,'Общий список'!$A$3:$AG$996,17,FALSE),""))</f>
        <v/>
      </c>
      <c r="E272" s="28" t="str">
        <f>'Общий список'!A267</f>
        <v/>
      </c>
      <c r="F272" s="29" t="str">
        <f>IF(B272="","", IFERROR(VLOOKUP(E272,'Общий список'!$A$3:$AG$996,2,FALSE),""))</f>
        <v/>
      </c>
      <c r="G272" s="27" t="str">
        <f>IF(B272="","", IFERROR(VLOOKUP(E272,'Общий список'!$A$3:$AG$996,4,FALSE),""))</f>
        <v/>
      </c>
      <c r="H272" s="27" t="str">
        <f>IF(B272="","", IFERROR(VLOOKUP(E272,'Общий список'!$A$3:$AG$996,6,FALSE),""))</f>
        <v/>
      </c>
      <c r="I272" s="27" t="str">
        <f>IF(B272="","", IFERROR(VLOOKUP(E272,'Общий список'!$A$3:$AG$996,7,FALSE),""))</f>
        <v/>
      </c>
      <c r="J272" s="27" t="str">
        <f t="array" ref="J272">IFERROR(INDEX('Общий список'!$A$3:$O$996,VLOOKUP(E272,'Общий список'!$A$3:$S$996,19,FALSE),MATCH(B272,'Общий список'!A267:N267,0)+1),"")</f>
        <v/>
      </c>
      <c r="K272" s="30"/>
      <c r="L272" s="30"/>
      <c r="M272" s="31" t="str">
        <f t="shared" si="4"/>
        <v/>
      </c>
      <c r="N272" s="28"/>
      <c r="O272" s="32"/>
      <c r="R272" s="33"/>
      <c r="S272" s="33"/>
      <c r="T272" s="33"/>
    </row>
    <row r="273" ht="15.0" hidden="1" customHeight="1">
      <c r="A273" s="39"/>
      <c r="B273" s="26" t="str">
        <f t="array" ref="B273">IFERROR(INDEX('Общий список'!$A$3:$S$996,VLOOKUP(E273,'Общий список'!$A$3:$S$996,19,FALSE),MATCH($B$1,'Общий список'!A268:M268,0)),"")</f>
        <v/>
      </c>
      <c r="C273" s="27" t="str">
        <f>IF(B273="","", IFERROR(VLOOKUP(E273,'Общий список'!$A$3:$AG$996,3,FALSE),""))</f>
        <v/>
      </c>
      <c r="D273" s="27" t="str">
        <f>IF(B273="","", IFERROR(VLOOKUP(E273,'Общий список'!$A$3:$AG$996,17,FALSE),""))</f>
        <v/>
      </c>
      <c r="E273" s="28" t="str">
        <f>'Общий список'!A268</f>
        <v/>
      </c>
      <c r="F273" s="29" t="str">
        <f>IF(B273="","", IFERROR(VLOOKUP(E273,'Общий список'!$A$3:$AG$996,2,FALSE),""))</f>
        <v/>
      </c>
      <c r="G273" s="27" t="str">
        <f>IF(B273="","", IFERROR(VLOOKUP(E273,'Общий список'!$A$3:$AG$996,4,FALSE),""))</f>
        <v/>
      </c>
      <c r="H273" s="27" t="str">
        <f>IF(B273="","", IFERROR(VLOOKUP(E273,'Общий список'!$A$3:$AG$996,6,FALSE),""))</f>
        <v/>
      </c>
      <c r="I273" s="27" t="str">
        <f>IF(B273="","", IFERROR(VLOOKUP(E273,'Общий список'!$A$3:$AG$996,7,FALSE),""))</f>
        <v/>
      </c>
      <c r="J273" s="27" t="str">
        <f t="array" ref="J273">IFERROR(INDEX('Общий список'!$A$3:$O$996,VLOOKUP(E273,'Общий список'!$A$3:$S$996,19,FALSE),MATCH(B273,'Общий список'!A268:N268,0)+1),"")</f>
        <v/>
      </c>
      <c r="K273" s="30"/>
      <c r="L273" s="30"/>
      <c r="M273" s="31" t="str">
        <f t="shared" si="4"/>
        <v/>
      </c>
      <c r="N273" s="28"/>
      <c r="O273" s="32"/>
      <c r="R273" s="33"/>
      <c r="S273" s="33"/>
      <c r="T273" s="33"/>
    </row>
    <row r="274" ht="15.0" hidden="1" customHeight="1">
      <c r="A274" s="39"/>
      <c r="B274" s="26" t="str">
        <f t="array" ref="B274">IFERROR(INDEX('Общий список'!$A$3:$S$996,VLOOKUP(E274,'Общий список'!$A$3:$S$996,19,FALSE),MATCH($B$1,'Общий список'!A269:M269,0)),"")</f>
        <v/>
      </c>
      <c r="C274" s="27" t="str">
        <f>IF(B274="","", IFERROR(VLOOKUP(E274,'Общий список'!$A$3:$AG$996,3,FALSE),""))</f>
        <v/>
      </c>
      <c r="D274" s="27" t="str">
        <f>IF(B274="","", IFERROR(VLOOKUP(E274,'Общий список'!$A$3:$AG$996,17,FALSE),""))</f>
        <v/>
      </c>
      <c r="E274" s="28" t="str">
        <f>'Общий список'!A269</f>
        <v/>
      </c>
      <c r="F274" s="29" t="str">
        <f>IF(B274="","", IFERROR(VLOOKUP(E274,'Общий список'!$A$3:$AG$996,2,FALSE),""))</f>
        <v/>
      </c>
      <c r="G274" s="27" t="str">
        <f>IF(B274="","", IFERROR(VLOOKUP(E274,'Общий список'!$A$3:$AG$996,4,FALSE),""))</f>
        <v/>
      </c>
      <c r="H274" s="27" t="str">
        <f>IF(B274="","", IFERROR(VLOOKUP(E274,'Общий список'!$A$3:$AG$996,6,FALSE),""))</f>
        <v/>
      </c>
      <c r="I274" s="27" t="str">
        <f>IF(B274="","", IFERROR(VLOOKUP(E274,'Общий список'!$A$3:$AG$996,7,FALSE),""))</f>
        <v/>
      </c>
      <c r="J274" s="27" t="str">
        <f t="array" ref="J274">IFERROR(INDEX('Общий список'!$A$3:$O$996,VLOOKUP(E274,'Общий список'!$A$3:$S$996,19,FALSE),MATCH(B274,'Общий список'!A269:N269,0)+1),"")</f>
        <v/>
      </c>
      <c r="K274" s="30"/>
      <c r="L274" s="30"/>
      <c r="M274" s="31" t="str">
        <f t="shared" si="4"/>
        <v/>
      </c>
      <c r="N274" s="28"/>
      <c r="O274" s="32"/>
      <c r="R274" s="33"/>
      <c r="S274" s="33"/>
      <c r="T274" s="33"/>
    </row>
    <row r="275" ht="15.0" hidden="1" customHeight="1">
      <c r="A275" s="39"/>
      <c r="B275" s="26" t="str">
        <f t="array" ref="B275">IFERROR(INDEX('Общий список'!$A$3:$S$996,VLOOKUP(E275,'Общий список'!$A$3:$S$996,19,FALSE),MATCH($B$1,'Общий список'!A270:M270,0)),"")</f>
        <v/>
      </c>
      <c r="C275" s="27" t="str">
        <f>IF(B275="","", IFERROR(VLOOKUP(E275,'Общий список'!$A$3:$AG$996,3,FALSE),""))</f>
        <v/>
      </c>
      <c r="D275" s="27" t="str">
        <f>IF(B275="","", IFERROR(VLOOKUP(E275,'Общий список'!$A$3:$AG$996,17,FALSE),""))</f>
        <v/>
      </c>
      <c r="E275" s="28" t="str">
        <f>'Общий список'!A270</f>
        <v/>
      </c>
      <c r="F275" s="29" t="str">
        <f>IF(B275="","", IFERROR(VLOOKUP(E275,'Общий список'!$A$3:$AG$996,2,FALSE),""))</f>
        <v/>
      </c>
      <c r="G275" s="27" t="str">
        <f>IF(B275="","", IFERROR(VLOOKUP(E275,'Общий список'!$A$3:$AG$996,4,FALSE),""))</f>
        <v/>
      </c>
      <c r="H275" s="27" t="str">
        <f>IF(B275="","", IFERROR(VLOOKUP(E275,'Общий список'!$A$3:$AG$996,6,FALSE),""))</f>
        <v/>
      </c>
      <c r="I275" s="27" t="str">
        <f>IF(B275="","", IFERROR(VLOOKUP(E275,'Общий список'!$A$3:$AG$996,7,FALSE),""))</f>
        <v/>
      </c>
      <c r="J275" s="27" t="str">
        <f t="array" ref="J275">IFERROR(INDEX('Общий список'!$A$3:$O$996,VLOOKUP(E275,'Общий список'!$A$3:$S$996,19,FALSE),MATCH(B275,'Общий список'!A270:N270,0)+1),"")</f>
        <v/>
      </c>
      <c r="K275" s="30"/>
      <c r="L275" s="30"/>
      <c r="M275" s="31" t="str">
        <f t="shared" si="4"/>
        <v/>
      </c>
      <c r="N275" s="28"/>
      <c r="O275" s="32"/>
      <c r="R275" s="33"/>
      <c r="S275" s="33"/>
      <c r="T275" s="33"/>
    </row>
    <row r="276" ht="15.0" hidden="1" customHeight="1">
      <c r="A276" s="39"/>
      <c r="B276" s="26" t="str">
        <f t="array" ref="B276">IFERROR(INDEX('Общий список'!$A$3:$S$996,VLOOKUP(E276,'Общий список'!$A$3:$S$996,19,FALSE),MATCH($B$1,'Общий список'!A271:M271,0)),"")</f>
        <v/>
      </c>
      <c r="C276" s="27" t="str">
        <f>IF(B276="","", IFERROR(VLOOKUP(E276,'Общий список'!$A$3:$AG$996,3,FALSE),""))</f>
        <v/>
      </c>
      <c r="D276" s="27" t="str">
        <f>IF(B276="","", IFERROR(VLOOKUP(E276,'Общий список'!$A$3:$AG$996,17,FALSE),""))</f>
        <v/>
      </c>
      <c r="E276" s="28" t="str">
        <f>'Общий список'!A271</f>
        <v/>
      </c>
      <c r="F276" s="29" t="str">
        <f>IF(B276="","", IFERROR(VLOOKUP(E276,'Общий список'!$A$3:$AG$996,2,FALSE),""))</f>
        <v/>
      </c>
      <c r="G276" s="27" t="str">
        <f>IF(B276="","", IFERROR(VLOOKUP(E276,'Общий список'!$A$3:$AG$996,4,FALSE),""))</f>
        <v/>
      </c>
      <c r="H276" s="27" t="str">
        <f>IF(B276="","", IFERROR(VLOOKUP(E276,'Общий список'!$A$3:$AG$996,6,FALSE),""))</f>
        <v/>
      </c>
      <c r="I276" s="27" t="str">
        <f>IF(B276="","", IFERROR(VLOOKUP(E276,'Общий список'!$A$3:$AG$996,7,FALSE),""))</f>
        <v/>
      </c>
      <c r="J276" s="27" t="str">
        <f t="array" ref="J276">IFERROR(INDEX('Общий список'!$A$3:$O$996,VLOOKUP(E276,'Общий список'!$A$3:$S$996,19,FALSE),MATCH(B276,'Общий список'!A271:N271,0)+1),"")</f>
        <v/>
      </c>
      <c r="K276" s="30"/>
      <c r="L276" s="30"/>
      <c r="M276" s="31" t="str">
        <f t="shared" si="4"/>
        <v/>
      </c>
      <c r="N276" s="28"/>
      <c r="O276" s="32"/>
      <c r="R276" s="33"/>
      <c r="S276" s="33"/>
      <c r="T276" s="33"/>
    </row>
    <row r="277" ht="15.0" hidden="1" customHeight="1">
      <c r="A277" s="39"/>
      <c r="B277" s="26" t="str">
        <f t="array" ref="B277">IFERROR(INDEX('Общий список'!$A$3:$S$996,VLOOKUP(E277,'Общий список'!$A$3:$S$996,19,FALSE),MATCH($B$1,'Общий список'!A272:M272,0)),"")</f>
        <v/>
      </c>
      <c r="C277" s="27" t="str">
        <f>IF(B277="","", IFERROR(VLOOKUP(E277,'Общий список'!$A$3:$AG$996,3,FALSE),""))</f>
        <v/>
      </c>
      <c r="D277" s="27" t="str">
        <f>IF(B277="","", IFERROR(VLOOKUP(E277,'Общий список'!$A$3:$AG$996,17,FALSE),""))</f>
        <v/>
      </c>
      <c r="E277" s="28" t="str">
        <f>'Общий список'!A272</f>
        <v/>
      </c>
      <c r="F277" s="29" t="str">
        <f>IF(B277="","", IFERROR(VLOOKUP(E277,'Общий список'!$A$3:$AG$996,2,FALSE),""))</f>
        <v/>
      </c>
      <c r="G277" s="27" t="str">
        <f>IF(B277="","", IFERROR(VLOOKUP(E277,'Общий список'!$A$3:$AG$996,4,FALSE),""))</f>
        <v/>
      </c>
      <c r="H277" s="27" t="str">
        <f>IF(B277="","", IFERROR(VLOOKUP(E277,'Общий список'!$A$3:$AG$996,6,FALSE),""))</f>
        <v/>
      </c>
      <c r="I277" s="27" t="str">
        <f>IF(B277="","", IFERROR(VLOOKUP(E277,'Общий список'!$A$3:$AG$996,7,FALSE),""))</f>
        <v/>
      </c>
      <c r="J277" s="27" t="str">
        <f t="array" ref="J277">IFERROR(INDEX('Общий список'!$A$3:$O$996,VLOOKUP(E277,'Общий список'!$A$3:$S$996,19,FALSE),MATCH(B277,'Общий список'!A272:N272,0)+1),"")</f>
        <v/>
      </c>
      <c r="K277" s="30"/>
      <c r="L277" s="30"/>
      <c r="M277" s="31" t="str">
        <f t="shared" si="4"/>
        <v/>
      </c>
      <c r="N277" s="28"/>
      <c r="O277" s="32"/>
      <c r="R277" s="33"/>
      <c r="S277" s="33"/>
      <c r="T277" s="33"/>
    </row>
    <row r="278" ht="15.0" hidden="1" customHeight="1">
      <c r="A278" s="39"/>
      <c r="B278" s="26" t="str">
        <f t="array" ref="B278">IFERROR(INDEX('Общий список'!$A$3:$S$996,VLOOKUP(E278,'Общий список'!$A$3:$S$996,19,FALSE),MATCH($B$1,'Общий список'!A273:M273,0)),"")</f>
        <v/>
      </c>
      <c r="C278" s="27" t="str">
        <f>IF(B278="","", IFERROR(VLOOKUP(E278,'Общий список'!$A$3:$AG$996,3,FALSE),""))</f>
        <v/>
      </c>
      <c r="D278" s="27" t="str">
        <f>IF(B278="","", IFERROR(VLOOKUP(E278,'Общий список'!$A$3:$AG$996,17,FALSE),""))</f>
        <v/>
      </c>
      <c r="E278" s="28" t="str">
        <f>'Общий список'!A273</f>
        <v/>
      </c>
      <c r="F278" s="29" t="str">
        <f>IF(B278="","", IFERROR(VLOOKUP(E278,'Общий список'!$A$3:$AG$996,2,FALSE),""))</f>
        <v/>
      </c>
      <c r="G278" s="27" t="str">
        <f>IF(B278="","", IFERROR(VLOOKUP(E278,'Общий список'!$A$3:$AG$996,4,FALSE),""))</f>
        <v/>
      </c>
      <c r="H278" s="27" t="str">
        <f>IF(B278="","", IFERROR(VLOOKUP(E278,'Общий список'!$A$3:$AG$996,6,FALSE),""))</f>
        <v/>
      </c>
      <c r="I278" s="27" t="str">
        <f>IF(B278="","", IFERROR(VLOOKUP(E278,'Общий список'!$A$3:$AG$996,7,FALSE),""))</f>
        <v/>
      </c>
      <c r="J278" s="27" t="str">
        <f t="array" ref="J278">IFERROR(INDEX('Общий список'!$A$3:$O$996,VLOOKUP(E278,'Общий список'!$A$3:$S$996,19,FALSE),MATCH(B278,'Общий список'!A273:N273,0)+1),"")</f>
        <v/>
      </c>
      <c r="K278" s="30"/>
      <c r="L278" s="30"/>
      <c r="M278" s="31" t="str">
        <f t="shared" si="4"/>
        <v/>
      </c>
      <c r="N278" s="28"/>
      <c r="O278" s="32"/>
      <c r="R278" s="33"/>
      <c r="S278" s="33"/>
      <c r="T278" s="33"/>
    </row>
    <row r="279" ht="15.0" hidden="1" customHeight="1">
      <c r="A279" s="39"/>
      <c r="B279" s="26" t="str">
        <f t="array" ref="B279">IFERROR(INDEX('Общий список'!$A$3:$S$996,VLOOKUP(E279,'Общий список'!$A$3:$S$996,19,FALSE),MATCH($B$1,'Общий список'!A274:M274,0)),"")</f>
        <v/>
      </c>
      <c r="C279" s="27" t="str">
        <f>IF(B279="","", IFERROR(VLOOKUP(E279,'Общий список'!$A$3:$AG$996,3,FALSE),""))</f>
        <v/>
      </c>
      <c r="D279" s="27" t="str">
        <f>IF(B279="","", IFERROR(VLOOKUP(E279,'Общий список'!$A$3:$AG$996,17,FALSE),""))</f>
        <v/>
      </c>
      <c r="E279" s="28" t="str">
        <f>'Общий список'!A274</f>
        <v/>
      </c>
      <c r="F279" s="29" t="str">
        <f>IF(B279="","", IFERROR(VLOOKUP(E279,'Общий список'!$A$3:$AG$996,2,FALSE),""))</f>
        <v/>
      </c>
      <c r="G279" s="27" t="str">
        <f>IF(B279="","", IFERROR(VLOOKUP(E279,'Общий список'!$A$3:$AG$996,4,FALSE),""))</f>
        <v/>
      </c>
      <c r="H279" s="27" t="str">
        <f>IF(B279="","", IFERROR(VLOOKUP(E279,'Общий список'!$A$3:$AG$996,6,FALSE),""))</f>
        <v/>
      </c>
      <c r="I279" s="27" t="str">
        <f>IF(B279="","", IFERROR(VLOOKUP(E279,'Общий список'!$A$3:$AG$996,7,FALSE),""))</f>
        <v/>
      </c>
      <c r="J279" s="27" t="str">
        <f t="array" ref="J279">IFERROR(INDEX('Общий список'!$A$3:$O$996,VLOOKUP(E279,'Общий список'!$A$3:$S$996,19,FALSE),MATCH(B279,'Общий список'!A274:N274,0)+1),"")</f>
        <v/>
      </c>
      <c r="K279" s="30"/>
      <c r="L279" s="30"/>
      <c r="M279" s="31" t="str">
        <f t="shared" si="4"/>
        <v/>
      </c>
      <c r="N279" s="28"/>
      <c r="O279" s="32"/>
      <c r="R279" s="33"/>
      <c r="S279" s="33"/>
      <c r="T279" s="33"/>
    </row>
    <row r="280" ht="15.0" hidden="1" customHeight="1">
      <c r="A280" s="39"/>
      <c r="B280" s="26" t="str">
        <f t="array" ref="B280">IFERROR(INDEX('Общий список'!$A$3:$S$996,VLOOKUP(E280,'Общий список'!$A$3:$S$996,19,FALSE),MATCH($B$1,'Общий список'!A275:M275,0)),"")</f>
        <v/>
      </c>
      <c r="C280" s="27" t="str">
        <f>IF(B280="","", IFERROR(VLOOKUP(E280,'Общий список'!$A$3:$AG$996,3,FALSE),""))</f>
        <v/>
      </c>
      <c r="D280" s="27" t="str">
        <f>IF(B280="","", IFERROR(VLOOKUP(E280,'Общий список'!$A$3:$AG$996,17,FALSE),""))</f>
        <v/>
      </c>
      <c r="E280" s="28" t="str">
        <f>'Общий список'!A275</f>
        <v/>
      </c>
      <c r="F280" s="29" t="str">
        <f>IF(B280="","", IFERROR(VLOOKUP(E280,'Общий список'!$A$3:$AG$996,2,FALSE),""))</f>
        <v/>
      </c>
      <c r="G280" s="27" t="str">
        <f>IF(B280="","", IFERROR(VLOOKUP(E280,'Общий список'!$A$3:$AG$996,4,FALSE),""))</f>
        <v/>
      </c>
      <c r="H280" s="27" t="str">
        <f>IF(B280="","", IFERROR(VLOOKUP(E280,'Общий список'!$A$3:$AG$996,6,FALSE),""))</f>
        <v/>
      </c>
      <c r="I280" s="27" t="str">
        <f>IF(B280="","", IFERROR(VLOOKUP(E280,'Общий список'!$A$3:$AG$996,7,FALSE),""))</f>
        <v/>
      </c>
      <c r="J280" s="27" t="str">
        <f t="array" ref="J280">IFERROR(INDEX('Общий список'!$A$3:$O$996,VLOOKUP(E280,'Общий список'!$A$3:$S$996,19,FALSE),MATCH(B280,'Общий список'!A275:N275,0)+1),"")</f>
        <v/>
      </c>
      <c r="K280" s="30"/>
      <c r="L280" s="30"/>
      <c r="M280" s="31" t="str">
        <f t="shared" si="4"/>
        <v/>
      </c>
      <c r="N280" s="28"/>
      <c r="O280" s="32"/>
      <c r="R280" s="33"/>
      <c r="S280" s="33"/>
      <c r="T280" s="33"/>
    </row>
    <row r="281" ht="15.0" hidden="1" customHeight="1">
      <c r="A281" s="39"/>
      <c r="B281" s="26" t="str">
        <f t="array" ref="B281">IFERROR(INDEX('Общий список'!$A$3:$S$996,VLOOKUP(E281,'Общий список'!$A$3:$S$996,19,FALSE),MATCH($B$1,'Общий список'!A276:M276,0)),"")</f>
        <v/>
      </c>
      <c r="C281" s="27" t="str">
        <f>IF(B281="","", IFERROR(VLOOKUP(E281,'Общий список'!$A$3:$AG$996,3,FALSE),""))</f>
        <v/>
      </c>
      <c r="D281" s="27" t="str">
        <f>IF(B281="","", IFERROR(VLOOKUP(E281,'Общий список'!$A$3:$AG$996,17,FALSE),""))</f>
        <v/>
      </c>
      <c r="E281" s="28" t="str">
        <f>'Общий список'!A276</f>
        <v/>
      </c>
      <c r="F281" s="29" t="str">
        <f>IF(B281="","", IFERROR(VLOOKUP(E281,'Общий список'!$A$3:$AG$996,2,FALSE),""))</f>
        <v/>
      </c>
      <c r="G281" s="27" t="str">
        <f>IF(B281="","", IFERROR(VLOOKUP(E281,'Общий список'!$A$3:$AG$996,4,FALSE),""))</f>
        <v/>
      </c>
      <c r="H281" s="27" t="str">
        <f>IF(B281="","", IFERROR(VLOOKUP(E281,'Общий список'!$A$3:$AG$996,6,FALSE),""))</f>
        <v/>
      </c>
      <c r="I281" s="27" t="str">
        <f>IF(B281="","", IFERROR(VLOOKUP(E281,'Общий список'!$A$3:$AG$996,7,FALSE),""))</f>
        <v/>
      </c>
      <c r="J281" s="27" t="str">
        <f t="array" ref="J281">IFERROR(INDEX('Общий список'!$A$3:$O$996,VLOOKUP(E281,'Общий список'!$A$3:$S$996,19,FALSE),MATCH(B281,'Общий список'!A276:N276,0)+1),"")</f>
        <v/>
      </c>
      <c r="K281" s="30"/>
      <c r="L281" s="30"/>
      <c r="M281" s="31" t="str">
        <f t="shared" si="4"/>
        <v/>
      </c>
      <c r="N281" s="28"/>
      <c r="O281" s="32"/>
      <c r="R281" s="33"/>
      <c r="S281" s="33"/>
      <c r="T281" s="33"/>
    </row>
    <row r="282" ht="15.0" hidden="1" customHeight="1">
      <c r="A282" s="39"/>
      <c r="B282" s="26" t="str">
        <f t="array" ref="B282">IFERROR(INDEX('Общий список'!$A$3:$S$996,VLOOKUP(E282,'Общий список'!$A$3:$S$996,19,FALSE),MATCH($B$1,'Общий список'!A277:M277,0)),"")</f>
        <v/>
      </c>
      <c r="C282" s="27" t="str">
        <f>IF(B282="","", IFERROR(VLOOKUP(E282,'Общий список'!$A$3:$AG$996,3,FALSE),""))</f>
        <v/>
      </c>
      <c r="D282" s="27" t="str">
        <f>IF(B282="","", IFERROR(VLOOKUP(E282,'Общий список'!$A$3:$AG$996,17,FALSE),""))</f>
        <v/>
      </c>
      <c r="E282" s="28" t="str">
        <f>'Общий список'!A277</f>
        <v/>
      </c>
      <c r="F282" s="29" t="str">
        <f>IF(B282="","", IFERROR(VLOOKUP(E282,'Общий список'!$A$3:$AG$996,2,FALSE),""))</f>
        <v/>
      </c>
      <c r="G282" s="27" t="str">
        <f>IF(B282="","", IFERROR(VLOOKUP(E282,'Общий список'!$A$3:$AG$996,4,FALSE),""))</f>
        <v/>
      </c>
      <c r="H282" s="27" t="str">
        <f>IF(B282="","", IFERROR(VLOOKUP(E282,'Общий список'!$A$3:$AG$996,6,FALSE),""))</f>
        <v/>
      </c>
      <c r="I282" s="27" t="str">
        <f>IF(B282="","", IFERROR(VLOOKUP(E282,'Общий список'!$A$3:$AG$996,7,FALSE),""))</f>
        <v/>
      </c>
      <c r="J282" s="27" t="str">
        <f t="array" ref="J282">IFERROR(INDEX('Общий список'!$A$3:$O$996,VLOOKUP(E282,'Общий список'!$A$3:$S$996,19,FALSE),MATCH(B282,'Общий список'!A277:N277,0)+1),"")</f>
        <v/>
      </c>
      <c r="K282" s="30"/>
      <c r="L282" s="30"/>
      <c r="M282" s="31" t="str">
        <f t="shared" si="4"/>
        <v/>
      </c>
      <c r="N282" s="28"/>
      <c r="O282" s="32"/>
      <c r="R282" s="33"/>
      <c r="S282" s="33"/>
      <c r="T282" s="33"/>
    </row>
    <row r="283" ht="15.0" hidden="1" customHeight="1">
      <c r="A283" s="39"/>
      <c r="B283" s="26" t="str">
        <f t="array" ref="B283">IFERROR(INDEX('Общий список'!$A$3:$S$996,VLOOKUP(E283,'Общий список'!$A$3:$S$996,19,FALSE),MATCH($B$1,'Общий список'!A278:M278,0)),"")</f>
        <v/>
      </c>
      <c r="C283" s="27" t="str">
        <f>IF(B283="","", IFERROR(VLOOKUP(E283,'Общий список'!$A$3:$AG$996,3,FALSE),""))</f>
        <v/>
      </c>
      <c r="D283" s="27" t="str">
        <f>IF(B283="","", IFERROR(VLOOKUP(E283,'Общий список'!$A$3:$AG$996,17,FALSE),""))</f>
        <v/>
      </c>
      <c r="E283" s="28" t="str">
        <f>'Общий список'!A278</f>
        <v/>
      </c>
      <c r="F283" s="29" t="str">
        <f>IF(B283="","", IFERROR(VLOOKUP(E283,'Общий список'!$A$3:$AG$996,2,FALSE),""))</f>
        <v/>
      </c>
      <c r="G283" s="27" t="str">
        <f>IF(B283="","", IFERROR(VLOOKUP(E283,'Общий список'!$A$3:$AG$996,4,FALSE),""))</f>
        <v/>
      </c>
      <c r="H283" s="27" t="str">
        <f>IF(B283="","", IFERROR(VLOOKUP(E283,'Общий список'!$A$3:$AG$996,6,FALSE),""))</f>
        <v/>
      </c>
      <c r="I283" s="27" t="str">
        <f>IF(B283="","", IFERROR(VLOOKUP(E283,'Общий список'!$A$3:$AG$996,7,FALSE),""))</f>
        <v/>
      </c>
      <c r="J283" s="27" t="str">
        <f t="array" ref="J283">IFERROR(INDEX('Общий список'!$A$3:$O$996,VLOOKUP(E283,'Общий список'!$A$3:$S$996,19,FALSE),MATCH(B283,'Общий список'!A278:N278,0)+1),"")</f>
        <v/>
      </c>
      <c r="K283" s="30"/>
      <c r="L283" s="30"/>
      <c r="M283" s="31" t="str">
        <f t="shared" si="4"/>
        <v/>
      </c>
      <c r="N283" s="28"/>
      <c r="O283" s="32"/>
      <c r="R283" s="33"/>
      <c r="S283" s="33"/>
      <c r="T283" s="33"/>
    </row>
    <row r="284" ht="15.0" hidden="1" customHeight="1">
      <c r="A284" s="39"/>
      <c r="B284" s="26" t="str">
        <f t="array" ref="B284">IFERROR(INDEX('Общий список'!$A$3:$S$996,VLOOKUP(E284,'Общий список'!$A$3:$S$996,19,FALSE),MATCH($B$1,'Общий список'!A279:M279,0)),"")</f>
        <v/>
      </c>
      <c r="C284" s="27" t="str">
        <f>IF(B284="","", IFERROR(VLOOKUP(E284,'Общий список'!$A$3:$AG$996,3,FALSE),""))</f>
        <v/>
      </c>
      <c r="D284" s="27" t="str">
        <f>IF(B284="","", IFERROR(VLOOKUP(E284,'Общий список'!$A$3:$AG$996,17,FALSE),""))</f>
        <v/>
      </c>
      <c r="E284" s="28" t="str">
        <f>'Общий список'!A279</f>
        <v/>
      </c>
      <c r="F284" s="29" t="str">
        <f>IF(B284="","", IFERROR(VLOOKUP(E284,'Общий список'!$A$3:$AG$996,2,FALSE),""))</f>
        <v/>
      </c>
      <c r="G284" s="27" t="str">
        <f>IF(B284="","", IFERROR(VLOOKUP(E284,'Общий список'!$A$3:$AG$996,4,FALSE),""))</f>
        <v/>
      </c>
      <c r="H284" s="27" t="str">
        <f>IF(B284="","", IFERROR(VLOOKUP(E284,'Общий список'!$A$3:$AG$996,6,FALSE),""))</f>
        <v/>
      </c>
      <c r="I284" s="27" t="str">
        <f>IF(B284="","", IFERROR(VLOOKUP(E284,'Общий список'!$A$3:$AG$996,7,FALSE),""))</f>
        <v/>
      </c>
      <c r="J284" s="27" t="str">
        <f t="array" ref="J284">IFERROR(INDEX('Общий список'!$A$3:$O$996,VLOOKUP(E284,'Общий список'!$A$3:$S$996,19,FALSE),MATCH(B284,'Общий список'!A279:N279,0)+1),"")</f>
        <v/>
      </c>
      <c r="K284" s="30"/>
      <c r="L284" s="30"/>
      <c r="M284" s="31" t="str">
        <f t="shared" si="4"/>
        <v/>
      </c>
      <c r="N284" s="28"/>
      <c r="O284" s="32"/>
      <c r="R284" s="33"/>
      <c r="S284" s="33"/>
      <c r="T284" s="33"/>
    </row>
    <row r="285" ht="15.0" hidden="1" customHeight="1">
      <c r="A285" s="39"/>
      <c r="B285" s="26" t="str">
        <f t="array" ref="B285">IFERROR(INDEX('Общий список'!$A$3:$S$996,VLOOKUP(E285,'Общий список'!$A$3:$S$996,19,FALSE),MATCH($B$1,'Общий список'!A280:M280,0)),"")</f>
        <v/>
      </c>
      <c r="C285" s="27" t="str">
        <f>IF(B285="","", IFERROR(VLOOKUP(E285,'Общий список'!$A$3:$AG$996,3,FALSE),""))</f>
        <v/>
      </c>
      <c r="D285" s="27" t="str">
        <f>IF(B285="","", IFERROR(VLOOKUP(E285,'Общий список'!$A$3:$AG$996,17,FALSE),""))</f>
        <v/>
      </c>
      <c r="E285" s="28" t="str">
        <f>'Общий список'!A280</f>
        <v/>
      </c>
      <c r="F285" s="29" t="str">
        <f>IF(B285="","", IFERROR(VLOOKUP(E285,'Общий список'!$A$3:$AG$996,2,FALSE),""))</f>
        <v/>
      </c>
      <c r="G285" s="27" t="str">
        <f>IF(B285="","", IFERROR(VLOOKUP(E285,'Общий список'!$A$3:$AG$996,4,FALSE),""))</f>
        <v/>
      </c>
      <c r="H285" s="27" t="str">
        <f>IF(B285="","", IFERROR(VLOOKUP(E285,'Общий список'!$A$3:$AG$996,6,FALSE),""))</f>
        <v/>
      </c>
      <c r="I285" s="27" t="str">
        <f>IF(B285="","", IFERROR(VLOOKUP(E285,'Общий список'!$A$3:$AG$996,7,FALSE),""))</f>
        <v/>
      </c>
      <c r="J285" s="27" t="str">
        <f t="array" ref="J285">IFERROR(INDEX('Общий список'!$A$3:$O$996,VLOOKUP(E285,'Общий список'!$A$3:$S$996,19,FALSE),MATCH(B285,'Общий список'!A280:N280,0)+1),"")</f>
        <v/>
      </c>
      <c r="K285" s="30"/>
      <c r="L285" s="30"/>
      <c r="M285" s="31" t="str">
        <f t="shared" si="4"/>
        <v/>
      </c>
      <c r="N285" s="28"/>
      <c r="O285" s="32"/>
      <c r="R285" s="33"/>
      <c r="S285" s="33"/>
      <c r="T285" s="33"/>
    </row>
    <row r="286" ht="15.0" hidden="1" customHeight="1">
      <c r="A286" s="39"/>
      <c r="B286" s="26" t="str">
        <f t="array" ref="B286">IFERROR(INDEX('Общий список'!$A$3:$S$996,VLOOKUP(E286,'Общий список'!$A$3:$S$996,19,FALSE),MATCH($B$1,'Общий список'!A281:M281,0)),"")</f>
        <v/>
      </c>
      <c r="C286" s="27" t="str">
        <f>IF(B286="","", IFERROR(VLOOKUP(E286,'Общий список'!$A$3:$AG$996,3,FALSE),""))</f>
        <v/>
      </c>
      <c r="D286" s="27" t="str">
        <f>IF(B286="","", IFERROR(VLOOKUP(E286,'Общий список'!$A$3:$AG$996,17,FALSE),""))</f>
        <v/>
      </c>
      <c r="E286" s="28" t="str">
        <f>'Общий список'!A281</f>
        <v/>
      </c>
      <c r="F286" s="29" t="str">
        <f>IF(B286="","", IFERROR(VLOOKUP(E286,'Общий список'!$A$3:$AG$996,2,FALSE),""))</f>
        <v/>
      </c>
      <c r="G286" s="27" t="str">
        <f>IF(B286="","", IFERROR(VLOOKUP(E286,'Общий список'!$A$3:$AG$996,4,FALSE),""))</f>
        <v/>
      </c>
      <c r="H286" s="27" t="str">
        <f>IF(B286="","", IFERROR(VLOOKUP(E286,'Общий список'!$A$3:$AG$996,6,FALSE),""))</f>
        <v/>
      </c>
      <c r="I286" s="27" t="str">
        <f>IF(B286="","", IFERROR(VLOOKUP(E286,'Общий список'!$A$3:$AG$996,7,FALSE),""))</f>
        <v/>
      </c>
      <c r="J286" s="27" t="str">
        <f t="array" ref="J286">IFERROR(INDEX('Общий список'!$A$3:$O$996,VLOOKUP(E286,'Общий список'!$A$3:$S$996,19,FALSE),MATCH(B286,'Общий список'!A281:N281,0)+1),"")</f>
        <v/>
      </c>
      <c r="K286" s="30"/>
      <c r="L286" s="30"/>
      <c r="M286" s="31" t="str">
        <f t="shared" si="4"/>
        <v/>
      </c>
      <c r="N286" s="28"/>
      <c r="O286" s="32"/>
      <c r="R286" s="33"/>
      <c r="S286" s="33"/>
      <c r="T286" s="33"/>
    </row>
    <row r="287" ht="15.0" hidden="1" customHeight="1">
      <c r="A287" s="39"/>
      <c r="B287" s="26" t="str">
        <f t="array" ref="B287">IFERROR(INDEX('Общий список'!$A$3:$S$996,VLOOKUP(E287,'Общий список'!$A$3:$S$996,19,FALSE),MATCH($B$1,'Общий список'!A282:M282,0)),"")</f>
        <v/>
      </c>
      <c r="C287" s="27" t="str">
        <f>IF(B287="","", IFERROR(VLOOKUP(E287,'Общий список'!$A$3:$AG$996,3,FALSE),""))</f>
        <v/>
      </c>
      <c r="D287" s="27" t="str">
        <f>IF(B287="","", IFERROR(VLOOKUP(E287,'Общий список'!$A$3:$AG$996,17,FALSE),""))</f>
        <v/>
      </c>
      <c r="E287" s="28" t="str">
        <f>'Общий список'!A282</f>
        <v/>
      </c>
      <c r="F287" s="29" t="str">
        <f>IF(B287="","", IFERROR(VLOOKUP(E287,'Общий список'!$A$3:$AG$996,2,FALSE),""))</f>
        <v/>
      </c>
      <c r="G287" s="27" t="str">
        <f>IF(B287="","", IFERROR(VLOOKUP(E287,'Общий список'!$A$3:$AG$996,4,FALSE),""))</f>
        <v/>
      </c>
      <c r="H287" s="27" t="str">
        <f>IF(B287="","", IFERROR(VLOOKUP(E287,'Общий список'!$A$3:$AG$996,6,FALSE),""))</f>
        <v/>
      </c>
      <c r="I287" s="27" t="str">
        <f>IF(B287="","", IFERROR(VLOOKUP(E287,'Общий список'!$A$3:$AG$996,7,FALSE),""))</f>
        <v/>
      </c>
      <c r="J287" s="27" t="str">
        <f t="array" ref="J287">IFERROR(INDEX('Общий список'!$A$3:$O$996,VLOOKUP(E287,'Общий список'!$A$3:$S$996,19,FALSE),MATCH(B287,'Общий список'!A282:N282,0)+1),"")</f>
        <v/>
      </c>
      <c r="K287" s="30"/>
      <c r="L287" s="30"/>
      <c r="M287" s="31" t="str">
        <f t="shared" si="4"/>
        <v/>
      </c>
      <c r="N287" s="28"/>
      <c r="O287" s="32"/>
      <c r="R287" s="33"/>
      <c r="S287" s="33"/>
      <c r="T287" s="33"/>
    </row>
    <row r="288" ht="15.0" hidden="1" customHeight="1">
      <c r="A288" s="39"/>
      <c r="B288" s="26" t="str">
        <f t="array" ref="B288">IFERROR(INDEX('Общий список'!$A$3:$S$996,VLOOKUP(E288,'Общий список'!$A$3:$S$996,19,FALSE),MATCH($B$1,'Общий список'!A283:M283,0)),"")</f>
        <v/>
      </c>
      <c r="C288" s="27" t="str">
        <f>IF(B288="","", IFERROR(VLOOKUP(E288,'Общий список'!$A$3:$AG$996,3,FALSE),""))</f>
        <v/>
      </c>
      <c r="D288" s="27" t="str">
        <f>IF(B288="","", IFERROR(VLOOKUP(E288,'Общий список'!$A$3:$AG$996,17,FALSE),""))</f>
        <v/>
      </c>
      <c r="E288" s="28" t="str">
        <f>'Общий список'!A283</f>
        <v/>
      </c>
      <c r="F288" s="29" t="str">
        <f>IF(B288="","", IFERROR(VLOOKUP(E288,'Общий список'!$A$3:$AG$996,2,FALSE),""))</f>
        <v/>
      </c>
      <c r="G288" s="27" t="str">
        <f>IF(B288="","", IFERROR(VLOOKUP(E288,'Общий список'!$A$3:$AG$996,4,FALSE),""))</f>
        <v/>
      </c>
      <c r="H288" s="27" t="str">
        <f>IF(B288="","", IFERROR(VLOOKUP(E288,'Общий список'!$A$3:$AG$996,6,FALSE),""))</f>
        <v/>
      </c>
      <c r="I288" s="27" t="str">
        <f>IF(B288="","", IFERROR(VLOOKUP(E288,'Общий список'!$A$3:$AG$996,7,FALSE),""))</f>
        <v/>
      </c>
      <c r="J288" s="27" t="str">
        <f t="array" ref="J288">IFERROR(INDEX('Общий список'!$A$3:$O$996,VLOOKUP(E288,'Общий список'!$A$3:$S$996,19,FALSE),MATCH(B288,'Общий список'!A283:N283,0)+1),"")</f>
        <v/>
      </c>
      <c r="K288" s="30"/>
      <c r="L288" s="30"/>
      <c r="M288" s="31" t="str">
        <f t="shared" si="4"/>
        <v/>
      </c>
      <c r="N288" s="28"/>
      <c r="O288" s="32"/>
      <c r="R288" s="33"/>
      <c r="S288" s="33"/>
      <c r="T288" s="33"/>
    </row>
    <row r="289" ht="15.0" hidden="1" customHeight="1">
      <c r="A289" s="39"/>
      <c r="B289" s="26" t="str">
        <f t="array" ref="B289">IFERROR(INDEX('Общий список'!$A$3:$S$996,VLOOKUP(E289,'Общий список'!$A$3:$S$996,19,FALSE),MATCH($B$1,'Общий список'!A284:M284,0)),"")</f>
        <v/>
      </c>
      <c r="C289" s="27" t="str">
        <f>IF(B289="","", IFERROR(VLOOKUP(E289,'Общий список'!$A$3:$AG$996,3,FALSE),""))</f>
        <v/>
      </c>
      <c r="D289" s="27" t="str">
        <f>IF(B289="","", IFERROR(VLOOKUP(E289,'Общий список'!$A$3:$AG$996,17,FALSE),""))</f>
        <v/>
      </c>
      <c r="E289" s="28" t="str">
        <f>'Общий список'!A284</f>
        <v/>
      </c>
      <c r="F289" s="29" t="str">
        <f>IF(B289="","", IFERROR(VLOOKUP(E289,'Общий список'!$A$3:$AG$996,2,FALSE),""))</f>
        <v/>
      </c>
      <c r="G289" s="27" t="str">
        <f>IF(B289="","", IFERROR(VLOOKUP(E289,'Общий список'!$A$3:$AG$996,4,FALSE),""))</f>
        <v/>
      </c>
      <c r="H289" s="27" t="str">
        <f>IF(B289="","", IFERROR(VLOOKUP(E289,'Общий список'!$A$3:$AG$996,6,FALSE),""))</f>
        <v/>
      </c>
      <c r="I289" s="27" t="str">
        <f>IF(B289="","", IFERROR(VLOOKUP(E289,'Общий список'!$A$3:$AG$996,7,FALSE),""))</f>
        <v/>
      </c>
      <c r="J289" s="27" t="str">
        <f t="array" ref="J289">IFERROR(INDEX('Общий список'!$A$3:$O$996,VLOOKUP(E289,'Общий список'!$A$3:$S$996,19,FALSE),MATCH(B289,'Общий список'!A284:N284,0)+1),"")</f>
        <v/>
      </c>
      <c r="K289" s="30"/>
      <c r="L289" s="30"/>
      <c r="M289" s="31" t="str">
        <f t="shared" si="4"/>
        <v/>
      </c>
      <c r="N289" s="28"/>
      <c r="O289" s="32"/>
      <c r="R289" s="33"/>
      <c r="S289" s="33"/>
      <c r="T289" s="33"/>
    </row>
    <row r="290" ht="15.0" hidden="1" customHeight="1">
      <c r="A290" s="39"/>
      <c r="B290" s="26" t="str">
        <f t="array" ref="B290">IFERROR(INDEX('Общий список'!$A$3:$S$996,VLOOKUP(E290,'Общий список'!$A$3:$S$996,19,FALSE),MATCH($B$1,'Общий список'!A285:M285,0)),"")</f>
        <v/>
      </c>
      <c r="C290" s="27" t="str">
        <f>IF(B290="","", IFERROR(VLOOKUP(E290,'Общий список'!$A$3:$AG$996,3,FALSE),""))</f>
        <v/>
      </c>
      <c r="D290" s="27" t="str">
        <f>IF(B290="","", IFERROR(VLOOKUP(E290,'Общий список'!$A$3:$AG$996,17,FALSE),""))</f>
        <v/>
      </c>
      <c r="E290" s="28" t="str">
        <f>'Общий список'!A285</f>
        <v/>
      </c>
      <c r="F290" s="29" t="str">
        <f>IF(B290="","", IFERROR(VLOOKUP(E290,'Общий список'!$A$3:$AG$996,2,FALSE),""))</f>
        <v/>
      </c>
      <c r="G290" s="27" t="str">
        <f>IF(B290="","", IFERROR(VLOOKUP(E290,'Общий список'!$A$3:$AG$996,4,FALSE),""))</f>
        <v/>
      </c>
      <c r="H290" s="27" t="str">
        <f>IF(B290="","", IFERROR(VLOOKUP(E290,'Общий список'!$A$3:$AG$996,6,FALSE),""))</f>
        <v/>
      </c>
      <c r="I290" s="27" t="str">
        <f>IF(B290="","", IFERROR(VLOOKUP(E290,'Общий список'!$A$3:$AG$996,7,FALSE),""))</f>
        <v/>
      </c>
      <c r="J290" s="27" t="str">
        <f t="array" ref="J290">IFERROR(INDEX('Общий список'!$A$3:$O$996,VLOOKUP(E290,'Общий список'!$A$3:$S$996,19,FALSE),MATCH(B290,'Общий список'!A285:N285,0)+1),"")</f>
        <v/>
      </c>
      <c r="K290" s="30"/>
      <c r="L290" s="30"/>
      <c r="M290" s="31" t="str">
        <f t="shared" si="4"/>
        <v/>
      </c>
      <c r="N290" s="28"/>
      <c r="O290" s="32"/>
      <c r="R290" s="33"/>
      <c r="S290" s="33"/>
      <c r="T290" s="33"/>
    </row>
    <row r="291" ht="15.0" hidden="1" customHeight="1">
      <c r="A291" s="39"/>
      <c r="B291" s="26" t="str">
        <f t="array" ref="B291">IFERROR(INDEX('Общий список'!$A$3:$S$996,VLOOKUP(E291,'Общий список'!$A$3:$S$996,19,FALSE),MATCH($B$1,'Общий список'!A286:M286,0)),"")</f>
        <v/>
      </c>
      <c r="C291" s="27" t="str">
        <f>IF(B291="","", IFERROR(VLOOKUP(E291,'Общий список'!$A$3:$AG$996,3,FALSE),""))</f>
        <v/>
      </c>
      <c r="D291" s="27" t="str">
        <f>IF(B291="","", IFERROR(VLOOKUP(E291,'Общий список'!$A$3:$AG$996,17,FALSE),""))</f>
        <v/>
      </c>
      <c r="E291" s="28" t="str">
        <f>'Общий список'!A286</f>
        <v/>
      </c>
      <c r="F291" s="29" t="str">
        <f>IF(B291="","", IFERROR(VLOOKUP(E291,'Общий список'!$A$3:$AG$996,2,FALSE),""))</f>
        <v/>
      </c>
      <c r="G291" s="27" t="str">
        <f>IF(B291="","", IFERROR(VLOOKUP(E291,'Общий список'!$A$3:$AG$996,4,FALSE),""))</f>
        <v/>
      </c>
      <c r="H291" s="27" t="str">
        <f>IF(B291="","", IFERROR(VLOOKUP(E291,'Общий список'!$A$3:$AG$996,6,FALSE),""))</f>
        <v/>
      </c>
      <c r="I291" s="27" t="str">
        <f>IF(B291="","", IFERROR(VLOOKUP(E291,'Общий список'!$A$3:$AG$996,7,FALSE),""))</f>
        <v/>
      </c>
      <c r="J291" s="27" t="str">
        <f t="array" ref="J291">IFERROR(INDEX('Общий список'!$A$3:$O$996,VLOOKUP(E291,'Общий список'!$A$3:$S$996,19,FALSE),MATCH(B291,'Общий список'!A286:N286,0)+1),"")</f>
        <v/>
      </c>
      <c r="K291" s="30"/>
      <c r="L291" s="30"/>
      <c r="M291" s="31" t="str">
        <f t="shared" si="4"/>
        <v/>
      </c>
      <c r="N291" s="28"/>
      <c r="O291" s="32"/>
      <c r="R291" s="33"/>
      <c r="S291" s="33"/>
      <c r="T291" s="33"/>
    </row>
    <row r="292" ht="15.0" hidden="1" customHeight="1">
      <c r="A292" s="39"/>
      <c r="B292" s="26" t="str">
        <f t="array" ref="B292">IFERROR(INDEX('Общий список'!$A$3:$S$996,VLOOKUP(E292,'Общий список'!$A$3:$S$996,19,FALSE),MATCH($B$1,'Общий список'!A287:M287,0)),"")</f>
        <v/>
      </c>
      <c r="C292" s="27" t="str">
        <f>IF(B292="","", IFERROR(VLOOKUP(E292,'Общий список'!$A$3:$AG$996,3,FALSE),""))</f>
        <v/>
      </c>
      <c r="D292" s="27" t="str">
        <f>IF(B292="","", IFERROR(VLOOKUP(E292,'Общий список'!$A$3:$AG$996,17,FALSE),""))</f>
        <v/>
      </c>
      <c r="E292" s="28" t="str">
        <f>'Общий список'!A287</f>
        <v/>
      </c>
      <c r="F292" s="29" t="str">
        <f>IF(B292="","", IFERROR(VLOOKUP(E292,'Общий список'!$A$3:$AG$996,2,FALSE),""))</f>
        <v/>
      </c>
      <c r="G292" s="27" t="str">
        <f>IF(B292="","", IFERROR(VLOOKUP(E292,'Общий список'!$A$3:$AG$996,4,FALSE),""))</f>
        <v/>
      </c>
      <c r="H292" s="27" t="str">
        <f>IF(B292="","", IFERROR(VLOOKUP(E292,'Общий список'!$A$3:$AG$996,6,FALSE),""))</f>
        <v/>
      </c>
      <c r="I292" s="27" t="str">
        <f>IF(B292="","", IFERROR(VLOOKUP(E292,'Общий список'!$A$3:$AG$996,7,FALSE),""))</f>
        <v/>
      </c>
      <c r="J292" s="27" t="str">
        <f t="array" ref="J292">IFERROR(INDEX('Общий список'!$A$3:$O$996,VLOOKUP(E292,'Общий список'!$A$3:$S$996,19,FALSE),MATCH(B292,'Общий список'!A287:N287,0)+1),"")</f>
        <v/>
      </c>
      <c r="K292" s="30"/>
      <c r="L292" s="30"/>
      <c r="M292" s="31" t="str">
        <f t="shared" si="4"/>
        <v/>
      </c>
      <c r="N292" s="28"/>
      <c r="O292" s="32"/>
      <c r="R292" s="33"/>
      <c r="S292" s="33"/>
      <c r="T292" s="33"/>
    </row>
    <row r="293" ht="15.0" hidden="1" customHeight="1">
      <c r="A293" s="39"/>
      <c r="B293" s="26" t="str">
        <f t="array" ref="B293">IFERROR(INDEX('Общий список'!$A$3:$S$996,VLOOKUP(E293,'Общий список'!$A$3:$S$996,19,FALSE),MATCH($B$1,'Общий список'!A288:M288,0)),"")</f>
        <v/>
      </c>
      <c r="C293" s="27" t="str">
        <f>IF(B293="","", IFERROR(VLOOKUP(E293,'Общий список'!$A$3:$AG$996,3,FALSE),""))</f>
        <v/>
      </c>
      <c r="D293" s="27" t="str">
        <f>IF(B293="","", IFERROR(VLOOKUP(E293,'Общий список'!$A$3:$AG$996,17,FALSE),""))</f>
        <v/>
      </c>
      <c r="E293" s="28" t="str">
        <f>'Общий список'!A288</f>
        <v/>
      </c>
      <c r="F293" s="29" t="str">
        <f>IF(B293="","", IFERROR(VLOOKUP(E293,'Общий список'!$A$3:$AG$996,2,FALSE),""))</f>
        <v/>
      </c>
      <c r="G293" s="27" t="str">
        <f>IF(B293="","", IFERROR(VLOOKUP(E293,'Общий список'!$A$3:$AG$996,4,FALSE),""))</f>
        <v/>
      </c>
      <c r="H293" s="27" t="str">
        <f>IF(B293="","", IFERROR(VLOOKUP(E293,'Общий список'!$A$3:$AG$996,6,FALSE),""))</f>
        <v/>
      </c>
      <c r="I293" s="27" t="str">
        <f>IF(B293="","", IFERROR(VLOOKUP(E293,'Общий список'!$A$3:$AG$996,7,FALSE),""))</f>
        <v/>
      </c>
      <c r="J293" s="27" t="str">
        <f t="array" ref="J293">IFERROR(INDEX('Общий список'!$A$3:$O$996,VLOOKUP(E293,'Общий список'!$A$3:$S$996,19,FALSE),MATCH(B293,'Общий список'!A288:N288,0)+1),"")</f>
        <v/>
      </c>
      <c r="K293" s="30"/>
      <c r="L293" s="30"/>
      <c r="M293" s="31" t="str">
        <f t="shared" si="4"/>
        <v/>
      </c>
      <c r="N293" s="28"/>
      <c r="O293" s="32"/>
      <c r="R293" s="33"/>
      <c r="S293" s="33"/>
      <c r="T293" s="33"/>
    </row>
    <row r="294" ht="15.0" hidden="1" customHeight="1">
      <c r="A294" s="39"/>
      <c r="B294" s="26" t="str">
        <f t="array" ref="B294">IFERROR(INDEX('Общий список'!$A$3:$S$996,VLOOKUP(E294,'Общий список'!$A$3:$S$996,19,FALSE),MATCH($B$1,'Общий список'!A289:M289,0)),"")</f>
        <v/>
      </c>
      <c r="C294" s="27" t="str">
        <f>IF(B294="","", IFERROR(VLOOKUP(E294,'Общий список'!$A$3:$AG$996,3,FALSE),""))</f>
        <v/>
      </c>
      <c r="D294" s="27" t="str">
        <f>IF(B294="","", IFERROR(VLOOKUP(E294,'Общий список'!$A$3:$AG$996,17,FALSE),""))</f>
        <v/>
      </c>
      <c r="E294" s="28" t="str">
        <f>'Общий список'!A289</f>
        <v/>
      </c>
      <c r="F294" s="29" t="str">
        <f>IF(B294="","", IFERROR(VLOOKUP(E294,'Общий список'!$A$3:$AG$996,2,FALSE),""))</f>
        <v/>
      </c>
      <c r="G294" s="27" t="str">
        <f>IF(B294="","", IFERROR(VLOOKUP(E294,'Общий список'!$A$3:$AG$996,4,FALSE),""))</f>
        <v/>
      </c>
      <c r="H294" s="27" t="str">
        <f>IF(B294="","", IFERROR(VLOOKUP(E294,'Общий список'!$A$3:$AG$996,6,FALSE),""))</f>
        <v/>
      </c>
      <c r="I294" s="27" t="str">
        <f>IF(B294="","", IFERROR(VLOOKUP(E294,'Общий список'!$A$3:$AG$996,7,FALSE),""))</f>
        <v/>
      </c>
      <c r="J294" s="27" t="str">
        <f t="array" ref="J294">IFERROR(INDEX('Общий список'!$A$3:$O$996,VLOOKUP(E294,'Общий список'!$A$3:$S$996,19,FALSE),MATCH(B294,'Общий список'!A289:N289,0)+1),"")</f>
        <v/>
      </c>
      <c r="K294" s="30"/>
      <c r="L294" s="30"/>
      <c r="M294" s="31" t="str">
        <f t="shared" si="4"/>
        <v/>
      </c>
      <c r="N294" s="28"/>
      <c r="O294" s="32"/>
      <c r="R294" s="33"/>
      <c r="S294" s="33"/>
      <c r="T294" s="33"/>
    </row>
    <row r="295" ht="15.0" hidden="1" customHeight="1">
      <c r="A295" s="39"/>
      <c r="B295" s="26" t="str">
        <f t="array" ref="B295">IFERROR(INDEX('Общий список'!$A$3:$S$996,VLOOKUP(E295,'Общий список'!$A$3:$S$996,19,FALSE),MATCH($B$1,'Общий список'!A290:M290,0)),"")</f>
        <v/>
      </c>
      <c r="C295" s="27" t="str">
        <f>IF(B295="","", IFERROR(VLOOKUP(E295,'Общий список'!$A$3:$AG$996,3,FALSE),""))</f>
        <v/>
      </c>
      <c r="D295" s="27" t="str">
        <f>IF(B295="","", IFERROR(VLOOKUP(E295,'Общий список'!$A$3:$AG$996,17,FALSE),""))</f>
        <v/>
      </c>
      <c r="E295" s="28" t="str">
        <f>'Общий список'!A290</f>
        <v/>
      </c>
      <c r="F295" s="29" t="str">
        <f>IF(B295="","", IFERROR(VLOOKUP(E295,'Общий список'!$A$3:$AG$996,2,FALSE),""))</f>
        <v/>
      </c>
      <c r="G295" s="27" t="str">
        <f>IF(B295="","", IFERROR(VLOOKUP(E295,'Общий список'!$A$3:$AG$996,4,FALSE),""))</f>
        <v/>
      </c>
      <c r="H295" s="27" t="str">
        <f>IF(B295="","", IFERROR(VLOOKUP(E295,'Общий список'!$A$3:$AG$996,6,FALSE),""))</f>
        <v/>
      </c>
      <c r="I295" s="27" t="str">
        <f>IF(B295="","", IFERROR(VLOOKUP(E295,'Общий список'!$A$3:$AG$996,7,FALSE),""))</f>
        <v/>
      </c>
      <c r="J295" s="27" t="str">
        <f t="array" ref="J295">IFERROR(INDEX('Общий список'!$A$3:$O$996,VLOOKUP(E295,'Общий список'!$A$3:$S$996,19,FALSE),MATCH(B295,'Общий список'!A290:N290,0)+1),"")</f>
        <v/>
      </c>
      <c r="K295" s="30"/>
      <c r="L295" s="30"/>
      <c r="M295" s="31" t="str">
        <f t="shared" si="4"/>
        <v/>
      </c>
      <c r="N295" s="28"/>
      <c r="O295" s="32"/>
      <c r="R295" s="33"/>
      <c r="S295" s="33"/>
      <c r="T295" s="33"/>
    </row>
    <row r="296" ht="15.0" hidden="1" customHeight="1">
      <c r="A296" s="39"/>
      <c r="B296" s="26" t="str">
        <f t="array" ref="B296">IFERROR(INDEX('Общий список'!$A$3:$S$996,VLOOKUP(E296,'Общий список'!$A$3:$S$996,19,FALSE),MATCH($B$1,'Общий список'!A291:M291,0)),"")</f>
        <v/>
      </c>
      <c r="C296" s="27" t="str">
        <f>IF(B296="","", IFERROR(VLOOKUP(E296,'Общий список'!$A$3:$AG$996,3,FALSE),""))</f>
        <v/>
      </c>
      <c r="D296" s="27" t="str">
        <f>IF(B296="","", IFERROR(VLOOKUP(E296,'Общий список'!$A$3:$AG$996,17,FALSE),""))</f>
        <v/>
      </c>
      <c r="E296" s="28" t="str">
        <f>'Общий список'!A291</f>
        <v/>
      </c>
      <c r="F296" s="29" t="str">
        <f>IF(B296="","", IFERROR(VLOOKUP(E296,'Общий список'!$A$3:$AG$996,2,FALSE),""))</f>
        <v/>
      </c>
      <c r="G296" s="27" t="str">
        <f>IF(B296="","", IFERROR(VLOOKUP(E296,'Общий список'!$A$3:$AG$996,4,FALSE),""))</f>
        <v/>
      </c>
      <c r="H296" s="27" t="str">
        <f>IF(B296="","", IFERROR(VLOOKUP(E296,'Общий список'!$A$3:$AG$996,6,FALSE),""))</f>
        <v/>
      </c>
      <c r="I296" s="27" t="str">
        <f>IF(B296="","", IFERROR(VLOOKUP(E296,'Общий список'!$A$3:$AG$996,7,FALSE),""))</f>
        <v/>
      </c>
      <c r="J296" s="27" t="str">
        <f t="array" ref="J296">IFERROR(INDEX('Общий список'!$A$3:$O$996,VLOOKUP(E296,'Общий список'!$A$3:$S$996,19,FALSE),MATCH(B296,'Общий список'!A291:N291,0)+1),"")</f>
        <v/>
      </c>
      <c r="K296" s="30"/>
      <c r="L296" s="30"/>
      <c r="M296" s="31" t="str">
        <f t="shared" si="4"/>
        <v/>
      </c>
      <c r="N296" s="28"/>
      <c r="O296" s="32"/>
      <c r="R296" s="33"/>
      <c r="S296" s="33"/>
      <c r="T296" s="33"/>
    </row>
    <row r="297" ht="15.0" hidden="1" customHeight="1">
      <c r="A297" s="39"/>
      <c r="B297" s="26" t="str">
        <f t="array" ref="B297">IFERROR(INDEX('Общий список'!$A$3:$S$996,VLOOKUP(E297,'Общий список'!$A$3:$S$996,19,FALSE),MATCH($B$1,'Общий список'!A292:M292,0)),"")</f>
        <v/>
      </c>
      <c r="C297" s="27" t="str">
        <f>IF(B297="","", IFERROR(VLOOKUP(E297,'Общий список'!$A$3:$AG$996,3,FALSE),""))</f>
        <v/>
      </c>
      <c r="D297" s="27" t="str">
        <f>IF(B297="","", IFERROR(VLOOKUP(E297,'Общий список'!$A$3:$AG$996,17,FALSE),""))</f>
        <v/>
      </c>
      <c r="E297" s="28" t="str">
        <f>'Общий список'!A292</f>
        <v/>
      </c>
      <c r="F297" s="29" t="str">
        <f>IF(B297="","", IFERROR(VLOOKUP(E297,'Общий список'!$A$3:$AG$996,2,FALSE),""))</f>
        <v/>
      </c>
      <c r="G297" s="27" t="str">
        <f>IF(B297="","", IFERROR(VLOOKUP(E297,'Общий список'!$A$3:$AG$996,4,FALSE),""))</f>
        <v/>
      </c>
      <c r="H297" s="27" t="str">
        <f>IF(B297="","", IFERROR(VLOOKUP(E297,'Общий список'!$A$3:$AG$996,6,FALSE),""))</f>
        <v/>
      </c>
      <c r="I297" s="27" t="str">
        <f>IF(B297="","", IFERROR(VLOOKUP(E297,'Общий список'!$A$3:$AG$996,7,FALSE),""))</f>
        <v/>
      </c>
      <c r="J297" s="27" t="str">
        <f t="array" ref="J297">IFERROR(INDEX('Общий список'!$A$3:$O$996,VLOOKUP(E297,'Общий список'!$A$3:$S$996,19,FALSE),MATCH(B297,'Общий список'!A292:N292,0)+1),"")</f>
        <v/>
      </c>
      <c r="K297" s="30"/>
      <c r="L297" s="30"/>
      <c r="M297" s="31" t="str">
        <f t="shared" si="4"/>
        <v/>
      </c>
      <c r="N297" s="28"/>
      <c r="O297" s="32"/>
      <c r="R297" s="33"/>
      <c r="S297" s="33"/>
      <c r="T297" s="33"/>
    </row>
    <row r="298" ht="15.0" hidden="1" customHeight="1">
      <c r="A298" s="39"/>
      <c r="B298" s="26" t="str">
        <f t="array" ref="B298">IFERROR(INDEX('Общий список'!$A$3:$S$996,VLOOKUP(E298,'Общий список'!$A$3:$S$996,19,FALSE),MATCH($B$1,'Общий список'!A293:M293,0)),"")</f>
        <v/>
      </c>
      <c r="C298" s="27" t="str">
        <f>IF(B298="","", IFERROR(VLOOKUP(E298,'Общий список'!$A$3:$AG$996,3,FALSE),""))</f>
        <v/>
      </c>
      <c r="D298" s="27" t="str">
        <f>IF(B298="","", IFERROR(VLOOKUP(E298,'Общий список'!$A$3:$AG$996,17,FALSE),""))</f>
        <v/>
      </c>
      <c r="E298" s="28" t="str">
        <f>'Общий список'!A293</f>
        <v/>
      </c>
      <c r="F298" s="29" t="str">
        <f>IF(B298="","", IFERROR(VLOOKUP(E298,'Общий список'!$A$3:$AG$996,2,FALSE),""))</f>
        <v/>
      </c>
      <c r="G298" s="27" t="str">
        <f>IF(B298="","", IFERROR(VLOOKUP(E298,'Общий список'!$A$3:$AG$996,4,FALSE),""))</f>
        <v/>
      </c>
      <c r="H298" s="27" t="str">
        <f>IF(B298="","", IFERROR(VLOOKUP(E298,'Общий список'!$A$3:$AG$996,6,FALSE),""))</f>
        <v/>
      </c>
      <c r="I298" s="27" t="str">
        <f>IF(B298="","", IFERROR(VLOOKUP(E298,'Общий список'!$A$3:$AG$996,7,FALSE),""))</f>
        <v/>
      </c>
      <c r="J298" s="27" t="str">
        <f t="array" ref="J298">IFERROR(INDEX('Общий список'!$A$3:$O$996,VLOOKUP(E298,'Общий список'!$A$3:$S$996,19,FALSE),MATCH(B298,'Общий список'!A293:N293,0)+1),"")</f>
        <v/>
      </c>
      <c r="K298" s="30"/>
      <c r="L298" s="30"/>
      <c r="M298" s="31" t="str">
        <f t="shared" si="4"/>
        <v/>
      </c>
      <c r="N298" s="28"/>
      <c r="O298" s="32"/>
      <c r="R298" s="33"/>
      <c r="S298" s="33"/>
      <c r="T298" s="33"/>
    </row>
    <row r="299" ht="15.0" hidden="1" customHeight="1">
      <c r="A299" s="39"/>
      <c r="B299" s="26" t="str">
        <f t="array" ref="B299">IFERROR(INDEX('Общий список'!$A$3:$S$996,VLOOKUP(E299,'Общий список'!$A$3:$S$996,19,FALSE),MATCH($B$1,'Общий список'!A294:M294,0)),"")</f>
        <v/>
      </c>
      <c r="C299" s="27" t="str">
        <f>IF(B299="","", IFERROR(VLOOKUP(E299,'Общий список'!$A$3:$AG$996,3,FALSE),""))</f>
        <v/>
      </c>
      <c r="D299" s="27" t="str">
        <f>IF(B299="","", IFERROR(VLOOKUP(E299,'Общий список'!$A$3:$AG$996,17,FALSE),""))</f>
        <v/>
      </c>
      <c r="E299" s="28" t="str">
        <f>'Общий список'!A294</f>
        <v/>
      </c>
      <c r="F299" s="29" t="str">
        <f>IF(B299="","", IFERROR(VLOOKUP(E299,'Общий список'!$A$3:$AG$996,2,FALSE),""))</f>
        <v/>
      </c>
      <c r="G299" s="27" t="str">
        <f>IF(B299="","", IFERROR(VLOOKUP(E299,'Общий список'!$A$3:$AG$996,4,FALSE),""))</f>
        <v/>
      </c>
      <c r="H299" s="27" t="str">
        <f>IF(B299="","", IFERROR(VLOOKUP(E299,'Общий список'!$A$3:$AG$996,6,FALSE),""))</f>
        <v/>
      </c>
      <c r="I299" s="27" t="str">
        <f>IF(B299="","", IFERROR(VLOOKUP(E299,'Общий список'!$A$3:$AG$996,7,FALSE),""))</f>
        <v/>
      </c>
      <c r="J299" s="27" t="str">
        <f t="array" ref="J299">IFERROR(INDEX('Общий список'!$A$3:$O$996,VLOOKUP(E299,'Общий список'!$A$3:$S$996,19,FALSE),MATCH(B299,'Общий список'!A294:N294,0)+1),"")</f>
        <v/>
      </c>
      <c r="K299" s="30"/>
      <c r="L299" s="30"/>
      <c r="M299" s="31" t="str">
        <f t="shared" si="4"/>
        <v/>
      </c>
      <c r="N299" s="28"/>
      <c r="O299" s="32"/>
      <c r="R299" s="33"/>
      <c r="S299" s="33"/>
      <c r="T299" s="33"/>
    </row>
    <row r="300" ht="15.0" hidden="1" customHeight="1">
      <c r="A300" s="39"/>
      <c r="B300" s="26" t="str">
        <f t="array" ref="B300">IFERROR(INDEX('Общий список'!$A$3:$S$996,VLOOKUP(E300,'Общий список'!$A$3:$S$996,19,FALSE),MATCH($B$1,'Общий список'!A295:M295,0)),"")</f>
        <v/>
      </c>
      <c r="C300" s="27" t="str">
        <f>IF(B300="","", IFERROR(VLOOKUP(E300,'Общий список'!$A$3:$AG$996,3,FALSE),""))</f>
        <v/>
      </c>
      <c r="D300" s="27" t="str">
        <f>IF(B300="","", IFERROR(VLOOKUP(E300,'Общий список'!$A$3:$AG$996,17,FALSE),""))</f>
        <v/>
      </c>
      <c r="E300" s="28" t="str">
        <f>'Общий список'!A295</f>
        <v/>
      </c>
      <c r="F300" s="29" t="str">
        <f>IF(B300="","", IFERROR(VLOOKUP(E300,'Общий список'!$A$3:$AG$996,2,FALSE),""))</f>
        <v/>
      </c>
      <c r="G300" s="27" t="str">
        <f>IF(B300="","", IFERROR(VLOOKUP(E300,'Общий список'!$A$3:$AG$996,4,FALSE),""))</f>
        <v/>
      </c>
      <c r="H300" s="27" t="str">
        <f>IF(B300="","", IFERROR(VLOOKUP(E300,'Общий список'!$A$3:$AG$996,6,FALSE),""))</f>
        <v/>
      </c>
      <c r="I300" s="27" t="str">
        <f>IF(B300="","", IFERROR(VLOOKUP(E300,'Общий список'!$A$3:$AG$996,7,FALSE),""))</f>
        <v/>
      </c>
      <c r="J300" s="27" t="str">
        <f t="array" ref="J300">IFERROR(INDEX('Общий список'!$A$3:$O$996,VLOOKUP(E300,'Общий список'!$A$3:$S$996,19,FALSE),MATCH(B300,'Общий список'!A295:N295,0)+1),"")</f>
        <v/>
      </c>
      <c r="K300" s="30"/>
      <c r="L300" s="30"/>
      <c r="M300" s="31" t="str">
        <f t="shared" si="4"/>
        <v/>
      </c>
      <c r="N300" s="28"/>
      <c r="O300" s="32"/>
      <c r="R300" s="33"/>
      <c r="S300" s="33"/>
      <c r="T300" s="33"/>
    </row>
    <row r="301" ht="15.0" hidden="1" customHeight="1">
      <c r="A301" s="39"/>
      <c r="B301" s="26" t="str">
        <f t="array" ref="B301">IFERROR(INDEX('Общий список'!$A$3:$S$996,VLOOKUP(E301,'Общий список'!$A$3:$S$996,19,FALSE),MATCH($B$1,'Общий список'!A296:M296,0)),"")</f>
        <v/>
      </c>
      <c r="C301" s="27" t="str">
        <f>IF(B301="","", IFERROR(VLOOKUP(E301,'Общий список'!$A$3:$AG$996,3,FALSE),""))</f>
        <v/>
      </c>
      <c r="D301" s="27" t="str">
        <f>IF(B301="","", IFERROR(VLOOKUP(E301,'Общий список'!$A$3:$AG$996,17,FALSE),""))</f>
        <v/>
      </c>
      <c r="E301" s="28" t="str">
        <f>'Общий список'!A296</f>
        <v/>
      </c>
      <c r="F301" s="29" t="str">
        <f>IF(B301="","", IFERROR(VLOOKUP(E301,'Общий список'!$A$3:$AG$996,2,FALSE),""))</f>
        <v/>
      </c>
      <c r="G301" s="27" t="str">
        <f>IF(B301="","", IFERROR(VLOOKUP(E301,'Общий список'!$A$3:$AG$996,4,FALSE),""))</f>
        <v/>
      </c>
      <c r="H301" s="27" t="str">
        <f>IF(B301="","", IFERROR(VLOOKUP(E301,'Общий список'!$A$3:$AG$996,6,FALSE),""))</f>
        <v/>
      </c>
      <c r="I301" s="27" t="str">
        <f>IF(B301="","", IFERROR(VLOOKUP(E301,'Общий список'!$A$3:$AG$996,7,FALSE),""))</f>
        <v/>
      </c>
      <c r="J301" s="27" t="str">
        <f t="array" ref="J301">IFERROR(INDEX('Общий список'!$A$3:$O$996,VLOOKUP(E301,'Общий список'!$A$3:$S$996,19,FALSE),MATCH(B301,'Общий список'!A296:N296,0)+1),"")</f>
        <v/>
      </c>
      <c r="K301" s="30"/>
      <c r="L301" s="30"/>
      <c r="M301" s="31" t="str">
        <f t="shared" si="4"/>
        <v/>
      </c>
      <c r="N301" s="28"/>
      <c r="O301" s="32"/>
      <c r="R301" s="33"/>
      <c r="S301" s="33"/>
      <c r="T301" s="33"/>
    </row>
    <row r="302" ht="15.0" hidden="1" customHeight="1">
      <c r="A302" s="39"/>
      <c r="B302" s="26" t="str">
        <f t="array" ref="B302">IFERROR(INDEX('Общий список'!$A$3:$S$996,VLOOKUP(E302,'Общий список'!$A$3:$S$996,19,FALSE),MATCH($B$1,'Общий список'!A297:M297,0)),"")</f>
        <v/>
      </c>
      <c r="C302" s="27" t="str">
        <f>IF(B302="","", IFERROR(VLOOKUP(E302,'Общий список'!$A$3:$AG$996,3,FALSE),""))</f>
        <v/>
      </c>
      <c r="D302" s="27" t="str">
        <f>IF(B302="","", IFERROR(VLOOKUP(E302,'Общий список'!$A$3:$AG$996,17,FALSE),""))</f>
        <v/>
      </c>
      <c r="E302" s="28" t="str">
        <f>'Общий список'!A297</f>
        <v/>
      </c>
      <c r="F302" s="29" t="str">
        <f>IF(B302="","", IFERROR(VLOOKUP(E302,'Общий список'!$A$3:$AG$996,2,FALSE),""))</f>
        <v/>
      </c>
      <c r="G302" s="27" t="str">
        <f>IF(B302="","", IFERROR(VLOOKUP(E302,'Общий список'!$A$3:$AG$996,4,FALSE),""))</f>
        <v/>
      </c>
      <c r="H302" s="27" t="str">
        <f>IF(B302="","", IFERROR(VLOOKUP(E302,'Общий список'!$A$3:$AG$996,6,FALSE),""))</f>
        <v/>
      </c>
      <c r="I302" s="27" t="str">
        <f>IF(B302="","", IFERROR(VLOOKUP(E302,'Общий список'!$A$3:$AG$996,7,FALSE),""))</f>
        <v/>
      </c>
      <c r="J302" s="27" t="str">
        <f t="array" ref="J302">IFERROR(INDEX('Общий список'!$A$3:$O$996,VLOOKUP(E302,'Общий список'!$A$3:$S$996,19,FALSE),MATCH(B302,'Общий список'!A297:N297,0)+1),"")</f>
        <v/>
      </c>
      <c r="K302" s="30"/>
      <c r="L302" s="30"/>
      <c r="M302" s="31" t="str">
        <f t="shared" si="4"/>
        <v/>
      </c>
      <c r="N302" s="28"/>
      <c r="O302" s="32"/>
      <c r="R302" s="33"/>
      <c r="S302" s="33"/>
      <c r="T302" s="33"/>
    </row>
    <row r="303" ht="15.0" hidden="1" customHeight="1">
      <c r="A303" s="39"/>
      <c r="B303" s="26" t="str">
        <f t="array" ref="B303">IFERROR(INDEX('Общий список'!$A$3:$S$996,VLOOKUP(E303,'Общий список'!$A$3:$S$996,19,FALSE),MATCH($B$1,'Общий список'!A298:M298,0)),"")</f>
        <v/>
      </c>
      <c r="C303" s="27" t="str">
        <f>IF(B303="","", IFERROR(VLOOKUP(E303,'Общий список'!$A$3:$AG$996,3,FALSE),""))</f>
        <v/>
      </c>
      <c r="D303" s="27" t="str">
        <f>IF(B303="","", IFERROR(VLOOKUP(E303,'Общий список'!$A$3:$AG$996,17,FALSE),""))</f>
        <v/>
      </c>
      <c r="E303" s="28" t="str">
        <f>'Общий список'!A298</f>
        <v/>
      </c>
      <c r="F303" s="29" t="str">
        <f>IF(B303="","", IFERROR(VLOOKUP(E303,'Общий список'!$A$3:$AG$996,2,FALSE),""))</f>
        <v/>
      </c>
      <c r="G303" s="27" t="str">
        <f>IF(B303="","", IFERROR(VLOOKUP(E303,'Общий список'!$A$3:$AG$996,4,FALSE),""))</f>
        <v/>
      </c>
      <c r="H303" s="27" t="str">
        <f>IF(B303="","", IFERROR(VLOOKUP(E303,'Общий список'!$A$3:$AG$996,6,FALSE),""))</f>
        <v/>
      </c>
      <c r="I303" s="27" t="str">
        <f>IF(B303="","", IFERROR(VLOOKUP(E303,'Общий список'!$A$3:$AG$996,7,FALSE),""))</f>
        <v/>
      </c>
      <c r="J303" s="27" t="str">
        <f t="array" ref="J303">IFERROR(INDEX('Общий список'!$A$3:$O$996,VLOOKUP(E303,'Общий список'!$A$3:$S$996,19,FALSE),MATCH(B303,'Общий список'!A298:N298,0)+1),"")</f>
        <v/>
      </c>
      <c r="K303" s="30"/>
      <c r="L303" s="30"/>
      <c r="M303" s="31" t="str">
        <f t="shared" si="4"/>
        <v/>
      </c>
      <c r="N303" s="28"/>
      <c r="O303" s="32"/>
      <c r="R303" s="33"/>
      <c r="S303" s="33"/>
      <c r="T303" s="33"/>
    </row>
    <row r="304" ht="15.0" hidden="1" customHeight="1">
      <c r="A304" s="39"/>
      <c r="B304" s="26" t="str">
        <f t="array" ref="B304">IFERROR(INDEX('Общий список'!$A$3:$S$996,VLOOKUP(E304,'Общий список'!$A$3:$S$996,19,FALSE),MATCH($B$1,'Общий список'!A299:M299,0)),"")</f>
        <v/>
      </c>
      <c r="C304" s="27" t="str">
        <f>IF(B304="","", IFERROR(VLOOKUP(E304,'Общий список'!$A$3:$AG$996,3,FALSE),""))</f>
        <v/>
      </c>
      <c r="D304" s="27" t="str">
        <f>IF(B304="","", IFERROR(VLOOKUP(E304,'Общий список'!$A$3:$AG$996,17,FALSE),""))</f>
        <v/>
      </c>
      <c r="E304" s="28" t="str">
        <f>'Общий список'!A299</f>
        <v/>
      </c>
      <c r="F304" s="29" t="str">
        <f>IF(B304="","", IFERROR(VLOOKUP(E304,'Общий список'!$A$3:$AG$996,2,FALSE),""))</f>
        <v/>
      </c>
      <c r="G304" s="27" t="str">
        <f>IF(B304="","", IFERROR(VLOOKUP(E304,'Общий список'!$A$3:$AG$996,4,FALSE),""))</f>
        <v/>
      </c>
      <c r="H304" s="27" t="str">
        <f>IF(B304="","", IFERROR(VLOOKUP(E304,'Общий список'!$A$3:$AG$996,6,FALSE),""))</f>
        <v/>
      </c>
      <c r="I304" s="27" t="str">
        <f>IF(B304="","", IFERROR(VLOOKUP(E304,'Общий список'!$A$3:$AG$996,7,FALSE),""))</f>
        <v/>
      </c>
      <c r="J304" s="27" t="str">
        <f t="array" ref="J304">IFERROR(INDEX('Общий список'!$A$3:$O$996,VLOOKUP(E304,'Общий список'!$A$3:$S$996,19,FALSE),MATCH(B304,'Общий список'!A299:N299,0)+1),"")</f>
        <v/>
      </c>
      <c r="K304" s="30"/>
      <c r="L304" s="30"/>
      <c r="M304" s="31" t="str">
        <f t="shared" si="4"/>
        <v/>
      </c>
      <c r="N304" s="28"/>
      <c r="O304" s="32"/>
      <c r="R304" s="33"/>
      <c r="S304" s="33"/>
      <c r="T304" s="33"/>
    </row>
    <row r="305" ht="15.0" hidden="1" customHeight="1">
      <c r="A305" s="39"/>
      <c r="B305" s="26" t="str">
        <f t="array" ref="B305">IFERROR(INDEX('Общий список'!$A$3:$S$996,VLOOKUP(E305,'Общий список'!$A$3:$S$996,19,FALSE),MATCH($B$1,'Общий список'!A300:M300,0)),"")</f>
        <v/>
      </c>
      <c r="C305" s="27" t="str">
        <f>IF(B305="","", IFERROR(VLOOKUP(E305,'Общий список'!$A$3:$AG$996,3,FALSE),""))</f>
        <v/>
      </c>
      <c r="D305" s="27" t="str">
        <f>IF(B305="","", IFERROR(VLOOKUP(E305,'Общий список'!$A$3:$AG$996,17,FALSE),""))</f>
        <v/>
      </c>
      <c r="E305" s="28" t="str">
        <f>'Общий список'!A300</f>
        <v/>
      </c>
      <c r="F305" s="29" t="str">
        <f>IF(B305="","", IFERROR(VLOOKUP(E305,'Общий список'!$A$3:$AG$996,2,FALSE),""))</f>
        <v/>
      </c>
      <c r="G305" s="27" t="str">
        <f>IF(B305="","", IFERROR(VLOOKUP(E305,'Общий список'!$A$3:$AG$996,4,FALSE),""))</f>
        <v/>
      </c>
      <c r="H305" s="27" t="str">
        <f>IF(B305="","", IFERROR(VLOOKUP(E305,'Общий список'!$A$3:$AG$996,6,FALSE),""))</f>
        <v/>
      </c>
      <c r="I305" s="27" t="str">
        <f>IF(B305="","", IFERROR(VLOOKUP(E305,'Общий список'!$A$3:$AG$996,7,FALSE),""))</f>
        <v/>
      </c>
      <c r="J305" s="27" t="str">
        <f t="array" ref="J305">IFERROR(INDEX('Общий список'!$A$3:$O$996,VLOOKUP(E305,'Общий список'!$A$3:$S$996,19,FALSE),MATCH(B305,'Общий список'!A300:N300,0)+1),"")</f>
        <v/>
      </c>
      <c r="K305" s="30"/>
      <c r="L305" s="30"/>
      <c r="M305" s="31" t="str">
        <f t="shared" si="4"/>
        <v/>
      </c>
      <c r="N305" s="28"/>
      <c r="O305" s="32"/>
      <c r="R305" s="33"/>
      <c r="S305" s="33"/>
      <c r="T305" s="33"/>
    </row>
    <row r="306" ht="15.0" hidden="1" customHeight="1">
      <c r="A306" s="39"/>
      <c r="B306" s="26" t="str">
        <f t="array" ref="B306">IFERROR(INDEX('Общий список'!$A$3:$S$996,VLOOKUP(E306,'Общий список'!$A$3:$S$996,19,FALSE),MATCH($B$1,'Общий список'!A301:M301,0)),"")</f>
        <v/>
      </c>
      <c r="C306" s="27" t="str">
        <f>IF(B306="","", IFERROR(VLOOKUP(E306,'Общий список'!$A$3:$AG$996,3,FALSE),""))</f>
        <v/>
      </c>
      <c r="D306" s="27" t="str">
        <f>IF(B306="","", IFERROR(VLOOKUP(E306,'Общий список'!$A$3:$AG$996,17,FALSE),""))</f>
        <v/>
      </c>
      <c r="E306" s="28" t="str">
        <f>'Общий список'!A301</f>
        <v/>
      </c>
      <c r="F306" s="29" t="str">
        <f>IF(B306="","", IFERROR(VLOOKUP(E306,'Общий список'!$A$3:$AG$996,2,FALSE),""))</f>
        <v/>
      </c>
      <c r="G306" s="27" t="str">
        <f>IF(B306="","", IFERROR(VLOOKUP(E306,'Общий список'!$A$3:$AG$996,4,FALSE),""))</f>
        <v/>
      </c>
      <c r="H306" s="27" t="str">
        <f>IF(B306="","", IFERROR(VLOOKUP(E306,'Общий список'!$A$3:$AG$996,6,FALSE),""))</f>
        <v/>
      </c>
      <c r="I306" s="27" t="str">
        <f>IF(B306="","", IFERROR(VLOOKUP(E306,'Общий список'!$A$3:$AG$996,7,FALSE),""))</f>
        <v/>
      </c>
      <c r="J306" s="27" t="str">
        <f t="array" ref="J306">IFERROR(INDEX('Общий список'!$A$3:$O$996,VLOOKUP(E306,'Общий список'!$A$3:$S$996,19,FALSE),MATCH(B306,'Общий список'!A301:N301,0)+1),"")</f>
        <v/>
      </c>
      <c r="K306" s="30"/>
      <c r="L306" s="30"/>
      <c r="M306" s="31" t="str">
        <f t="shared" si="4"/>
        <v/>
      </c>
      <c r="N306" s="28"/>
      <c r="O306" s="32"/>
      <c r="R306" s="33"/>
      <c r="S306" s="33"/>
      <c r="T306" s="33"/>
    </row>
    <row r="307" ht="15.0" hidden="1" customHeight="1">
      <c r="A307" s="39"/>
      <c r="B307" s="26" t="str">
        <f t="array" ref="B307">IFERROR(INDEX('Общий список'!$A$3:$S$996,VLOOKUP(E307,'Общий список'!$A$3:$S$996,19,FALSE),MATCH($B$1,'Общий список'!A302:M302,0)),"")</f>
        <v/>
      </c>
      <c r="C307" s="27" t="str">
        <f>IF(B307="","", IFERROR(VLOOKUP(E307,'Общий список'!$A$3:$AG$996,3,FALSE),""))</f>
        <v/>
      </c>
      <c r="D307" s="27" t="str">
        <f>IF(B307="","", IFERROR(VLOOKUP(E307,'Общий список'!$A$3:$AG$996,17,FALSE),""))</f>
        <v/>
      </c>
      <c r="E307" s="28" t="str">
        <f>'Общий список'!A302</f>
        <v/>
      </c>
      <c r="F307" s="29" t="str">
        <f>IF(B307="","", IFERROR(VLOOKUP(E307,'Общий список'!$A$3:$AG$996,2,FALSE),""))</f>
        <v/>
      </c>
      <c r="G307" s="27" t="str">
        <f>IF(B307="","", IFERROR(VLOOKUP(E307,'Общий список'!$A$3:$AG$996,4,FALSE),""))</f>
        <v/>
      </c>
      <c r="H307" s="27" t="str">
        <f>IF(B307="","", IFERROR(VLOOKUP(E307,'Общий список'!$A$3:$AG$996,6,FALSE),""))</f>
        <v/>
      </c>
      <c r="I307" s="27" t="str">
        <f>IF(B307="","", IFERROR(VLOOKUP(E307,'Общий список'!$A$3:$AG$996,7,FALSE),""))</f>
        <v/>
      </c>
      <c r="J307" s="27" t="str">
        <f t="array" ref="J307">IFERROR(INDEX('Общий список'!$A$3:$O$996,VLOOKUP(E307,'Общий список'!$A$3:$S$996,19,FALSE),MATCH(B307,'Общий список'!A302:N302,0)+1),"")</f>
        <v/>
      </c>
      <c r="K307" s="30"/>
      <c r="L307" s="30"/>
      <c r="M307" s="31" t="str">
        <f t="shared" si="4"/>
        <v/>
      </c>
      <c r="N307" s="28"/>
      <c r="O307" s="32"/>
      <c r="R307" s="33"/>
      <c r="S307" s="33"/>
      <c r="T307" s="33"/>
    </row>
    <row r="308" ht="15.0" hidden="1" customHeight="1">
      <c r="A308" s="39"/>
      <c r="B308" s="26" t="str">
        <f t="array" ref="B308">IFERROR(INDEX('Общий список'!$A$3:$S$996,VLOOKUP(E308,'Общий список'!$A$3:$S$996,19,FALSE),MATCH($B$1,'Общий список'!A303:M303,0)),"")</f>
        <v/>
      </c>
      <c r="C308" s="27" t="str">
        <f>IF(B308="","", IFERROR(VLOOKUP(E308,'Общий список'!$A$3:$AG$996,3,FALSE),""))</f>
        <v/>
      </c>
      <c r="D308" s="27" t="str">
        <f>IF(B308="","", IFERROR(VLOOKUP(E308,'Общий список'!$A$3:$AG$996,17,FALSE),""))</f>
        <v/>
      </c>
      <c r="E308" s="28" t="str">
        <f>'Общий список'!A303</f>
        <v/>
      </c>
      <c r="F308" s="29" t="str">
        <f>IF(B308="","", IFERROR(VLOOKUP(E308,'Общий список'!$A$3:$AG$996,2,FALSE),""))</f>
        <v/>
      </c>
      <c r="G308" s="27" t="str">
        <f>IF(B308="","", IFERROR(VLOOKUP(E308,'Общий список'!$A$3:$AG$996,4,FALSE),""))</f>
        <v/>
      </c>
      <c r="H308" s="27" t="str">
        <f>IF(B308="","", IFERROR(VLOOKUP(E308,'Общий список'!$A$3:$AG$996,6,FALSE),""))</f>
        <v/>
      </c>
      <c r="I308" s="27" t="str">
        <f>IF(B308="","", IFERROR(VLOOKUP(E308,'Общий список'!$A$3:$AG$996,7,FALSE),""))</f>
        <v/>
      </c>
      <c r="J308" s="27" t="str">
        <f t="array" ref="J308">IFERROR(INDEX('Общий список'!$A$3:$O$996,VLOOKUP(E308,'Общий список'!$A$3:$S$996,19,FALSE),MATCH(B308,'Общий список'!A303:N303,0)+1),"")</f>
        <v/>
      </c>
      <c r="K308" s="30"/>
      <c r="L308" s="30"/>
      <c r="M308" s="31" t="str">
        <f t="shared" si="4"/>
        <v/>
      </c>
      <c r="N308" s="28"/>
      <c r="O308" s="32"/>
      <c r="R308" s="33"/>
      <c r="S308" s="33"/>
      <c r="T308" s="33"/>
    </row>
    <row r="309" ht="15.0" hidden="1" customHeight="1">
      <c r="A309" s="39"/>
      <c r="B309" s="26" t="str">
        <f t="array" ref="B309">IFERROR(INDEX('Общий список'!$A$3:$S$996,VLOOKUP(E309,'Общий список'!$A$3:$S$996,19,FALSE),MATCH($B$1,'Общий список'!A304:M304,0)),"")</f>
        <v/>
      </c>
      <c r="C309" s="27" t="str">
        <f>IF(B309="","", IFERROR(VLOOKUP(E309,'Общий список'!$A$3:$AG$996,3,FALSE),""))</f>
        <v/>
      </c>
      <c r="D309" s="27" t="str">
        <f>IF(B309="","", IFERROR(VLOOKUP(E309,'Общий список'!$A$3:$AG$996,17,FALSE),""))</f>
        <v/>
      </c>
      <c r="E309" s="28" t="str">
        <f>'Общий список'!A304</f>
        <v/>
      </c>
      <c r="F309" s="29" t="str">
        <f>IF(B309="","", IFERROR(VLOOKUP(E309,'Общий список'!$A$3:$AG$996,2,FALSE),""))</f>
        <v/>
      </c>
      <c r="G309" s="27" t="str">
        <f>IF(B309="","", IFERROR(VLOOKUP(E309,'Общий список'!$A$3:$AG$996,4,FALSE),""))</f>
        <v/>
      </c>
      <c r="H309" s="27" t="str">
        <f>IF(B309="","", IFERROR(VLOOKUP(E309,'Общий список'!$A$3:$AG$996,6,FALSE),""))</f>
        <v/>
      </c>
      <c r="I309" s="27" t="str">
        <f>IF(B309="","", IFERROR(VLOOKUP(E309,'Общий список'!$A$3:$AG$996,7,FALSE),""))</f>
        <v/>
      </c>
      <c r="J309" s="27" t="str">
        <f t="array" ref="J309">IFERROR(INDEX('Общий список'!$A$3:$O$996,VLOOKUP(E309,'Общий список'!$A$3:$S$996,19,FALSE),MATCH(B309,'Общий список'!A304:N304,0)+1),"")</f>
        <v/>
      </c>
      <c r="K309" s="30"/>
      <c r="L309" s="30"/>
      <c r="M309" s="31" t="str">
        <f t="shared" si="4"/>
        <v/>
      </c>
      <c r="N309" s="28"/>
      <c r="O309" s="32"/>
      <c r="R309" s="33"/>
      <c r="S309" s="33"/>
      <c r="T309" s="33"/>
    </row>
    <row r="310" ht="15.0" hidden="1" customHeight="1">
      <c r="A310" s="39"/>
      <c r="B310" s="26" t="str">
        <f t="array" ref="B310">IFERROR(INDEX('Общий список'!$A$3:$S$996,VLOOKUP(E310,'Общий список'!$A$3:$S$996,19,FALSE),MATCH($B$1,'Общий список'!A305:M305,0)),"")</f>
        <v/>
      </c>
      <c r="C310" s="27" t="str">
        <f>IF(B310="","", IFERROR(VLOOKUP(E310,'Общий список'!$A$3:$AG$996,3,FALSE),""))</f>
        <v/>
      </c>
      <c r="D310" s="27" t="str">
        <f>IF(B310="","", IFERROR(VLOOKUP(E310,'Общий список'!$A$3:$AG$996,17,FALSE),""))</f>
        <v/>
      </c>
      <c r="E310" s="28" t="str">
        <f>'Общий список'!A305</f>
        <v/>
      </c>
      <c r="F310" s="29" t="str">
        <f>IF(B310="","", IFERROR(VLOOKUP(E310,'Общий список'!$A$3:$AG$996,2,FALSE),""))</f>
        <v/>
      </c>
      <c r="G310" s="27" t="str">
        <f>IF(B310="","", IFERROR(VLOOKUP(E310,'Общий список'!$A$3:$AG$996,4,FALSE),""))</f>
        <v/>
      </c>
      <c r="H310" s="27" t="str">
        <f>IF(B310="","", IFERROR(VLOOKUP(E310,'Общий список'!$A$3:$AG$996,6,FALSE),""))</f>
        <v/>
      </c>
      <c r="I310" s="27" t="str">
        <f>IF(B310="","", IFERROR(VLOOKUP(E310,'Общий список'!$A$3:$AG$996,7,FALSE),""))</f>
        <v/>
      </c>
      <c r="J310" s="27" t="str">
        <f t="array" ref="J310">IFERROR(INDEX('Общий список'!$A$3:$O$996,VLOOKUP(E310,'Общий список'!$A$3:$S$996,19,FALSE),MATCH(B310,'Общий список'!A305:N305,0)+1),"")</f>
        <v/>
      </c>
      <c r="K310" s="30"/>
      <c r="L310" s="30"/>
      <c r="M310" s="31" t="str">
        <f t="shared" si="4"/>
        <v/>
      </c>
      <c r="N310" s="28"/>
      <c r="O310" s="32"/>
      <c r="R310" s="33"/>
      <c r="S310" s="33"/>
      <c r="T310" s="33"/>
    </row>
    <row r="311" ht="15.0" hidden="1" customHeight="1">
      <c r="A311" s="39"/>
      <c r="B311" s="26" t="str">
        <f t="array" ref="B311">IFERROR(INDEX('Общий список'!$A$3:$S$996,VLOOKUP(E311,'Общий список'!$A$3:$S$996,19,FALSE),MATCH($B$1,'Общий список'!A306:M306,0)),"")</f>
        <v/>
      </c>
      <c r="C311" s="27" t="str">
        <f>IF(B311="","", IFERROR(VLOOKUP(E311,'Общий список'!$A$3:$AG$996,3,FALSE),""))</f>
        <v/>
      </c>
      <c r="D311" s="27" t="str">
        <f>IF(B311="","", IFERROR(VLOOKUP(E311,'Общий список'!$A$3:$AG$996,17,FALSE),""))</f>
        <v/>
      </c>
      <c r="E311" s="28" t="str">
        <f>'Общий список'!A306</f>
        <v/>
      </c>
      <c r="F311" s="29" t="str">
        <f>IF(B311="","", IFERROR(VLOOKUP(E311,'Общий список'!$A$3:$AG$996,2,FALSE),""))</f>
        <v/>
      </c>
      <c r="G311" s="27" t="str">
        <f>IF(B311="","", IFERROR(VLOOKUP(E311,'Общий список'!$A$3:$AG$996,4,FALSE),""))</f>
        <v/>
      </c>
      <c r="H311" s="27" t="str">
        <f>IF(B311="","", IFERROR(VLOOKUP(E311,'Общий список'!$A$3:$AG$996,6,FALSE),""))</f>
        <v/>
      </c>
      <c r="I311" s="27" t="str">
        <f>IF(B311="","", IFERROR(VLOOKUP(E311,'Общий список'!$A$3:$AG$996,7,FALSE),""))</f>
        <v/>
      </c>
      <c r="J311" s="27" t="str">
        <f t="array" ref="J311">IFERROR(INDEX('Общий список'!$A$3:$O$996,VLOOKUP(E311,'Общий список'!$A$3:$S$996,19,FALSE),MATCH(B311,'Общий список'!A306:N306,0)+1),"")</f>
        <v/>
      </c>
      <c r="K311" s="30"/>
      <c r="L311" s="30"/>
      <c r="M311" s="31" t="str">
        <f t="shared" si="4"/>
        <v/>
      </c>
      <c r="N311" s="28"/>
      <c r="O311" s="32"/>
      <c r="R311" s="33"/>
      <c r="S311" s="33"/>
      <c r="T311" s="33"/>
    </row>
    <row r="312" ht="15.0" hidden="1" customHeight="1">
      <c r="A312" s="39"/>
      <c r="B312" s="26" t="str">
        <f t="array" ref="B312">IFERROR(INDEX('Общий список'!$A$3:$S$996,VLOOKUP(E312,'Общий список'!$A$3:$S$996,19,FALSE),MATCH($B$1,'Общий список'!A307:M307,0)),"")</f>
        <v/>
      </c>
      <c r="C312" s="27" t="str">
        <f>IF(B312="","", IFERROR(VLOOKUP(E312,'Общий список'!$A$3:$AG$996,3,FALSE),""))</f>
        <v/>
      </c>
      <c r="D312" s="27" t="str">
        <f>IF(B312="","", IFERROR(VLOOKUP(E312,'Общий список'!$A$3:$AG$996,17,FALSE),""))</f>
        <v/>
      </c>
      <c r="E312" s="28" t="str">
        <f>'Общий список'!A307</f>
        <v/>
      </c>
      <c r="F312" s="29" t="str">
        <f>IF(B312="","", IFERROR(VLOOKUP(E312,'Общий список'!$A$3:$AG$996,2,FALSE),""))</f>
        <v/>
      </c>
      <c r="G312" s="27" t="str">
        <f>IF(B312="","", IFERROR(VLOOKUP(E312,'Общий список'!$A$3:$AG$996,4,FALSE),""))</f>
        <v/>
      </c>
      <c r="H312" s="27" t="str">
        <f>IF(B312="","", IFERROR(VLOOKUP(E312,'Общий список'!$A$3:$AG$996,6,FALSE),""))</f>
        <v/>
      </c>
      <c r="I312" s="27" t="str">
        <f>IF(B312="","", IFERROR(VLOOKUP(E312,'Общий список'!$A$3:$AG$996,7,FALSE),""))</f>
        <v/>
      </c>
      <c r="J312" s="27" t="str">
        <f t="array" ref="J312">IFERROR(INDEX('Общий список'!$A$3:$O$996,VLOOKUP(E312,'Общий список'!$A$3:$S$996,19,FALSE),MATCH(B312,'Общий список'!A307:N307,0)+1),"")</f>
        <v/>
      </c>
      <c r="K312" s="30"/>
      <c r="L312" s="30"/>
      <c r="M312" s="31" t="str">
        <f t="shared" si="4"/>
        <v/>
      </c>
      <c r="N312" s="28"/>
      <c r="O312" s="32"/>
      <c r="R312" s="33"/>
      <c r="S312" s="33"/>
      <c r="T312" s="33"/>
    </row>
    <row r="313" ht="15.0" hidden="1" customHeight="1">
      <c r="A313" s="39"/>
      <c r="B313" s="26" t="str">
        <f t="array" ref="B313">IFERROR(INDEX('Общий список'!$A$3:$S$996,VLOOKUP(E313,'Общий список'!$A$3:$S$996,19,FALSE),MATCH($B$1,'Общий список'!A308:M308,0)),"")</f>
        <v/>
      </c>
      <c r="C313" s="27" t="str">
        <f>IF(B313="","", IFERROR(VLOOKUP(E313,'Общий список'!$A$3:$AG$996,3,FALSE),""))</f>
        <v/>
      </c>
      <c r="D313" s="27" t="str">
        <f>IF(B313="","", IFERROR(VLOOKUP(E313,'Общий список'!$A$3:$AG$996,17,FALSE),""))</f>
        <v/>
      </c>
      <c r="E313" s="28" t="str">
        <f>'Общий список'!A308</f>
        <v/>
      </c>
      <c r="F313" s="29" t="str">
        <f>IF(B313="","", IFERROR(VLOOKUP(E313,'Общий список'!$A$3:$AG$996,2,FALSE),""))</f>
        <v/>
      </c>
      <c r="G313" s="27" t="str">
        <f>IF(B313="","", IFERROR(VLOOKUP(E313,'Общий список'!$A$3:$AG$996,4,FALSE),""))</f>
        <v/>
      </c>
      <c r="H313" s="27" t="str">
        <f>IF(B313="","", IFERROR(VLOOKUP(E313,'Общий список'!$A$3:$AG$996,6,FALSE),""))</f>
        <v/>
      </c>
      <c r="I313" s="27" t="str">
        <f>IF(B313="","", IFERROR(VLOOKUP(E313,'Общий список'!$A$3:$AG$996,7,FALSE),""))</f>
        <v/>
      </c>
      <c r="J313" s="27" t="str">
        <f t="array" ref="J313">IFERROR(INDEX('Общий список'!$A$3:$O$996,VLOOKUP(E313,'Общий список'!$A$3:$S$996,19,FALSE),MATCH(B313,'Общий список'!A308:N308,0)+1),"")</f>
        <v/>
      </c>
      <c r="K313" s="30"/>
      <c r="L313" s="30"/>
      <c r="M313" s="31" t="str">
        <f t="shared" si="4"/>
        <v/>
      </c>
      <c r="N313" s="28"/>
      <c r="O313" s="32"/>
      <c r="R313" s="33"/>
      <c r="S313" s="33"/>
      <c r="T313" s="33"/>
    </row>
    <row r="314" ht="15.0" hidden="1" customHeight="1">
      <c r="A314" s="39"/>
      <c r="B314" s="26" t="str">
        <f t="array" ref="B314">IFERROR(INDEX('Общий список'!$A$3:$S$996,VLOOKUP(E314,'Общий список'!$A$3:$S$996,19,FALSE),MATCH($B$1,'Общий список'!A309:M309,0)),"")</f>
        <v/>
      </c>
      <c r="C314" s="27" t="str">
        <f>IF(B314="","", IFERROR(VLOOKUP(E314,'Общий список'!$A$3:$AG$996,3,FALSE),""))</f>
        <v/>
      </c>
      <c r="D314" s="27" t="str">
        <f>IF(B314="","", IFERROR(VLOOKUP(E314,'Общий список'!$A$3:$AG$996,17,FALSE),""))</f>
        <v/>
      </c>
      <c r="E314" s="28" t="str">
        <f>'Общий список'!A309</f>
        <v/>
      </c>
      <c r="F314" s="29" t="str">
        <f>IF(B314="","", IFERROR(VLOOKUP(E314,'Общий список'!$A$3:$AG$996,2,FALSE),""))</f>
        <v/>
      </c>
      <c r="G314" s="27" t="str">
        <f>IF(B314="","", IFERROR(VLOOKUP(E314,'Общий список'!$A$3:$AG$996,4,FALSE),""))</f>
        <v/>
      </c>
      <c r="H314" s="27" t="str">
        <f>IF(B314="","", IFERROR(VLOOKUP(E314,'Общий список'!$A$3:$AG$996,6,FALSE),""))</f>
        <v/>
      </c>
      <c r="I314" s="27" t="str">
        <f>IF(B314="","", IFERROR(VLOOKUP(E314,'Общий список'!$A$3:$AG$996,7,FALSE),""))</f>
        <v/>
      </c>
      <c r="J314" s="27" t="str">
        <f t="array" ref="J314">IFERROR(INDEX('Общий список'!$A$3:$O$996,VLOOKUP(E314,'Общий список'!$A$3:$S$996,19,FALSE),MATCH(B314,'Общий список'!A309:N309,0)+1),"")</f>
        <v/>
      </c>
      <c r="K314" s="30"/>
      <c r="L314" s="30"/>
      <c r="M314" s="31" t="str">
        <f t="shared" si="4"/>
        <v/>
      </c>
      <c r="N314" s="28"/>
      <c r="O314" s="32"/>
      <c r="R314" s="33"/>
      <c r="S314" s="33"/>
      <c r="T314" s="33"/>
    </row>
    <row r="315" ht="15.0" hidden="1" customHeight="1">
      <c r="A315" s="39"/>
      <c r="B315" s="26" t="str">
        <f t="array" ref="B315">IFERROR(INDEX('Общий список'!$A$3:$S$996,VLOOKUP(E315,'Общий список'!$A$3:$S$996,19,FALSE),MATCH($B$1,'Общий список'!A310:M310,0)),"")</f>
        <v/>
      </c>
      <c r="C315" s="27" t="str">
        <f>IF(B315="","", IFERROR(VLOOKUP(E315,'Общий список'!$A$3:$AG$996,3,FALSE),""))</f>
        <v/>
      </c>
      <c r="D315" s="27" t="str">
        <f>IF(B315="","", IFERROR(VLOOKUP(E315,'Общий список'!$A$3:$AG$996,17,FALSE),""))</f>
        <v/>
      </c>
      <c r="E315" s="28" t="str">
        <f>'Общий список'!A310</f>
        <v/>
      </c>
      <c r="F315" s="29" t="str">
        <f>IF(B315="","", IFERROR(VLOOKUP(E315,'Общий список'!$A$3:$AG$996,2,FALSE),""))</f>
        <v/>
      </c>
      <c r="G315" s="27" t="str">
        <f>IF(B315="","", IFERROR(VLOOKUP(E315,'Общий список'!$A$3:$AG$996,4,FALSE),""))</f>
        <v/>
      </c>
      <c r="H315" s="27" t="str">
        <f>IF(B315="","", IFERROR(VLOOKUP(E315,'Общий список'!$A$3:$AG$996,6,FALSE),""))</f>
        <v/>
      </c>
      <c r="I315" s="27" t="str">
        <f>IF(B315="","", IFERROR(VLOOKUP(E315,'Общий список'!$A$3:$AG$996,7,FALSE),""))</f>
        <v/>
      </c>
      <c r="J315" s="27" t="str">
        <f t="array" ref="J315">IFERROR(INDEX('Общий список'!$A$3:$O$996,VLOOKUP(E315,'Общий список'!$A$3:$S$996,19,FALSE),MATCH(B315,'Общий список'!A310:N310,0)+1),"")</f>
        <v/>
      </c>
      <c r="K315" s="30"/>
      <c r="L315" s="30"/>
      <c r="M315" s="31" t="str">
        <f t="shared" si="4"/>
        <v/>
      </c>
      <c r="N315" s="28"/>
      <c r="O315" s="32"/>
      <c r="R315" s="33"/>
      <c r="S315" s="33"/>
      <c r="T315" s="33"/>
    </row>
    <row r="316" ht="15.0" hidden="1" customHeight="1">
      <c r="A316" s="39"/>
      <c r="B316" s="26" t="str">
        <f t="array" ref="B316">IFERROR(INDEX('Общий список'!$A$3:$S$996,VLOOKUP(E316,'Общий список'!$A$3:$S$996,19,FALSE),MATCH($B$1,'Общий список'!A311:M311,0)),"")</f>
        <v/>
      </c>
      <c r="C316" s="27" t="str">
        <f>IF(B316="","", IFERROR(VLOOKUP(E316,'Общий список'!$A$3:$AG$996,3,FALSE),""))</f>
        <v/>
      </c>
      <c r="D316" s="27" t="str">
        <f>IF(B316="","", IFERROR(VLOOKUP(E316,'Общий список'!$A$3:$AG$996,17,FALSE),""))</f>
        <v/>
      </c>
      <c r="E316" s="28" t="str">
        <f>'Общий список'!A311</f>
        <v/>
      </c>
      <c r="F316" s="29" t="str">
        <f>IF(B316="","", IFERROR(VLOOKUP(E316,'Общий список'!$A$3:$AG$996,2,FALSE),""))</f>
        <v/>
      </c>
      <c r="G316" s="27" t="str">
        <f>IF(B316="","", IFERROR(VLOOKUP(E316,'Общий список'!$A$3:$AG$996,4,FALSE),""))</f>
        <v/>
      </c>
      <c r="H316" s="27" t="str">
        <f>IF(B316="","", IFERROR(VLOOKUP(E316,'Общий список'!$A$3:$AG$996,6,FALSE),""))</f>
        <v/>
      </c>
      <c r="I316" s="27" t="str">
        <f>IF(B316="","", IFERROR(VLOOKUP(E316,'Общий список'!$A$3:$AG$996,7,FALSE),""))</f>
        <v/>
      </c>
      <c r="J316" s="27" t="str">
        <f t="array" ref="J316">IFERROR(INDEX('Общий список'!$A$3:$O$996,VLOOKUP(E316,'Общий список'!$A$3:$S$996,19,FALSE),MATCH(B316,'Общий список'!A311:N311,0)+1),"")</f>
        <v/>
      </c>
      <c r="K316" s="30"/>
      <c r="L316" s="30"/>
      <c r="M316" s="31" t="str">
        <f t="shared" si="4"/>
        <v/>
      </c>
      <c r="N316" s="28"/>
      <c r="O316" s="32"/>
      <c r="R316" s="33"/>
      <c r="S316" s="33"/>
      <c r="T316" s="33"/>
    </row>
    <row r="317" ht="15.0" hidden="1" customHeight="1">
      <c r="A317" s="39"/>
      <c r="B317" s="26" t="str">
        <f t="array" ref="B317">IFERROR(INDEX('Общий список'!$A$3:$S$996,VLOOKUP(E317,'Общий список'!$A$3:$S$996,19,FALSE),MATCH($B$1,'Общий список'!A312:M312,0)),"")</f>
        <v/>
      </c>
      <c r="C317" s="27" t="str">
        <f>IF(B317="","", IFERROR(VLOOKUP(E317,'Общий список'!$A$3:$AG$996,3,FALSE),""))</f>
        <v/>
      </c>
      <c r="D317" s="27" t="str">
        <f>IF(B317="","", IFERROR(VLOOKUP(E317,'Общий список'!$A$3:$AG$996,17,FALSE),""))</f>
        <v/>
      </c>
      <c r="E317" s="28" t="str">
        <f>'Общий список'!A312</f>
        <v/>
      </c>
      <c r="F317" s="29" t="str">
        <f>IF(B317="","", IFERROR(VLOOKUP(E317,'Общий список'!$A$3:$AG$996,2,FALSE),""))</f>
        <v/>
      </c>
      <c r="G317" s="27" t="str">
        <f>IF(B317="","", IFERROR(VLOOKUP(E317,'Общий список'!$A$3:$AG$996,4,FALSE),""))</f>
        <v/>
      </c>
      <c r="H317" s="27" t="str">
        <f>IF(B317="","", IFERROR(VLOOKUP(E317,'Общий список'!$A$3:$AG$996,6,FALSE),""))</f>
        <v/>
      </c>
      <c r="I317" s="27" t="str">
        <f>IF(B317="","", IFERROR(VLOOKUP(E317,'Общий список'!$A$3:$AG$996,7,FALSE),""))</f>
        <v/>
      </c>
      <c r="J317" s="27" t="str">
        <f t="array" ref="J317">IFERROR(INDEX('Общий список'!$A$3:$O$996,VLOOKUP(E317,'Общий список'!$A$3:$S$996,19,FALSE),MATCH(B317,'Общий список'!A312:N312,0)+1),"")</f>
        <v/>
      </c>
      <c r="K317" s="30"/>
      <c r="L317" s="30"/>
      <c r="M317" s="31" t="str">
        <f t="shared" si="4"/>
        <v/>
      </c>
      <c r="N317" s="28"/>
      <c r="O317" s="32"/>
      <c r="R317" s="33"/>
      <c r="S317" s="33"/>
      <c r="T317" s="33"/>
    </row>
    <row r="318" ht="15.0" hidden="1" customHeight="1">
      <c r="A318" s="39"/>
      <c r="B318" s="26" t="str">
        <f t="array" ref="B318">IFERROR(INDEX('Общий список'!$A$3:$S$996,VLOOKUP(E318,'Общий список'!$A$3:$S$996,19,FALSE),MATCH($B$1,'Общий список'!A313:M313,0)),"")</f>
        <v/>
      </c>
      <c r="C318" s="27" t="str">
        <f>IF(B318="","", IFERROR(VLOOKUP(E318,'Общий список'!$A$3:$AG$996,3,FALSE),""))</f>
        <v/>
      </c>
      <c r="D318" s="27" t="str">
        <f>IF(B318="","", IFERROR(VLOOKUP(E318,'Общий список'!$A$3:$AG$996,17,FALSE),""))</f>
        <v/>
      </c>
      <c r="E318" s="28" t="str">
        <f>'Общий список'!A313</f>
        <v/>
      </c>
      <c r="F318" s="29" t="str">
        <f>IF(B318="","", IFERROR(VLOOKUP(E318,'Общий список'!$A$3:$AG$996,2,FALSE),""))</f>
        <v/>
      </c>
      <c r="G318" s="27" t="str">
        <f>IF(B318="","", IFERROR(VLOOKUP(E318,'Общий список'!$A$3:$AG$996,4,FALSE),""))</f>
        <v/>
      </c>
      <c r="H318" s="27" t="str">
        <f>IF(B318="","", IFERROR(VLOOKUP(E318,'Общий список'!$A$3:$AG$996,6,FALSE),""))</f>
        <v/>
      </c>
      <c r="I318" s="27" t="str">
        <f>IF(B318="","", IFERROR(VLOOKUP(E318,'Общий список'!$A$3:$AG$996,7,FALSE),""))</f>
        <v/>
      </c>
      <c r="J318" s="27" t="str">
        <f t="array" ref="J318">IFERROR(INDEX('Общий список'!$A$3:$O$996,VLOOKUP(E318,'Общий список'!$A$3:$S$996,19,FALSE),MATCH(B318,'Общий список'!A313:N313,0)+1),"")</f>
        <v/>
      </c>
      <c r="K318" s="30"/>
      <c r="L318" s="30"/>
      <c r="M318" s="31" t="str">
        <f t="shared" si="4"/>
        <v/>
      </c>
      <c r="N318" s="28"/>
      <c r="O318" s="32"/>
      <c r="R318" s="33"/>
      <c r="S318" s="33"/>
      <c r="T318" s="33"/>
    </row>
    <row r="319" ht="15.0" hidden="1" customHeight="1">
      <c r="A319" s="39"/>
      <c r="B319" s="26" t="str">
        <f t="array" ref="B319">IFERROR(INDEX('Общий список'!$A$3:$S$996,VLOOKUP(E319,'Общий список'!$A$3:$S$996,19,FALSE),MATCH($B$1,'Общий список'!A314:M314,0)),"")</f>
        <v/>
      </c>
      <c r="C319" s="27" t="str">
        <f>IF(B319="","", IFERROR(VLOOKUP(E319,'Общий список'!$A$3:$AG$996,3,FALSE),""))</f>
        <v/>
      </c>
      <c r="D319" s="27" t="str">
        <f>IF(B319="","", IFERROR(VLOOKUP(E319,'Общий список'!$A$3:$AG$996,17,FALSE),""))</f>
        <v/>
      </c>
      <c r="E319" s="28" t="str">
        <f>'Общий список'!A314</f>
        <v/>
      </c>
      <c r="F319" s="29" t="str">
        <f>IF(B319="","", IFERROR(VLOOKUP(E319,'Общий список'!$A$3:$AG$996,2,FALSE),""))</f>
        <v/>
      </c>
      <c r="G319" s="27" t="str">
        <f>IF(B319="","", IFERROR(VLOOKUP(E319,'Общий список'!$A$3:$AG$996,4,FALSE),""))</f>
        <v/>
      </c>
      <c r="H319" s="27" t="str">
        <f>IF(B319="","", IFERROR(VLOOKUP(E319,'Общий список'!$A$3:$AG$996,6,FALSE),""))</f>
        <v/>
      </c>
      <c r="I319" s="27" t="str">
        <f>IF(B319="","", IFERROR(VLOOKUP(E319,'Общий список'!$A$3:$AG$996,7,FALSE),""))</f>
        <v/>
      </c>
      <c r="J319" s="27" t="str">
        <f t="array" ref="J319">IFERROR(INDEX('Общий список'!$A$3:$O$996,VLOOKUP(E319,'Общий список'!$A$3:$S$996,19,FALSE),MATCH(B319,'Общий список'!A314:N314,0)+1),"")</f>
        <v/>
      </c>
      <c r="K319" s="30"/>
      <c r="L319" s="30"/>
      <c r="M319" s="31" t="str">
        <f t="shared" si="4"/>
        <v/>
      </c>
      <c r="N319" s="28"/>
      <c r="O319" s="32"/>
      <c r="R319" s="33"/>
      <c r="S319" s="33"/>
      <c r="T319" s="33"/>
    </row>
    <row r="320" ht="15.0" hidden="1" customHeight="1">
      <c r="A320" s="39"/>
      <c r="B320" s="26" t="str">
        <f t="array" ref="B320">IFERROR(INDEX('Общий список'!$A$3:$S$996,VLOOKUP(E320,'Общий список'!$A$3:$S$996,19,FALSE),MATCH($B$1,'Общий список'!A315:M315,0)),"")</f>
        <v/>
      </c>
      <c r="C320" s="27" t="str">
        <f>IF(B320="","", IFERROR(VLOOKUP(E320,'Общий список'!$A$3:$AG$996,3,FALSE),""))</f>
        <v/>
      </c>
      <c r="D320" s="27" t="str">
        <f>IF(B320="","", IFERROR(VLOOKUP(E320,'Общий список'!$A$3:$AG$996,17,FALSE),""))</f>
        <v/>
      </c>
      <c r="E320" s="28" t="str">
        <f>'Общий список'!A315</f>
        <v/>
      </c>
      <c r="F320" s="29" t="str">
        <f>IF(B320="","", IFERROR(VLOOKUP(E320,'Общий список'!$A$3:$AG$996,2,FALSE),""))</f>
        <v/>
      </c>
      <c r="G320" s="27" t="str">
        <f>IF(B320="","", IFERROR(VLOOKUP(E320,'Общий список'!$A$3:$AG$996,4,FALSE),""))</f>
        <v/>
      </c>
      <c r="H320" s="27" t="str">
        <f>IF(B320="","", IFERROR(VLOOKUP(E320,'Общий список'!$A$3:$AG$996,6,FALSE),""))</f>
        <v/>
      </c>
      <c r="I320" s="27" t="str">
        <f>IF(B320="","", IFERROR(VLOOKUP(E320,'Общий список'!$A$3:$AG$996,7,FALSE),""))</f>
        <v/>
      </c>
      <c r="J320" s="27" t="str">
        <f t="array" ref="J320">IFERROR(INDEX('Общий список'!$A$3:$O$996,VLOOKUP(E320,'Общий список'!$A$3:$S$996,19,FALSE),MATCH(B320,'Общий список'!A315:N315,0)+1),"")</f>
        <v/>
      </c>
      <c r="K320" s="30"/>
      <c r="L320" s="30"/>
      <c r="M320" s="31" t="str">
        <f t="shared" si="4"/>
        <v/>
      </c>
      <c r="N320" s="28"/>
      <c r="O320" s="32"/>
      <c r="R320" s="33"/>
      <c r="S320" s="33"/>
      <c r="T320" s="33"/>
    </row>
    <row r="321" ht="15.0" hidden="1" customHeight="1">
      <c r="A321" s="39"/>
      <c r="B321" s="26" t="str">
        <f t="array" ref="B321">IFERROR(INDEX('Общий список'!$A$3:$S$996,VLOOKUP(E321,'Общий список'!$A$3:$S$996,19,FALSE),MATCH($B$1,'Общий список'!A316:M316,0)),"")</f>
        <v/>
      </c>
      <c r="C321" s="27" t="str">
        <f>IF(B321="","", IFERROR(VLOOKUP(E321,'Общий список'!$A$3:$AG$996,3,FALSE),""))</f>
        <v/>
      </c>
      <c r="D321" s="27" t="str">
        <f>IF(B321="","", IFERROR(VLOOKUP(E321,'Общий список'!$A$3:$AG$996,17,FALSE),""))</f>
        <v/>
      </c>
      <c r="E321" s="28" t="str">
        <f>'Общий список'!A316</f>
        <v/>
      </c>
      <c r="F321" s="29" t="str">
        <f>IF(B321="","", IFERROR(VLOOKUP(E321,'Общий список'!$A$3:$AG$996,2,FALSE),""))</f>
        <v/>
      </c>
      <c r="G321" s="27" t="str">
        <f>IF(B321="","", IFERROR(VLOOKUP(E321,'Общий список'!$A$3:$AG$996,4,FALSE),""))</f>
        <v/>
      </c>
      <c r="H321" s="27" t="str">
        <f>IF(B321="","", IFERROR(VLOOKUP(E321,'Общий список'!$A$3:$AG$996,6,FALSE),""))</f>
        <v/>
      </c>
      <c r="I321" s="27" t="str">
        <f>IF(B321="","", IFERROR(VLOOKUP(E321,'Общий список'!$A$3:$AG$996,7,FALSE),""))</f>
        <v/>
      </c>
      <c r="J321" s="27" t="str">
        <f t="array" ref="J321">IFERROR(INDEX('Общий список'!$A$3:$O$996,VLOOKUP(E321,'Общий список'!$A$3:$S$996,19,FALSE),MATCH(B321,'Общий список'!A316:N316,0)+1),"")</f>
        <v/>
      </c>
      <c r="K321" s="30"/>
      <c r="L321" s="30"/>
      <c r="M321" s="31" t="str">
        <f t="shared" si="4"/>
        <v/>
      </c>
      <c r="N321" s="28"/>
      <c r="O321" s="32"/>
      <c r="R321" s="33"/>
      <c r="S321" s="33"/>
      <c r="T321" s="33"/>
    </row>
    <row r="322" ht="15.0" hidden="1" customHeight="1">
      <c r="A322" s="39"/>
      <c r="B322" s="26" t="str">
        <f t="array" ref="B322">IFERROR(INDEX('Общий список'!$A$3:$S$996,VLOOKUP(E322,'Общий список'!$A$3:$S$996,19,FALSE),MATCH($B$1,'Общий список'!A317:M317,0)),"")</f>
        <v/>
      </c>
      <c r="C322" s="27" t="str">
        <f>IF(B322="","", IFERROR(VLOOKUP(E322,'Общий список'!$A$3:$AG$996,3,FALSE),""))</f>
        <v/>
      </c>
      <c r="D322" s="27" t="str">
        <f>IF(B322="","", IFERROR(VLOOKUP(E322,'Общий список'!$A$3:$AG$996,17,FALSE),""))</f>
        <v/>
      </c>
      <c r="E322" s="28" t="str">
        <f>'Общий список'!A317</f>
        <v/>
      </c>
      <c r="F322" s="29" t="str">
        <f>IF(B322="","", IFERROR(VLOOKUP(E322,'Общий список'!$A$3:$AG$996,2,FALSE),""))</f>
        <v/>
      </c>
      <c r="G322" s="27" t="str">
        <f>IF(B322="","", IFERROR(VLOOKUP(E322,'Общий список'!$A$3:$AG$996,4,FALSE),""))</f>
        <v/>
      </c>
      <c r="H322" s="27" t="str">
        <f>IF(B322="","", IFERROR(VLOOKUP(E322,'Общий список'!$A$3:$AG$996,6,FALSE),""))</f>
        <v/>
      </c>
      <c r="I322" s="27" t="str">
        <f>IF(B322="","", IFERROR(VLOOKUP(E322,'Общий список'!$A$3:$AG$996,7,FALSE),""))</f>
        <v/>
      </c>
      <c r="J322" s="27" t="str">
        <f t="array" ref="J322">IFERROR(INDEX('Общий список'!$A$3:$O$996,VLOOKUP(E322,'Общий список'!$A$3:$S$996,19,FALSE),MATCH(B322,'Общий список'!A317:N317,0)+1),"")</f>
        <v/>
      </c>
      <c r="K322" s="30"/>
      <c r="L322" s="30"/>
      <c r="M322" s="31" t="str">
        <f t="shared" si="4"/>
        <v/>
      </c>
      <c r="N322" s="28"/>
      <c r="O322" s="32"/>
      <c r="R322" s="33"/>
      <c r="S322" s="33"/>
      <c r="T322" s="33"/>
    </row>
    <row r="323" ht="15.0" hidden="1" customHeight="1">
      <c r="A323" s="39"/>
      <c r="B323" s="26" t="str">
        <f t="array" ref="B323">IFERROR(INDEX('Общий список'!$A$3:$S$996,VLOOKUP(E323,'Общий список'!$A$3:$S$996,19,FALSE),MATCH($B$1,'Общий список'!A318:M318,0)),"")</f>
        <v/>
      </c>
      <c r="C323" s="27" t="str">
        <f>IF(B323="","", IFERROR(VLOOKUP(E323,'Общий список'!$A$3:$AG$996,3,FALSE),""))</f>
        <v/>
      </c>
      <c r="D323" s="27" t="str">
        <f>IF(B323="","", IFERROR(VLOOKUP(E323,'Общий список'!$A$3:$AG$996,17,FALSE),""))</f>
        <v/>
      </c>
      <c r="E323" s="28" t="str">
        <f>'Общий список'!A318</f>
        <v/>
      </c>
      <c r="F323" s="29" t="str">
        <f>IF(B323="","", IFERROR(VLOOKUP(E323,'Общий список'!$A$3:$AG$996,2,FALSE),""))</f>
        <v/>
      </c>
      <c r="G323" s="27" t="str">
        <f>IF(B323="","", IFERROR(VLOOKUP(E323,'Общий список'!$A$3:$AG$996,4,FALSE),""))</f>
        <v/>
      </c>
      <c r="H323" s="27" t="str">
        <f>IF(B323="","", IFERROR(VLOOKUP(E323,'Общий список'!$A$3:$AG$996,6,FALSE),""))</f>
        <v/>
      </c>
      <c r="I323" s="27" t="str">
        <f>IF(B323="","", IFERROR(VLOOKUP(E323,'Общий список'!$A$3:$AG$996,7,FALSE),""))</f>
        <v/>
      </c>
      <c r="J323" s="27" t="str">
        <f t="array" ref="J323">IFERROR(INDEX('Общий список'!$A$3:$O$996,VLOOKUP(E323,'Общий список'!$A$3:$S$996,19,FALSE),MATCH(B323,'Общий список'!A318:N318,0)+1),"")</f>
        <v/>
      </c>
      <c r="K323" s="30"/>
      <c r="L323" s="30"/>
      <c r="M323" s="31" t="str">
        <f t="shared" si="4"/>
        <v/>
      </c>
      <c r="N323" s="28"/>
      <c r="O323" s="32"/>
      <c r="R323" s="33"/>
      <c r="S323" s="33"/>
      <c r="T323" s="33"/>
    </row>
    <row r="324" ht="15.0" hidden="1" customHeight="1">
      <c r="A324" s="39"/>
      <c r="B324" s="26" t="str">
        <f t="array" ref="B324">IFERROR(INDEX('Общий список'!$A$3:$S$996,VLOOKUP(E324,'Общий список'!$A$3:$S$996,19,FALSE),MATCH($B$1,'Общий список'!A319:M319,0)),"")</f>
        <v/>
      </c>
      <c r="C324" s="27" t="str">
        <f>IF(B324="","", IFERROR(VLOOKUP(E324,'Общий список'!$A$3:$AG$996,3,FALSE),""))</f>
        <v/>
      </c>
      <c r="D324" s="27" t="str">
        <f>IF(B324="","", IFERROR(VLOOKUP(E324,'Общий список'!$A$3:$AG$996,17,FALSE),""))</f>
        <v/>
      </c>
      <c r="E324" s="28" t="str">
        <f>'Общий список'!A319</f>
        <v/>
      </c>
      <c r="F324" s="29" t="str">
        <f>IF(B324="","", IFERROR(VLOOKUP(E324,'Общий список'!$A$3:$AG$996,2,FALSE),""))</f>
        <v/>
      </c>
      <c r="G324" s="27" t="str">
        <f>IF(B324="","", IFERROR(VLOOKUP(E324,'Общий список'!$A$3:$AG$996,4,FALSE),""))</f>
        <v/>
      </c>
      <c r="H324" s="27" t="str">
        <f>IF(B324="","", IFERROR(VLOOKUP(E324,'Общий список'!$A$3:$AG$996,6,FALSE),""))</f>
        <v/>
      </c>
      <c r="I324" s="27" t="str">
        <f>IF(B324="","", IFERROR(VLOOKUP(E324,'Общий список'!$A$3:$AG$996,7,FALSE),""))</f>
        <v/>
      </c>
      <c r="J324" s="27" t="str">
        <f t="array" ref="J324">IFERROR(INDEX('Общий список'!$A$3:$O$996,VLOOKUP(E324,'Общий список'!$A$3:$S$996,19,FALSE),MATCH(B324,'Общий список'!A319:N319,0)+1),"")</f>
        <v/>
      </c>
      <c r="K324" s="30"/>
      <c r="L324" s="30"/>
      <c r="M324" s="31" t="str">
        <f t="shared" si="4"/>
        <v/>
      </c>
      <c r="N324" s="28"/>
      <c r="O324" s="32"/>
      <c r="R324" s="33"/>
      <c r="S324" s="33"/>
      <c r="T324" s="33"/>
    </row>
    <row r="325" ht="15.0" hidden="1" customHeight="1">
      <c r="A325" s="39"/>
      <c r="B325" s="26" t="str">
        <f t="array" ref="B325">IFERROR(INDEX('Общий список'!$A$3:$S$996,VLOOKUP(E325,'Общий список'!$A$3:$S$996,19,FALSE),MATCH($B$1,'Общий список'!A320:M320,0)),"")</f>
        <v/>
      </c>
      <c r="C325" s="27" t="str">
        <f>IF(B325="","", IFERROR(VLOOKUP(E325,'Общий список'!$A$3:$AG$996,3,FALSE),""))</f>
        <v/>
      </c>
      <c r="D325" s="27" t="str">
        <f>IF(B325="","", IFERROR(VLOOKUP(E325,'Общий список'!$A$3:$AG$996,17,FALSE),""))</f>
        <v/>
      </c>
      <c r="E325" s="28" t="str">
        <f>'Общий список'!A320</f>
        <v/>
      </c>
      <c r="F325" s="29" t="str">
        <f>IF(B325="","", IFERROR(VLOOKUP(E325,'Общий список'!$A$3:$AG$996,2,FALSE),""))</f>
        <v/>
      </c>
      <c r="G325" s="27" t="str">
        <f>IF(B325="","", IFERROR(VLOOKUP(E325,'Общий список'!$A$3:$AG$996,4,FALSE),""))</f>
        <v/>
      </c>
      <c r="H325" s="27" t="str">
        <f>IF(B325="","", IFERROR(VLOOKUP(E325,'Общий список'!$A$3:$AG$996,6,FALSE),""))</f>
        <v/>
      </c>
      <c r="I325" s="27" t="str">
        <f>IF(B325="","", IFERROR(VLOOKUP(E325,'Общий список'!$A$3:$AG$996,7,FALSE),""))</f>
        <v/>
      </c>
      <c r="J325" s="27" t="str">
        <f t="array" ref="J325">IFERROR(INDEX('Общий список'!$A$3:$O$996,VLOOKUP(E325,'Общий список'!$A$3:$S$996,19,FALSE),MATCH(B325,'Общий список'!A320:N320,0)+1),"")</f>
        <v/>
      </c>
      <c r="K325" s="30"/>
      <c r="L325" s="30"/>
      <c r="M325" s="31" t="str">
        <f t="shared" si="4"/>
        <v/>
      </c>
      <c r="N325" s="28"/>
      <c r="O325" s="32"/>
      <c r="R325" s="33"/>
      <c r="S325" s="33"/>
      <c r="T325" s="33"/>
    </row>
    <row r="326" ht="15.0" hidden="1" customHeight="1">
      <c r="A326" s="39"/>
      <c r="B326" s="26" t="str">
        <f t="array" ref="B326">IFERROR(INDEX('Общий список'!$A$3:$S$996,VLOOKUP(E326,'Общий список'!$A$3:$S$996,19,FALSE),MATCH($B$1,'Общий список'!A321:M321,0)),"")</f>
        <v/>
      </c>
      <c r="C326" s="27" t="str">
        <f>IF(B326="","", IFERROR(VLOOKUP(E326,'Общий список'!$A$3:$AG$996,3,FALSE),""))</f>
        <v/>
      </c>
      <c r="D326" s="27" t="str">
        <f>IF(B326="","", IFERROR(VLOOKUP(E326,'Общий список'!$A$3:$AG$996,17,FALSE),""))</f>
        <v/>
      </c>
      <c r="E326" s="28" t="str">
        <f>'Общий список'!A321</f>
        <v/>
      </c>
      <c r="F326" s="29" t="str">
        <f>IF(B326="","", IFERROR(VLOOKUP(E326,'Общий список'!$A$3:$AG$996,2,FALSE),""))</f>
        <v/>
      </c>
      <c r="G326" s="27" t="str">
        <f>IF(B326="","", IFERROR(VLOOKUP(E326,'Общий список'!$A$3:$AG$996,4,FALSE),""))</f>
        <v/>
      </c>
      <c r="H326" s="27" t="str">
        <f>IF(B326="","", IFERROR(VLOOKUP(E326,'Общий список'!$A$3:$AG$996,6,FALSE),""))</f>
        <v/>
      </c>
      <c r="I326" s="27" t="str">
        <f>IF(B326="","", IFERROR(VLOOKUP(E326,'Общий список'!$A$3:$AG$996,7,FALSE),""))</f>
        <v/>
      </c>
      <c r="J326" s="27" t="str">
        <f t="array" ref="J326">IFERROR(INDEX('Общий список'!$A$3:$O$996,VLOOKUP(E326,'Общий список'!$A$3:$S$996,19,FALSE),MATCH(B326,'Общий список'!A321:N321,0)+1),"")</f>
        <v/>
      </c>
      <c r="K326" s="30"/>
      <c r="L326" s="30"/>
      <c r="M326" s="31" t="str">
        <f t="shared" si="4"/>
        <v/>
      </c>
      <c r="N326" s="28"/>
      <c r="O326" s="32"/>
      <c r="R326" s="33"/>
      <c r="S326" s="33"/>
      <c r="T326" s="33"/>
    </row>
    <row r="327" ht="15.0" hidden="1" customHeight="1">
      <c r="A327" s="39"/>
      <c r="B327" s="26" t="str">
        <f t="array" ref="B327">IFERROR(INDEX('Общий список'!$A$3:$S$996,VLOOKUP(E327,'Общий список'!$A$3:$S$996,19,FALSE),MATCH($B$1,'Общий список'!A322:M322,0)),"")</f>
        <v/>
      </c>
      <c r="C327" s="27" t="str">
        <f>IF(B327="","", IFERROR(VLOOKUP(E327,'Общий список'!$A$3:$AG$996,3,FALSE),""))</f>
        <v/>
      </c>
      <c r="D327" s="27" t="str">
        <f>IF(B327="","", IFERROR(VLOOKUP(E327,'Общий список'!$A$3:$AG$996,17,FALSE),""))</f>
        <v/>
      </c>
      <c r="E327" s="28" t="str">
        <f>'Общий список'!A322</f>
        <v/>
      </c>
      <c r="F327" s="29" t="str">
        <f>IF(B327="","", IFERROR(VLOOKUP(E327,'Общий список'!$A$3:$AG$996,2,FALSE),""))</f>
        <v/>
      </c>
      <c r="G327" s="27" t="str">
        <f>IF(B327="","", IFERROR(VLOOKUP(E327,'Общий список'!$A$3:$AG$996,4,FALSE),""))</f>
        <v/>
      </c>
      <c r="H327" s="27" t="str">
        <f>IF(B327="","", IFERROR(VLOOKUP(E327,'Общий список'!$A$3:$AG$996,6,FALSE),""))</f>
        <v/>
      </c>
      <c r="I327" s="27" t="str">
        <f>IF(B327="","", IFERROR(VLOOKUP(E327,'Общий список'!$A$3:$AG$996,7,FALSE),""))</f>
        <v/>
      </c>
      <c r="J327" s="27" t="str">
        <f t="array" ref="J327">IFERROR(INDEX('Общий список'!$A$3:$O$996,VLOOKUP(E327,'Общий список'!$A$3:$S$996,19,FALSE),MATCH(B327,'Общий список'!A322:N322,0)+1),"")</f>
        <v/>
      </c>
      <c r="K327" s="30"/>
      <c r="L327" s="30"/>
      <c r="M327" s="31" t="str">
        <f t="shared" si="4"/>
        <v/>
      </c>
      <c r="N327" s="28"/>
      <c r="O327" s="32"/>
      <c r="R327" s="33"/>
      <c r="S327" s="33"/>
      <c r="T327" s="33"/>
    </row>
    <row r="328" ht="15.0" hidden="1" customHeight="1">
      <c r="A328" s="39"/>
      <c r="B328" s="26" t="str">
        <f t="array" ref="B328">IFERROR(INDEX('Общий список'!$A$3:$S$996,VLOOKUP(E328,'Общий список'!$A$3:$S$996,19,FALSE),MATCH($B$1,'Общий список'!A323:M323,0)),"")</f>
        <v/>
      </c>
      <c r="C328" s="27" t="str">
        <f>IF(B328="","", IFERROR(VLOOKUP(E328,'Общий список'!$A$3:$AG$996,3,FALSE),""))</f>
        <v/>
      </c>
      <c r="D328" s="27" t="str">
        <f>IF(B328="","", IFERROR(VLOOKUP(E328,'Общий список'!$A$3:$AG$996,17,FALSE),""))</f>
        <v/>
      </c>
      <c r="E328" s="28" t="str">
        <f>'Общий список'!A323</f>
        <v/>
      </c>
      <c r="F328" s="29" t="str">
        <f>IF(B328="","", IFERROR(VLOOKUP(E328,'Общий список'!$A$3:$AG$996,2,FALSE),""))</f>
        <v/>
      </c>
      <c r="G328" s="27" t="str">
        <f>IF(B328="","", IFERROR(VLOOKUP(E328,'Общий список'!$A$3:$AG$996,4,FALSE),""))</f>
        <v/>
      </c>
      <c r="H328" s="27" t="str">
        <f>IF(B328="","", IFERROR(VLOOKUP(E328,'Общий список'!$A$3:$AG$996,6,FALSE),""))</f>
        <v/>
      </c>
      <c r="I328" s="27" t="str">
        <f>IF(B328="","", IFERROR(VLOOKUP(E328,'Общий список'!$A$3:$AG$996,7,FALSE),""))</f>
        <v/>
      </c>
      <c r="J328" s="27" t="str">
        <f t="array" ref="J328">IFERROR(INDEX('Общий список'!$A$3:$O$996,VLOOKUP(E328,'Общий список'!$A$3:$S$996,19,FALSE),MATCH(B328,'Общий список'!A323:N323,0)+1),"")</f>
        <v/>
      </c>
      <c r="K328" s="30"/>
      <c r="L328" s="30"/>
      <c r="M328" s="31" t="str">
        <f t="shared" si="4"/>
        <v/>
      </c>
      <c r="N328" s="28"/>
      <c r="O328" s="32"/>
      <c r="R328" s="33"/>
      <c r="S328" s="33"/>
      <c r="T328" s="33"/>
    </row>
    <row r="329" ht="15.0" hidden="1" customHeight="1">
      <c r="A329" s="39"/>
      <c r="B329" s="26" t="str">
        <f t="array" ref="B329">IFERROR(INDEX('Общий список'!$A$3:$S$996,VLOOKUP(E329,'Общий список'!$A$3:$S$996,19,FALSE),MATCH($B$1,'Общий список'!A324:M324,0)),"")</f>
        <v/>
      </c>
      <c r="C329" s="27" t="str">
        <f>IF(B329="","", IFERROR(VLOOKUP(E329,'Общий список'!$A$3:$AG$996,3,FALSE),""))</f>
        <v/>
      </c>
      <c r="D329" s="27" t="str">
        <f>IF(B329="","", IFERROR(VLOOKUP(E329,'Общий список'!$A$3:$AG$996,17,FALSE),""))</f>
        <v/>
      </c>
      <c r="E329" s="28" t="str">
        <f>'Общий список'!A324</f>
        <v/>
      </c>
      <c r="F329" s="29" t="str">
        <f>IF(B329="","", IFERROR(VLOOKUP(E329,'Общий список'!$A$3:$AG$996,2,FALSE),""))</f>
        <v/>
      </c>
      <c r="G329" s="27" t="str">
        <f>IF(B329="","", IFERROR(VLOOKUP(E329,'Общий список'!$A$3:$AG$996,4,FALSE),""))</f>
        <v/>
      </c>
      <c r="H329" s="27" t="str">
        <f>IF(B329="","", IFERROR(VLOOKUP(E329,'Общий список'!$A$3:$AG$996,6,FALSE),""))</f>
        <v/>
      </c>
      <c r="I329" s="27" t="str">
        <f>IF(B329="","", IFERROR(VLOOKUP(E329,'Общий список'!$A$3:$AG$996,7,FALSE),""))</f>
        <v/>
      </c>
      <c r="J329" s="27" t="str">
        <f t="array" ref="J329">IFERROR(INDEX('Общий список'!$A$3:$O$996,VLOOKUP(E329,'Общий список'!$A$3:$S$996,19,FALSE),MATCH(B329,'Общий список'!A324:N324,0)+1),"")</f>
        <v/>
      </c>
      <c r="K329" s="30"/>
      <c r="L329" s="30"/>
      <c r="M329" s="31" t="str">
        <f t="shared" si="4"/>
        <v/>
      </c>
      <c r="N329" s="28"/>
      <c r="O329" s="32"/>
      <c r="R329" s="33"/>
      <c r="S329" s="33"/>
      <c r="T329" s="33"/>
    </row>
    <row r="330" ht="15.0" hidden="1" customHeight="1">
      <c r="A330" s="39"/>
      <c r="B330" s="26" t="str">
        <f t="array" ref="B330">IFERROR(INDEX('Общий список'!$A$3:$S$996,VLOOKUP(E330,'Общий список'!$A$3:$S$996,19,FALSE),MATCH($B$1,'Общий список'!A325:M325,0)),"")</f>
        <v/>
      </c>
      <c r="C330" s="27" t="str">
        <f>IF(B330="","", IFERROR(VLOOKUP(E330,'Общий список'!$A$3:$AG$996,3,FALSE),""))</f>
        <v/>
      </c>
      <c r="D330" s="27" t="str">
        <f>IF(B330="","", IFERROR(VLOOKUP(E330,'Общий список'!$A$3:$AG$996,17,FALSE),""))</f>
        <v/>
      </c>
      <c r="E330" s="28" t="str">
        <f>'Общий список'!A325</f>
        <v/>
      </c>
      <c r="F330" s="29" t="str">
        <f>IF(B330="","", IFERROR(VLOOKUP(E330,'Общий список'!$A$3:$AG$996,2,FALSE),""))</f>
        <v/>
      </c>
      <c r="G330" s="27" t="str">
        <f>IF(B330="","", IFERROR(VLOOKUP(E330,'Общий список'!$A$3:$AG$996,4,FALSE),""))</f>
        <v/>
      </c>
      <c r="H330" s="27" t="str">
        <f>IF(B330="","", IFERROR(VLOOKUP(E330,'Общий список'!$A$3:$AG$996,6,FALSE),""))</f>
        <v/>
      </c>
      <c r="I330" s="27" t="str">
        <f>IF(B330="","", IFERROR(VLOOKUP(E330,'Общий список'!$A$3:$AG$996,7,FALSE),""))</f>
        <v/>
      </c>
      <c r="J330" s="27" t="str">
        <f t="array" ref="J330">IFERROR(INDEX('Общий список'!$A$3:$O$996,VLOOKUP(E330,'Общий список'!$A$3:$S$996,19,FALSE),MATCH(B330,'Общий список'!A325:N325,0)+1),"")</f>
        <v/>
      </c>
      <c r="K330" s="30"/>
      <c r="L330" s="30"/>
      <c r="M330" s="31" t="str">
        <f t="shared" si="4"/>
        <v/>
      </c>
      <c r="N330" s="28"/>
      <c r="O330" s="32"/>
      <c r="R330" s="33"/>
      <c r="S330" s="33"/>
      <c r="T330" s="33"/>
    </row>
    <row r="331" ht="15.0" hidden="1" customHeight="1">
      <c r="A331" s="39"/>
      <c r="B331" s="26" t="str">
        <f t="array" ref="B331">IFERROR(INDEX('Общий список'!$A$3:$S$996,VLOOKUP(E331,'Общий список'!$A$3:$S$996,19,FALSE),MATCH($B$1,'Общий список'!A326:M326,0)),"")</f>
        <v/>
      </c>
      <c r="C331" s="27" t="str">
        <f>IF(B331="","", IFERROR(VLOOKUP(E331,'Общий список'!$A$3:$AG$996,3,FALSE),""))</f>
        <v/>
      </c>
      <c r="D331" s="27" t="str">
        <f>IF(B331="","", IFERROR(VLOOKUP(E331,'Общий список'!$A$3:$AG$996,17,FALSE),""))</f>
        <v/>
      </c>
      <c r="E331" s="28" t="str">
        <f>'Общий список'!A326</f>
        <v/>
      </c>
      <c r="F331" s="29" t="str">
        <f>IF(B331="","", IFERROR(VLOOKUP(E331,'Общий список'!$A$3:$AG$996,2,FALSE),""))</f>
        <v/>
      </c>
      <c r="G331" s="27" t="str">
        <f>IF(B331="","", IFERROR(VLOOKUP(E331,'Общий список'!$A$3:$AG$996,4,FALSE),""))</f>
        <v/>
      </c>
      <c r="H331" s="27" t="str">
        <f>IF(B331="","", IFERROR(VLOOKUP(E331,'Общий список'!$A$3:$AG$996,6,FALSE),""))</f>
        <v/>
      </c>
      <c r="I331" s="27" t="str">
        <f>IF(B331="","", IFERROR(VLOOKUP(E331,'Общий список'!$A$3:$AG$996,7,FALSE),""))</f>
        <v/>
      </c>
      <c r="J331" s="27" t="str">
        <f t="array" ref="J331">IFERROR(INDEX('Общий список'!$A$3:$O$996,VLOOKUP(E331,'Общий список'!$A$3:$S$996,19,FALSE),MATCH(B331,'Общий список'!A326:N326,0)+1),"")</f>
        <v/>
      </c>
      <c r="K331" s="30"/>
      <c r="L331" s="30"/>
      <c r="M331" s="31" t="str">
        <f t="shared" si="4"/>
        <v/>
      </c>
      <c r="N331" s="28"/>
      <c r="O331" s="32"/>
      <c r="R331" s="33"/>
      <c r="S331" s="33"/>
      <c r="T331" s="33"/>
    </row>
    <row r="332" ht="15.0" hidden="1" customHeight="1">
      <c r="A332" s="39"/>
      <c r="B332" s="26" t="str">
        <f t="array" ref="B332">IFERROR(INDEX('Общий список'!$A$3:$S$996,VLOOKUP(E332,'Общий список'!$A$3:$S$996,19,FALSE),MATCH($B$1,'Общий список'!A327:M327,0)),"")</f>
        <v/>
      </c>
      <c r="C332" s="27" t="str">
        <f>IF(B332="","", IFERROR(VLOOKUP(E332,'Общий список'!$A$3:$AG$996,3,FALSE),""))</f>
        <v/>
      </c>
      <c r="D332" s="27" t="str">
        <f>IF(B332="","", IFERROR(VLOOKUP(E332,'Общий список'!$A$3:$AG$996,17,FALSE),""))</f>
        <v/>
      </c>
      <c r="E332" s="28" t="str">
        <f>'Общий список'!A327</f>
        <v/>
      </c>
      <c r="F332" s="29" t="str">
        <f>IF(B332="","", IFERROR(VLOOKUP(E332,'Общий список'!$A$3:$AG$996,2,FALSE),""))</f>
        <v/>
      </c>
      <c r="G332" s="27" t="str">
        <f>IF(B332="","", IFERROR(VLOOKUP(E332,'Общий список'!$A$3:$AG$996,4,FALSE),""))</f>
        <v/>
      </c>
      <c r="H332" s="27" t="str">
        <f>IF(B332="","", IFERROR(VLOOKUP(E332,'Общий список'!$A$3:$AG$996,6,FALSE),""))</f>
        <v/>
      </c>
      <c r="I332" s="27" t="str">
        <f>IF(B332="","", IFERROR(VLOOKUP(E332,'Общий список'!$A$3:$AG$996,7,FALSE),""))</f>
        <v/>
      </c>
      <c r="J332" s="27" t="str">
        <f t="array" ref="J332">IFERROR(INDEX('Общий список'!$A$3:$O$996,VLOOKUP(E332,'Общий список'!$A$3:$S$996,19,FALSE),MATCH(B332,'Общий список'!A327:N327,0)+1),"")</f>
        <v/>
      </c>
      <c r="K332" s="30"/>
      <c r="L332" s="30"/>
      <c r="M332" s="31" t="str">
        <f t="shared" si="4"/>
        <v/>
      </c>
      <c r="N332" s="28"/>
      <c r="O332" s="32"/>
      <c r="R332" s="33"/>
      <c r="S332" s="33"/>
      <c r="T332" s="33"/>
    </row>
    <row r="333" ht="15.0" hidden="1" customHeight="1">
      <c r="A333" s="39"/>
      <c r="B333" s="26" t="str">
        <f t="array" ref="B333">IFERROR(INDEX('Общий список'!$A$3:$S$996,VLOOKUP(E333,'Общий список'!$A$3:$S$996,19,FALSE),MATCH($B$1,'Общий список'!A328:M328,0)),"")</f>
        <v/>
      </c>
      <c r="C333" s="27" t="str">
        <f>IF(B333="","", IFERROR(VLOOKUP(E333,'Общий список'!$A$3:$AG$996,3,FALSE),""))</f>
        <v/>
      </c>
      <c r="D333" s="27" t="str">
        <f>IF(B333="","", IFERROR(VLOOKUP(E333,'Общий список'!$A$3:$AG$996,17,FALSE),""))</f>
        <v/>
      </c>
      <c r="E333" s="28" t="str">
        <f>'Общий список'!A328</f>
        <v/>
      </c>
      <c r="F333" s="29" t="str">
        <f>IF(B333="","", IFERROR(VLOOKUP(E333,'Общий список'!$A$3:$AG$996,2,FALSE),""))</f>
        <v/>
      </c>
      <c r="G333" s="27" t="str">
        <f>IF(B333="","", IFERROR(VLOOKUP(E333,'Общий список'!$A$3:$AG$996,4,FALSE),""))</f>
        <v/>
      </c>
      <c r="H333" s="27" t="str">
        <f>IF(B333="","", IFERROR(VLOOKUP(E333,'Общий список'!$A$3:$AG$996,6,FALSE),""))</f>
        <v/>
      </c>
      <c r="I333" s="27" t="str">
        <f>IF(B333="","", IFERROR(VLOOKUP(E333,'Общий список'!$A$3:$AG$996,7,FALSE),""))</f>
        <v/>
      </c>
      <c r="J333" s="27" t="str">
        <f t="array" ref="J333">IFERROR(INDEX('Общий список'!$A$3:$O$996,VLOOKUP(E333,'Общий список'!$A$3:$S$996,19,FALSE),MATCH(B333,'Общий список'!A328:N328,0)+1),"")</f>
        <v/>
      </c>
      <c r="K333" s="30"/>
      <c r="L333" s="30"/>
      <c r="M333" s="31" t="str">
        <f t="shared" si="4"/>
        <v/>
      </c>
      <c r="N333" s="28"/>
      <c r="O333" s="32"/>
      <c r="R333" s="33"/>
      <c r="S333" s="33"/>
      <c r="T333" s="33"/>
    </row>
    <row r="334" ht="15.0" hidden="1" customHeight="1">
      <c r="A334" s="39"/>
      <c r="B334" s="26" t="str">
        <f t="array" ref="B334">IFERROR(INDEX('Общий список'!$A$3:$S$996,VLOOKUP(E334,'Общий список'!$A$3:$S$996,19,FALSE),MATCH($B$1,'Общий список'!A329:M329,0)),"")</f>
        <v/>
      </c>
      <c r="C334" s="27" t="str">
        <f>IF(B334="","", IFERROR(VLOOKUP(E334,'Общий список'!$A$3:$AG$996,3,FALSE),""))</f>
        <v/>
      </c>
      <c r="D334" s="27" t="str">
        <f>IF(B334="","", IFERROR(VLOOKUP(E334,'Общий список'!$A$3:$AG$996,17,FALSE),""))</f>
        <v/>
      </c>
      <c r="E334" s="28" t="str">
        <f>'Общий список'!A329</f>
        <v/>
      </c>
      <c r="F334" s="29" t="str">
        <f>IF(B334="","", IFERROR(VLOOKUP(E334,'Общий список'!$A$3:$AG$996,2,FALSE),""))</f>
        <v/>
      </c>
      <c r="G334" s="27" t="str">
        <f>IF(B334="","", IFERROR(VLOOKUP(E334,'Общий список'!$A$3:$AG$996,4,FALSE),""))</f>
        <v/>
      </c>
      <c r="H334" s="27" t="str">
        <f>IF(B334="","", IFERROR(VLOOKUP(E334,'Общий список'!$A$3:$AG$996,6,FALSE),""))</f>
        <v/>
      </c>
      <c r="I334" s="27" t="str">
        <f>IF(B334="","", IFERROR(VLOOKUP(E334,'Общий список'!$A$3:$AG$996,7,FALSE),""))</f>
        <v/>
      </c>
      <c r="J334" s="27" t="str">
        <f t="array" ref="J334">IFERROR(INDEX('Общий список'!$A$3:$O$996,VLOOKUP(E334,'Общий список'!$A$3:$S$996,19,FALSE),MATCH(B334,'Общий список'!A329:N329,0)+1),"")</f>
        <v/>
      </c>
      <c r="K334" s="30"/>
      <c r="L334" s="30"/>
      <c r="M334" s="31" t="str">
        <f t="shared" si="4"/>
        <v/>
      </c>
      <c r="N334" s="28"/>
      <c r="O334" s="32"/>
      <c r="R334" s="33"/>
      <c r="S334" s="33"/>
      <c r="T334" s="33"/>
    </row>
    <row r="335" ht="15.0" hidden="1" customHeight="1">
      <c r="A335" s="39"/>
      <c r="B335" s="26" t="str">
        <f t="array" ref="B335">IFERROR(INDEX('Общий список'!$A$3:$S$996,VLOOKUP(E335,'Общий список'!$A$3:$S$996,19,FALSE),MATCH($B$1,'Общий список'!A330:M330,0)),"")</f>
        <v/>
      </c>
      <c r="C335" s="27" t="str">
        <f>IF(B335="","", IFERROR(VLOOKUP(E335,'Общий список'!$A$3:$AG$996,3,FALSE),""))</f>
        <v/>
      </c>
      <c r="D335" s="27" t="str">
        <f>IF(B335="","", IFERROR(VLOOKUP(E335,'Общий список'!$A$3:$AG$996,17,FALSE),""))</f>
        <v/>
      </c>
      <c r="E335" s="28" t="str">
        <f>'Общий список'!A330</f>
        <v/>
      </c>
      <c r="F335" s="29" t="str">
        <f>IF(B335="","", IFERROR(VLOOKUP(E335,'Общий список'!$A$3:$AG$996,2,FALSE),""))</f>
        <v/>
      </c>
      <c r="G335" s="27" t="str">
        <f>IF(B335="","", IFERROR(VLOOKUP(E335,'Общий список'!$A$3:$AG$996,4,FALSE),""))</f>
        <v/>
      </c>
      <c r="H335" s="27" t="str">
        <f>IF(B335="","", IFERROR(VLOOKUP(E335,'Общий список'!$A$3:$AG$996,6,FALSE),""))</f>
        <v/>
      </c>
      <c r="I335" s="27" t="str">
        <f>IF(B335="","", IFERROR(VLOOKUP(E335,'Общий список'!$A$3:$AG$996,7,FALSE),""))</f>
        <v/>
      </c>
      <c r="J335" s="27" t="str">
        <f t="array" ref="J335">IFERROR(INDEX('Общий список'!$A$3:$O$996,VLOOKUP(E335,'Общий список'!$A$3:$S$996,19,FALSE),MATCH(B335,'Общий список'!A330:N330,0)+1),"")</f>
        <v/>
      </c>
      <c r="K335" s="30"/>
      <c r="L335" s="30"/>
      <c r="M335" s="31" t="str">
        <f t="shared" si="4"/>
        <v/>
      </c>
      <c r="N335" s="28"/>
      <c r="O335" s="32"/>
      <c r="R335" s="33"/>
      <c r="S335" s="33"/>
      <c r="T335" s="33"/>
    </row>
    <row r="336" ht="15.0" hidden="1" customHeight="1">
      <c r="A336" s="39"/>
      <c r="B336" s="26" t="str">
        <f t="array" ref="B336">IFERROR(INDEX('Общий список'!$A$3:$S$996,VLOOKUP(E336,'Общий список'!$A$3:$S$996,19,FALSE),MATCH($B$1,'Общий список'!A331:M331,0)),"")</f>
        <v/>
      </c>
      <c r="C336" s="27" t="str">
        <f>IF(B336="","", IFERROR(VLOOKUP(E336,'Общий список'!$A$3:$AG$996,3,FALSE),""))</f>
        <v/>
      </c>
      <c r="D336" s="27" t="str">
        <f>IF(B336="","", IFERROR(VLOOKUP(E336,'Общий список'!$A$3:$AG$996,17,FALSE),""))</f>
        <v/>
      </c>
      <c r="E336" s="28" t="str">
        <f>'Общий список'!A331</f>
        <v/>
      </c>
      <c r="F336" s="29" t="str">
        <f>IF(B336="","", IFERROR(VLOOKUP(E336,'Общий список'!$A$3:$AG$996,2,FALSE),""))</f>
        <v/>
      </c>
      <c r="G336" s="27" t="str">
        <f>IF(B336="","", IFERROR(VLOOKUP(E336,'Общий список'!$A$3:$AG$996,4,FALSE),""))</f>
        <v/>
      </c>
      <c r="H336" s="27" t="str">
        <f>IF(B336="","", IFERROR(VLOOKUP(E336,'Общий список'!$A$3:$AG$996,6,FALSE),""))</f>
        <v/>
      </c>
      <c r="I336" s="27" t="str">
        <f>IF(B336="","", IFERROR(VLOOKUP(E336,'Общий список'!$A$3:$AG$996,7,FALSE),""))</f>
        <v/>
      </c>
      <c r="J336" s="27" t="str">
        <f t="array" ref="J336">IFERROR(INDEX('Общий список'!$A$3:$O$996,VLOOKUP(E336,'Общий список'!$A$3:$S$996,19,FALSE),MATCH(B336,'Общий список'!A331:N331,0)+1),"")</f>
        <v/>
      </c>
      <c r="K336" s="30"/>
      <c r="L336" s="30"/>
      <c r="M336" s="31" t="str">
        <f t="shared" si="4"/>
        <v/>
      </c>
      <c r="N336" s="28"/>
      <c r="O336" s="32"/>
      <c r="R336" s="33"/>
      <c r="S336" s="33"/>
      <c r="T336" s="33"/>
    </row>
    <row r="337" ht="15.0" hidden="1" customHeight="1">
      <c r="A337" s="39"/>
      <c r="B337" s="26" t="str">
        <f t="array" ref="B337">IFERROR(INDEX('Общий список'!$A$3:$S$996,VLOOKUP(E337,'Общий список'!$A$3:$S$996,19,FALSE),MATCH($B$1,'Общий список'!A332:M332,0)),"")</f>
        <v/>
      </c>
      <c r="C337" s="27" t="str">
        <f>IF(B337="","", IFERROR(VLOOKUP(E337,'Общий список'!$A$3:$AG$996,3,FALSE),""))</f>
        <v/>
      </c>
      <c r="D337" s="27" t="str">
        <f>IF(B337="","", IFERROR(VLOOKUP(E337,'Общий список'!$A$3:$AG$996,17,FALSE),""))</f>
        <v/>
      </c>
      <c r="E337" s="28" t="str">
        <f>'Общий список'!A332</f>
        <v/>
      </c>
      <c r="F337" s="29" t="str">
        <f>IF(B337="","", IFERROR(VLOOKUP(E337,'Общий список'!$A$3:$AG$996,2,FALSE),""))</f>
        <v/>
      </c>
      <c r="G337" s="27" t="str">
        <f>IF(B337="","", IFERROR(VLOOKUP(E337,'Общий список'!$A$3:$AG$996,4,FALSE),""))</f>
        <v/>
      </c>
      <c r="H337" s="27" t="str">
        <f>IF(B337="","", IFERROR(VLOOKUP(E337,'Общий список'!$A$3:$AG$996,6,FALSE),""))</f>
        <v/>
      </c>
      <c r="I337" s="27" t="str">
        <f>IF(B337="","", IFERROR(VLOOKUP(E337,'Общий список'!$A$3:$AG$996,7,FALSE),""))</f>
        <v/>
      </c>
      <c r="J337" s="27" t="str">
        <f t="array" ref="J337">IFERROR(INDEX('Общий список'!$A$3:$O$996,VLOOKUP(E337,'Общий список'!$A$3:$S$996,19,FALSE),MATCH(B337,'Общий список'!A332:N332,0)+1),"")</f>
        <v/>
      </c>
      <c r="K337" s="30"/>
      <c r="L337" s="30"/>
      <c r="M337" s="31" t="str">
        <f t="shared" si="4"/>
        <v/>
      </c>
      <c r="N337" s="28"/>
      <c r="O337" s="32"/>
      <c r="R337" s="33"/>
      <c r="S337" s="33"/>
      <c r="T337" s="33"/>
    </row>
    <row r="338" ht="15.0" hidden="1" customHeight="1">
      <c r="A338" s="39"/>
      <c r="B338" s="26" t="str">
        <f t="array" ref="B338">IFERROR(INDEX('Общий список'!$A$3:$S$996,VLOOKUP(E338,'Общий список'!$A$3:$S$996,19,FALSE),MATCH($B$1,'Общий список'!A333:M333,0)),"")</f>
        <v/>
      </c>
      <c r="C338" s="27" t="str">
        <f>IF(B338="","", IFERROR(VLOOKUP(E338,'Общий список'!$A$3:$AG$996,3,FALSE),""))</f>
        <v/>
      </c>
      <c r="D338" s="27" t="str">
        <f>IF(B338="","", IFERROR(VLOOKUP(E338,'Общий список'!$A$3:$AG$996,17,FALSE),""))</f>
        <v/>
      </c>
      <c r="E338" s="28" t="str">
        <f>'Общий список'!A333</f>
        <v/>
      </c>
      <c r="F338" s="29" t="str">
        <f>IF(B338="","", IFERROR(VLOOKUP(E338,'Общий список'!$A$3:$AG$996,2,FALSE),""))</f>
        <v/>
      </c>
      <c r="G338" s="27" t="str">
        <f>IF(B338="","", IFERROR(VLOOKUP(E338,'Общий список'!$A$3:$AG$996,4,FALSE),""))</f>
        <v/>
      </c>
      <c r="H338" s="27" t="str">
        <f>IF(B338="","", IFERROR(VLOOKUP(E338,'Общий список'!$A$3:$AG$996,6,FALSE),""))</f>
        <v/>
      </c>
      <c r="I338" s="27" t="str">
        <f>IF(B338="","", IFERROR(VLOOKUP(E338,'Общий список'!$A$3:$AG$996,7,FALSE),""))</f>
        <v/>
      </c>
      <c r="J338" s="27" t="str">
        <f t="array" ref="J338">IFERROR(INDEX('Общий список'!$A$3:$O$996,VLOOKUP(E338,'Общий список'!$A$3:$S$996,19,FALSE),MATCH(B338,'Общий список'!A333:N333,0)+1),"")</f>
        <v/>
      </c>
      <c r="K338" s="30"/>
      <c r="L338" s="30"/>
      <c r="M338" s="31" t="str">
        <f t="shared" si="4"/>
        <v/>
      </c>
      <c r="N338" s="28"/>
      <c r="O338" s="32"/>
      <c r="R338" s="33"/>
      <c r="S338" s="33"/>
      <c r="T338" s="33"/>
    </row>
    <row r="339" ht="15.0" hidden="1" customHeight="1">
      <c r="A339" s="39"/>
      <c r="B339" s="26" t="str">
        <f t="array" ref="B339">IFERROR(INDEX('Общий список'!$A$3:$S$996,VLOOKUP(E339,'Общий список'!$A$3:$S$996,19,FALSE),MATCH($B$1,'Общий список'!A334:M334,0)),"")</f>
        <v/>
      </c>
      <c r="C339" s="27" t="str">
        <f>IF(B339="","", IFERROR(VLOOKUP(E339,'Общий список'!$A$3:$AG$996,3,FALSE),""))</f>
        <v/>
      </c>
      <c r="D339" s="27" t="str">
        <f>IF(B339="","", IFERROR(VLOOKUP(E339,'Общий список'!$A$3:$AG$996,17,FALSE),""))</f>
        <v/>
      </c>
      <c r="E339" s="28" t="str">
        <f>'Общий список'!A334</f>
        <v/>
      </c>
      <c r="F339" s="29" t="str">
        <f>IF(B339="","", IFERROR(VLOOKUP(E339,'Общий список'!$A$3:$AG$996,2,FALSE),""))</f>
        <v/>
      </c>
      <c r="G339" s="27" t="str">
        <f>IF(B339="","", IFERROR(VLOOKUP(E339,'Общий список'!$A$3:$AG$996,4,FALSE),""))</f>
        <v/>
      </c>
      <c r="H339" s="27" t="str">
        <f>IF(B339="","", IFERROR(VLOOKUP(E339,'Общий список'!$A$3:$AG$996,6,FALSE),""))</f>
        <v/>
      </c>
      <c r="I339" s="27" t="str">
        <f>IF(B339="","", IFERROR(VLOOKUP(E339,'Общий список'!$A$3:$AG$996,7,FALSE),""))</f>
        <v/>
      </c>
      <c r="J339" s="27" t="str">
        <f t="array" ref="J339">IFERROR(INDEX('Общий список'!$A$3:$O$996,VLOOKUP(E339,'Общий список'!$A$3:$S$996,19,FALSE),MATCH(B339,'Общий список'!A334:N334,0)+1),"")</f>
        <v/>
      </c>
      <c r="K339" s="30"/>
      <c r="L339" s="30"/>
      <c r="M339" s="31" t="str">
        <f t="shared" si="4"/>
        <v/>
      </c>
      <c r="N339" s="28"/>
      <c r="O339" s="32"/>
      <c r="R339" s="33"/>
      <c r="S339" s="33"/>
      <c r="T339" s="33"/>
    </row>
    <row r="340" ht="15.0" hidden="1" customHeight="1">
      <c r="A340" s="39"/>
      <c r="B340" s="26" t="str">
        <f t="array" ref="B340">IFERROR(INDEX('Общий список'!$A$3:$S$996,VLOOKUP(E340,'Общий список'!$A$3:$S$996,19,FALSE),MATCH($B$1,'Общий список'!A335:M335,0)),"")</f>
        <v/>
      </c>
      <c r="C340" s="27" t="str">
        <f>IF(B340="","", IFERROR(VLOOKUP(E340,'Общий список'!$A$3:$AG$996,3,FALSE),""))</f>
        <v/>
      </c>
      <c r="D340" s="27" t="str">
        <f>IF(B340="","", IFERROR(VLOOKUP(E340,'Общий список'!$A$3:$AG$996,17,FALSE),""))</f>
        <v/>
      </c>
      <c r="E340" s="28" t="str">
        <f>'Общий список'!A335</f>
        <v/>
      </c>
      <c r="F340" s="29" t="str">
        <f>IF(B340="","", IFERROR(VLOOKUP(E340,'Общий список'!$A$3:$AG$996,2,FALSE),""))</f>
        <v/>
      </c>
      <c r="G340" s="27" t="str">
        <f>IF(B340="","", IFERROR(VLOOKUP(E340,'Общий список'!$A$3:$AG$996,4,FALSE),""))</f>
        <v/>
      </c>
      <c r="H340" s="27" t="str">
        <f>IF(B340="","", IFERROR(VLOOKUP(E340,'Общий список'!$A$3:$AG$996,6,FALSE),""))</f>
        <v/>
      </c>
      <c r="I340" s="27" t="str">
        <f>IF(B340="","", IFERROR(VLOOKUP(E340,'Общий список'!$A$3:$AG$996,7,FALSE),""))</f>
        <v/>
      </c>
      <c r="J340" s="27" t="str">
        <f t="array" ref="J340">IFERROR(INDEX('Общий список'!$A$3:$O$996,VLOOKUP(E340,'Общий список'!$A$3:$S$996,19,FALSE),MATCH(B340,'Общий список'!A335:N335,0)+1),"")</f>
        <v/>
      </c>
      <c r="K340" s="30"/>
      <c r="L340" s="30"/>
      <c r="M340" s="31" t="str">
        <f t="shared" si="4"/>
        <v/>
      </c>
      <c r="N340" s="28"/>
      <c r="O340" s="32"/>
      <c r="R340" s="33"/>
      <c r="S340" s="33"/>
      <c r="T340" s="33"/>
    </row>
    <row r="341" ht="15.0" hidden="1" customHeight="1">
      <c r="A341" s="39"/>
      <c r="B341" s="26" t="str">
        <f t="array" ref="B341">IFERROR(INDEX('Общий список'!$A$3:$S$996,VLOOKUP(E341,'Общий список'!$A$3:$S$996,19,FALSE),MATCH($B$1,'Общий список'!A336:M336,0)),"")</f>
        <v/>
      </c>
      <c r="C341" s="27" t="str">
        <f>IF(B341="","", IFERROR(VLOOKUP(E341,'Общий список'!$A$3:$AG$996,3,FALSE),""))</f>
        <v/>
      </c>
      <c r="D341" s="27" t="str">
        <f>IF(B341="","", IFERROR(VLOOKUP(E341,'Общий список'!$A$3:$AG$996,17,FALSE),""))</f>
        <v/>
      </c>
      <c r="E341" s="28" t="str">
        <f>'Общий список'!A336</f>
        <v/>
      </c>
      <c r="F341" s="29" t="str">
        <f>IF(B341="","", IFERROR(VLOOKUP(E341,'Общий список'!$A$3:$AG$996,2,FALSE),""))</f>
        <v/>
      </c>
      <c r="G341" s="27" t="str">
        <f>IF(B341="","", IFERROR(VLOOKUP(E341,'Общий список'!$A$3:$AG$996,4,FALSE),""))</f>
        <v/>
      </c>
      <c r="H341" s="27" t="str">
        <f>IF(B341="","", IFERROR(VLOOKUP(E341,'Общий список'!$A$3:$AG$996,6,FALSE),""))</f>
        <v/>
      </c>
      <c r="I341" s="27" t="str">
        <f>IF(B341="","", IFERROR(VLOOKUP(E341,'Общий список'!$A$3:$AG$996,7,FALSE),""))</f>
        <v/>
      </c>
      <c r="J341" s="27" t="str">
        <f t="array" ref="J341">IFERROR(INDEX('Общий список'!$A$3:$O$996,VLOOKUP(E341,'Общий список'!$A$3:$S$996,19,FALSE),MATCH(B341,'Общий список'!A336:N336,0)+1),"")</f>
        <v/>
      </c>
      <c r="K341" s="30"/>
      <c r="L341" s="30"/>
      <c r="M341" s="31" t="str">
        <f t="shared" si="4"/>
        <v/>
      </c>
      <c r="N341" s="28"/>
      <c r="O341" s="32"/>
      <c r="R341" s="33"/>
      <c r="S341" s="33"/>
      <c r="T341" s="33"/>
    </row>
    <row r="342" ht="15.0" hidden="1" customHeight="1">
      <c r="A342" s="39"/>
      <c r="B342" s="26" t="str">
        <f t="array" ref="B342">IFERROR(INDEX('Общий список'!$A$3:$S$996,VLOOKUP(E342,'Общий список'!$A$3:$S$996,19,FALSE),MATCH($B$1,'Общий список'!A337:M337,0)),"")</f>
        <v/>
      </c>
      <c r="C342" s="27" t="str">
        <f>IF(B342="","", IFERROR(VLOOKUP(E342,'Общий список'!$A$3:$AG$996,3,FALSE),""))</f>
        <v/>
      </c>
      <c r="D342" s="27" t="str">
        <f>IF(B342="","", IFERROR(VLOOKUP(E342,'Общий список'!$A$3:$AG$996,17,FALSE),""))</f>
        <v/>
      </c>
      <c r="E342" s="28" t="str">
        <f>'Общий список'!A337</f>
        <v/>
      </c>
      <c r="F342" s="29" t="str">
        <f>IF(B342="","", IFERROR(VLOOKUP(E342,'Общий список'!$A$3:$AG$996,2,FALSE),""))</f>
        <v/>
      </c>
      <c r="G342" s="27" t="str">
        <f>IF(B342="","", IFERROR(VLOOKUP(E342,'Общий список'!$A$3:$AG$996,4,FALSE),""))</f>
        <v/>
      </c>
      <c r="H342" s="27" t="str">
        <f>IF(B342="","", IFERROR(VLOOKUP(E342,'Общий список'!$A$3:$AG$996,6,FALSE),""))</f>
        <v/>
      </c>
      <c r="I342" s="27" t="str">
        <f>IF(B342="","", IFERROR(VLOOKUP(E342,'Общий список'!$A$3:$AG$996,7,FALSE),""))</f>
        <v/>
      </c>
      <c r="J342" s="27" t="str">
        <f t="array" ref="J342">IFERROR(INDEX('Общий список'!$A$3:$O$996,VLOOKUP(E342,'Общий список'!$A$3:$S$996,19,FALSE),MATCH(B342,'Общий список'!A337:N337,0)+1),"")</f>
        <v/>
      </c>
      <c r="K342" s="30"/>
      <c r="L342" s="30"/>
      <c r="M342" s="31" t="str">
        <f t="shared" si="4"/>
        <v/>
      </c>
      <c r="N342" s="28"/>
      <c r="O342" s="32"/>
      <c r="R342" s="33"/>
      <c r="S342" s="33"/>
      <c r="T342" s="33"/>
    </row>
    <row r="343" ht="15.0" hidden="1" customHeight="1">
      <c r="A343" s="39"/>
      <c r="B343" s="26" t="str">
        <f t="array" ref="B343">IFERROR(INDEX('Общий список'!$A$3:$S$996,VLOOKUP(E343,'Общий список'!$A$3:$S$996,19,FALSE),MATCH($B$1,'Общий список'!A338:M338,0)),"")</f>
        <v/>
      </c>
      <c r="C343" s="27" t="str">
        <f>IF(B343="","", IFERROR(VLOOKUP(E343,'Общий список'!$A$3:$AG$996,3,FALSE),""))</f>
        <v/>
      </c>
      <c r="D343" s="27" t="str">
        <f>IF(B343="","", IFERROR(VLOOKUP(E343,'Общий список'!$A$3:$AG$996,17,FALSE),""))</f>
        <v/>
      </c>
      <c r="E343" s="28" t="str">
        <f>'Общий список'!A338</f>
        <v/>
      </c>
      <c r="F343" s="29" t="str">
        <f>IF(B343="","", IFERROR(VLOOKUP(E343,'Общий список'!$A$3:$AG$996,2,FALSE),""))</f>
        <v/>
      </c>
      <c r="G343" s="27" t="str">
        <f>IF(B343="","", IFERROR(VLOOKUP(E343,'Общий список'!$A$3:$AG$996,4,FALSE),""))</f>
        <v/>
      </c>
      <c r="H343" s="27" t="str">
        <f>IF(B343="","", IFERROR(VLOOKUP(E343,'Общий список'!$A$3:$AG$996,6,FALSE),""))</f>
        <v/>
      </c>
      <c r="I343" s="27" t="str">
        <f>IF(B343="","", IFERROR(VLOOKUP(E343,'Общий список'!$A$3:$AG$996,7,FALSE),""))</f>
        <v/>
      </c>
      <c r="J343" s="27" t="str">
        <f t="array" ref="J343">IFERROR(INDEX('Общий список'!$A$3:$O$996,VLOOKUP(E343,'Общий список'!$A$3:$S$996,19,FALSE),MATCH(B343,'Общий список'!A338:N338,0)+1),"")</f>
        <v/>
      </c>
      <c r="K343" s="30"/>
      <c r="L343" s="30"/>
      <c r="M343" s="31" t="str">
        <f t="shared" si="4"/>
        <v/>
      </c>
      <c r="N343" s="28"/>
      <c r="O343" s="32"/>
      <c r="R343" s="33"/>
      <c r="S343" s="33"/>
      <c r="T343" s="33"/>
    </row>
    <row r="344" ht="15.0" hidden="1" customHeight="1">
      <c r="A344" s="39"/>
      <c r="B344" s="26" t="str">
        <f t="array" ref="B344">IFERROR(INDEX('Общий список'!$A$3:$S$996,VLOOKUP(E344,'Общий список'!$A$3:$S$996,19,FALSE),MATCH($B$1,'Общий список'!A339:M339,0)),"")</f>
        <v/>
      </c>
      <c r="C344" s="27" t="str">
        <f>IF(B344="","", IFERROR(VLOOKUP(E344,'Общий список'!$A$3:$AG$996,3,FALSE),""))</f>
        <v/>
      </c>
      <c r="D344" s="27" t="str">
        <f>IF(B344="","", IFERROR(VLOOKUP(E344,'Общий список'!$A$3:$AG$996,17,FALSE),""))</f>
        <v/>
      </c>
      <c r="E344" s="28" t="str">
        <f>'Общий список'!A339</f>
        <v/>
      </c>
      <c r="F344" s="29" t="str">
        <f>IF(B344="","", IFERROR(VLOOKUP(E344,'Общий список'!$A$3:$AG$996,2,FALSE),""))</f>
        <v/>
      </c>
      <c r="G344" s="27" t="str">
        <f>IF(B344="","", IFERROR(VLOOKUP(E344,'Общий список'!$A$3:$AG$996,4,FALSE),""))</f>
        <v/>
      </c>
      <c r="H344" s="27" t="str">
        <f>IF(B344="","", IFERROR(VLOOKUP(E344,'Общий список'!$A$3:$AG$996,6,FALSE),""))</f>
        <v/>
      </c>
      <c r="I344" s="27" t="str">
        <f>IF(B344="","", IFERROR(VLOOKUP(E344,'Общий список'!$A$3:$AG$996,7,FALSE),""))</f>
        <v/>
      </c>
      <c r="J344" s="27" t="str">
        <f t="array" ref="J344">IFERROR(INDEX('Общий список'!$A$3:$O$996,VLOOKUP(E344,'Общий список'!$A$3:$S$996,19,FALSE),MATCH(B344,'Общий список'!A339:N339,0)+1),"")</f>
        <v/>
      </c>
      <c r="K344" s="30"/>
      <c r="L344" s="30"/>
      <c r="M344" s="31" t="str">
        <f t="shared" si="4"/>
        <v/>
      </c>
      <c r="N344" s="28"/>
      <c r="O344" s="32"/>
      <c r="R344" s="33"/>
      <c r="S344" s="33"/>
      <c r="T344" s="33"/>
    </row>
    <row r="345" ht="15.0" hidden="1" customHeight="1">
      <c r="A345" s="39"/>
      <c r="B345" s="26" t="str">
        <f t="array" ref="B345">IFERROR(INDEX('Общий список'!$A$3:$S$996,VLOOKUP(E345,'Общий список'!$A$3:$S$996,19,FALSE),MATCH($B$1,'Общий список'!A340:M340,0)),"")</f>
        <v/>
      </c>
      <c r="C345" s="27" t="str">
        <f>IF(B345="","", IFERROR(VLOOKUP(E345,'Общий список'!$A$3:$AG$996,3,FALSE),""))</f>
        <v/>
      </c>
      <c r="D345" s="27" t="str">
        <f>IF(B345="","", IFERROR(VLOOKUP(E345,'Общий список'!$A$3:$AG$996,17,FALSE),""))</f>
        <v/>
      </c>
      <c r="E345" s="28" t="str">
        <f>'Общий список'!A340</f>
        <v/>
      </c>
      <c r="F345" s="29" t="str">
        <f>IF(B345="","", IFERROR(VLOOKUP(E345,'Общий список'!$A$3:$AG$996,2,FALSE),""))</f>
        <v/>
      </c>
      <c r="G345" s="27" t="str">
        <f>IF(B345="","", IFERROR(VLOOKUP(E345,'Общий список'!$A$3:$AG$996,4,FALSE),""))</f>
        <v/>
      </c>
      <c r="H345" s="27" t="str">
        <f>IF(B345="","", IFERROR(VLOOKUP(E345,'Общий список'!$A$3:$AG$996,6,FALSE),""))</f>
        <v/>
      </c>
      <c r="I345" s="27" t="str">
        <f>IF(B345="","", IFERROR(VLOOKUP(E345,'Общий список'!$A$3:$AG$996,7,FALSE),""))</f>
        <v/>
      </c>
      <c r="J345" s="27" t="str">
        <f t="array" ref="J345">IFERROR(INDEX('Общий список'!$A$3:$O$996,VLOOKUP(E345,'Общий список'!$A$3:$S$996,19,FALSE),MATCH(B345,'Общий список'!A340:N340,0)+1),"")</f>
        <v/>
      </c>
      <c r="K345" s="30"/>
      <c r="L345" s="30"/>
      <c r="M345" s="31" t="str">
        <f t="shared" si="4"/>
        <v/>
      </c>
      <c r="N345" s="28"/>
      <c r="O345" s="32"/>
      <c r="R345" s="33"/>
      <c r="S345" s="33"/>
      <c r="T345" s="33"/>
    </row>
    <row r="346" ht="15.0" hidden="1" customHeight="1">
      <c r="A346" s="39"/>
      <c r="B346" s="26" t="str">
        <f t="array" ref="B346">IFERROR(INDEX('Общий список'!$A$3:$S$996,VLOOKUP(E346,'Общий список'!$A$3:$S$996,19,FALSE),MATCH($B$1,'Общий список'!A341:M341,0)),"")</f>
        <v/>
      </c>
      <c r="C346" s="27" t="str">
        <f>IF(B346="","", IFERROR(VLOOKUP(E346,'Общий список'!$A$3:$AG$996,3,FALSE),""))</f>
        <v/>
      </c>
      <c r="D346" s="27" t="str">
        <f>IF(B346="","", IFERROR(VLOOKUP(E346,'Общий список'!$A$3:$AG$996,17,FALSE),""))</f>
        <v/>
      </c>
      <c r="E346" s="28" t="str">
        <f>'Общий список'!A341</f>
        <v/>
      </c>
      <c r="F346" s="29" t="str">
        <f>IF(B346="","", IFERROR(VLOOKUP(E346,'Общий список'!$A$3:$AG$996,2,FALSE),""))</f>
        <v/>
      </c>
      <c r="G346" s="27" t="str">
        <f>IF(B346="","", IFERROR(VLOOKUP(E346,'Общий список'!$A$3:$AG$996,4,FALSE),""))</f>
        <v/>
      </c>
      <c r="H346" s="27" t="str">
        <f>IF(B346="","", IFERROR(VLOOKUP(E346,'Общий список'!$A$3:$AG$996,6,FALSE),""))</f>
        <v/>
      </c>
      <c r="I346" s="27" t="str">
        <f>IF(B346="","", IFERROR(VLOOKUP(E346,'Общий список'!$A$3:$AG$996,7,FALSE),""))</f>
        <v/>
      </c>
      <c r="J346" s="27" t="str">
        <f t="array" ref="J346">IFERROR(INDEX('Общий список'!$A$3:$O$996,VLOOKUP(E346,'Общий список'!$A$3:$S$996,19,FALSE),MATCH(B346,'Общий список'!A341:N341,0)+1),"")</f>
        <v/>
      </c>
      <c r="K346" s="30"/>
      <c r="L346" s="30"/>
      <c r="M346" s="31" t="str">
        <f t="shared" si="4"/>
        <v/>
      </c>
      <c r="N346" s="28"/>
      <c r="O346" s="32"/>
      <c r="R346" s="33"/>
      <c r="S346" s="33"/>
      <c r="T346" s="33"/>
    </row>
    <row r="347" ht="15.0" hidden="1" customHeight="1">
      <c r="A347" s="39"/>
      <c r="B347" s="26" t="str">
        <f t="array" ref="B347">IFERROR(INDEX('Общий список'!$A$3:$S$996,VLOOKUP(E347,'Общий список'!$A$3:$S$996,19,FALSE),MATCH($B$1,'Общий список'!A342:M342,0)),"")</f>
        <v/>
      </c>
      <c r="C347" s="27" t="str">
        <f>IF(B347="","", IFERROR(VLOOKUP(E347,'Общий список'!$A$3:$AG$996,3,FALSE),""))</f>
        <v/>
      </c>
      <c r="D347" s="27" t="str">
        <f>IF(B347="","", IFERROR(VLOOKUP(E347,'Общий список'!$A$3:$AG$996,17,FALSE),""))</f>
        <v/>
      </c>
      <c r="E347" s="28" t="str">
        <f>'Общий список'!A342</f>
        <v/>
      </c>
      <c r="F347" s="29" t="str">
        <f>IF(B347="","", IFERROR(VLOOKUP(E347,'Общий список'!$A$3:$AG$996,2,FALSE),""))</f>
        <v/>
      </c>
      <c r="G347" s="27" t="str">
        <f>IF(B347="","", IFERROR(VLOOKUP(E347,'Общий список'!$A$3:$AG$996,4,FALSE),""))</f>
        <v/>
      </c>
      <c r="H347" s="27" t="str">
        <f>IF(B347="","", IFERROR(VLOOKUP(E347,'Общий список'!$A$3:$AG$996,6,FALSE),""))</f>
        <v/>
      </c>
      <c r="I347" s="27" t="str">
        <f>IF(B347="","", IFERROR(VLOOKUP(E347,'Общий список'!$A$3:$AG$996,7,FALSE),""))</f>
        <v/>
      </c>
      <c r="J347" s="27" t="str">
        <f t="array" ref="J347">IFERROR(INDEX('Общий список'!$A$3:$O$996,VLOOKUP(E347,'Общий список'!$A$3:$S$996,19,FALSE),MATCH(B347,'Общий список'!A342:N342,0)+1),"")</f>
        <v/>
      </c>
      <c r="K347" s="30"/>
      <c r="L347" s="30"/>
      <c r="M347" s="31" t="str">
        <f t="shared" si="4"/>
        <v/>
      </c>
      <c r="N347" s="28"/>
      <c r="O347" s="32"/>
      <c r="R347" s="33"/>
      <c r="S347" s="33"/>
      <c r="T347" s="33"/>
    </row>
    <row r="348" ht="15.0" hidden="1" customHeight="1">
      <c r="A348" s="39"/>
      <c r="B348" s="26" t="str">
        <f t="array" ref="B348">IFERROR(INDEX('Общий список'!$A$3:$S$996,VLOOKUP(E348,'Общий список'!$A$3:$S$996,19,FALSE),MATCH($B$1,'Общий список'!A343:M343,0)),"")</f>
        <v/>
      </c>
      <c r="C348" s="27" t="str">
        <f>IF(B348="","", IFERROR(VLOOKUP(E348,'Общий список'!$A$3:$AG$996,3,FALSE),""))</f>
        <v/>
      </c>
      <c r="D348" s="27" t="str">
        <f>IF(B348="","", IFERROR(VLOOKUP(E348,'Общий список'!$A$3:$AG$996,17,FALSE),""))</f>
        <v/>
      </c>
      <c r="E348" s="28" t="str">
        <f>'Общий список'!A343</f>
        <v/>
      </c>
      <c r="F348" s="29" t="str">
        <f>IF(B348="","", IFERROR(VLOOKUP(E348,'Общий список'!$A$3:$AG$996,2,FALSE),""))</f>
        <v/>
      </c>
      <c r="G348" s="27" t="str">
        <f>IF(B348="","", IFERROR(VLOOKUP(E348,'Общий список'!$A$3:$AG$996,4,FALSE),""))</f>
        <v/>
      </c>
      <c r="H348" s="27" t="str">
        <f>IF(B348="","", IFERROR(VLOOKUP(E348,'Общий список'!$A$3:$AG$996,6,FALSE),""))</f>
        <v/>
      </c>
      <c r="I348" s="27" t="str">
        <f>IF(B348="","", IFERROR(VLOOKUP(E348,'Общий список'!$A$3:$AG$996,7,FALSE),""))</f>
        <v/>
      </c>
      <c r="J348" s="27" t="str">
        <f t="array" ref="J348">IFERROR(INDEX('Общий список'!$A$3:$O$996,VLOOKUP(E348,'Общий список'!$A$3:$S$996,19,FALSE),MATCH(B348,'Общий список'!A343:N343,0)+1),"")</f>
        <v/>
      </c>
      <c r="K348" s="30"/>
      <c r="L348" s="30"/>
      <c r="M348" s="31" t="str">
        <f t="shared" si="4"/>
        <v/>
      </c>
      <c r="N348" s="28"/>
      <c r="O348" s="32"/>
      <c r="R348" s="33"/>
      <c r="S348" s="33"/>
      <c r="T348" s="33"/>
    </row>
    <row r="349" ht="15.0" hidden="1" customHeight="1">
      <c r="A349" s="39"/>
      <c r="B349" s="26" t="str">
        <f t="array" ref="B349">IFERROR(INDEX('Общий список'!$A$3:$S$996,VLOOKUP(E349,'Общий список'!$A$3:$S$996,19,FALSE),MATCH($B$1,'Общий список'!A344:M344,0)),"")</f>
        <v/>
      </c>
      <c r="C349" s="27" t="str">
        <f>IF(B349="","", IFERROR(VLOOKUP(E349,'Общий список'!$A$3:$AG$996,3,FALSE),""))</f>
        <v/>
      </c>
      <c r="D349" s="27" t="str">
        <f>IF(B349="","", IFERROR(VLOOKUP(E349,'Общий список'!$A$3:$AG$996,17,FALSE),""))</f>
        <v/>
      </c>
      <c r="E349" s="28" t="str">
        <f>'Общий список'!A344</f>
        <v/>
      </c>
      <c r="F349" s="29" t="str">
        <f>IF(B349="","", IFERROR(VLOOKUP(E349,'Общий список'!$A$3:$AG$996,2,FALSE),""))</f>
        <v/>
      </c>
      <c r="G349" s="27" t="str">
        <f>IF(B349="","", IFERROR(VLOOKUP(E349,'Общий список'!$A$3:$AG$996,4,FALSE),""))</f>
        <v/>
      </c>
      <c r="H349" s="27" t="str">
        <f>IF(B349="","", IFERROR(VLOOKUP(E349,'Общий список'!$A$3:$AG$996,6,FALSE),""))</f>
        <v/>
      </c>
      <c r="I349" s="27" t="str">
        <f>IF(B349="","", IFERROR(VLOOKUP(E349,'Общий список'!$A$3:$AG$996,7,FALSE),""))</f>
        <v/>
      </c>
      <c r="J349" s="27" t="str">
        <f t="array" ref="J349">IFERROR(INDEX('Общий список'!$A$3:$O$996,VLOOKUP(E349,'Общий список'!$A$3:$S$996,19,FALSE),MATCH(B349,'Общий список'!A344:N344,0)+1),"")</f>
        <v/>
      </c>
      <c r="K349" s="30"/>
      <c r="L349" s="30"/>
      <c r="M349" s="31" t="str">
        <f t="shared" si="4"/>
        <v/>
      </c>
      <c r="N349" s="28"/>
      <c r="O349" s="32"/>
      <c r="R349" s="33"/>
      <c r="S349" s="33"/>
      <c r="T349" s="33"/>
    </row>
    <row r="350" ht="15.0" hidden="1" customHeight="1">
      <c r="A350" s="39"/>
      <c r="B350" s="26" t="str">
        <f t="array" ref="B350">IFERROR(INDEX('Общий список'!$A$3:$S$996,VLOOKUP(E350,'Общий список'!$A$3:$S$996,19,FALSE),MATCH($B$1,'Общий список'!A345:M345,0)),"")</f>
        <v/>
      </c>
      <c r="C350" s="27" t="str">
        <f>IF(B350="","", IFERROR(VLOOKUP(E350,'Общий список'!$A$3:$AG$996,3,FALSE),""))</f>
        <v/>
      </c>
      <c r="D350" s="27" t="str">
        <f>IF(B350="","", IFERROR(VLOOKUP(E350,'Общий список'!$A$3:$AG$996,17,FALSE),""))</f>
        <v/>
      </c>
      <c r="E350" s="28" t="str">
        <f>'Общий список'!A345</f>
        <v/>
      </c>
      <c r="F350" s="29" t="str">
        <f>IF(B350="","", IFERROR(VLOOKUP(E350,'Общий список'!$A$3:$AG$996,2,FALSE),""))</f>
        <v/>
      </c>
      <c r="G350" s="27" t="str">
        <f>IF(B350="","", IFERROR(VLOOKUP(E350,'Общий список'!$A$3:$AG$996,4,FALSE),""))</f>
        <v/>
      </c>
      <c r="H350" s="27" t="str">
        <f>IF(B350="","", IFERROR(VLOOKUP(E350,'Общий список'!$A$3:$AG$996,6,FALSE),""))</f>
        <v/>
      </c>
      <c r="I350" s="27" t="str">
        <f>IF(B350="","", IFERROR(VLOOKUP(E350,'Общий список'!$A$3:$AG$996,7,FALSE),""))</f>
        <v/>
      </c>
      <c r="J350" s="27" t="str">
        <f t="array" ref="J350">IFERROR(INDEX('Общий список'!$A$3:$O$996,VLOOKUP(E350,'Общий список'!$A$3:$S$996,19,FALSE),MATCH(B350,'Общий список'!A345:N345,0)+1),"")</f>
        <v/>
      </c>
      <c r="K350" s="30"/>
      <c r="L350" s="30"/>
      <c r="M350" s="31" t="str">
        <f t="shared" si="4"/>
        <v/>
      </c>
      <c r="N350" s="28"/>
      <c r="O350" s="32"/>
      <c r="R350" s="33"/>
      <c r="S350" s="33"/>
      <c r="T350" s="33"/>
    </row>
    <row r="351" ht="15.0" hidden="1" customHeight="1">
      <c r="A351" s="39"/>
      <c r="B351" s="26" t="str">
        <f t="array" ref="B351">IFERROR(INDEX('Общий список'!$A$3:$S$996,VLOOKUP(E351,'Общий список'!$A$3:$S$996,19,FALSE),MATCH($B$1,'Общий список'!A346:M346,0)),"")</f>
        <v/>
      </c>
      <c r="C351" s="27" t="str">
        <f>IF(B351="","", IFERROR(VLOOKUP(E351,'Общий список'!$A$3:$AG$996,3,FALSE),""))</f>
        <v/>
      </c>
      <c r="D351" s="27" t="str">
        <f>IF(B351="","", IFERROR(VLOOKUP(E351,'Общий список'!$A$3:$AG$996,17,FALSE),""))</f>
        <v/>
      </c>
      <c r="E351" s="28" t="str">
        <f>'Общий список'!A346</f>
        <v/>
      </c>
      <c r="F351" s="29" t="str">
        <f>IF(B351="","", IFERROR(VLOOKUP(E351,'Общий список'!$A$3:$AG$996,2,FALSE),""))</f>
        <v/>
      </c>
      <c r="G351" s="27" t="str">
        <f>IF(B351="","", IFERROR(VLOOKUP(E351,'Общий список'!$A$3:$AG$996,4,FALSE),""))</f>
        <v/>
      </c>
      <c r="H351" s="27" t="str">
        <f>IF(B351="","", IFERROR(VLOOKUP(E351,'Общий список'!$A$3:$AG$996,6,FALSE),""))</f>
        <v/>
      </c>
      <c r="I351" s="27" t="str">
        <f>IF(B351="","", IFERROR(VLOOKUP(E351,'Общий список'!$A$3:$AG$996,7,FALSE),""))</f>
        <v/>
      </c>
      <c r="J351" s="27" t="str">
        <f t="array" ref="J351">IFERROR(INDEX('Общий список'!$A$3:$O$996,VLOOKUP(E351,'Общий список'!$A$3:$S$996,19,FALSE),MATCH(B351,'Общий список'!A346:N346,0)+1),"")</f>
        <v/>
      </c>
      <c r="K351" s="30"/>
      <c r="L351" s="30"/>
      <c r="M351" s="31" t="str">
        <f t="shared" si="4"/>
        <v/>
      </c>
      <c r="N351" s="28"/>
      <c r="O351" s="32"/>
      <c r="R351" s="33"/>
      <c r="S351" s="33"/>
      <c r="T351" s="33"/>
    </row>
    <row r="352" ht="15.0" hidden="1" customHeight="1">
      <c r="A352" s="39"/>
      <c r="B352" s="26" t="str">
        <f t="array" ref="B352">IFERROR(INDEX('Общий список'!$A$3:$S$996,VLOOKUP(E352,'Общий список'!$A$3:$S$996,19,FALSE),MATCH($B$1,'Общий список'!A347:M347,0)),"")</f>
        <v/>
      </c>
      <c r="C352" s="27" t="str">
        <f>IF(B352="","", IFERROR(VLOOKUP(E352,'Общий список'!$A$3:$AG$996,3,FALSE),""))</f>
        <v/>
      </c>
      <c r="D352" s="27" t="str">
        <f>IF(B352="","", IFERROR(VLOOKUP(E352,'Общий список'!$A$3:$AG$996,17,FALSE),""))</f>
        <v/>
      </c>
      <c r="E352" s="28" t="str">
        <f>'Общий список'!A347</f>
        <v/>
      </c>
      <c r="F352" s="29" t="str">
        <f>IF(B352="","", IFERROR(VLOOKUP(E352,'Общий список'!$A$3:$AG$996,2,FALSE),""))</f>
        <v/>
      </c>
      <c r="G352" s="27" t="str">
        <f>IF(B352="","", IFERROR(VLOOKUP(E352,'Общий список'!$A$3:$AG$996,4,FALSE),""))</f>
        <v/>
      </c>
      <c r="H352" s="27" t="str">
        <f>IF(B352="","", IFERROR(VLOOKUP(E352,'Общий список'!$A$3:$AG$996,6,FALSE),""))</f>
        <v/>
      </c>
      <c r="I352" s="27" t="str">
        <f>IF(B352="","", IFERROR(VLOOKUP(E352,'Общий список'!$A$3:$AG$996,7,FALSE),""))</f>
        <v/>
      </c>
      <c r="J352" s="27" t="str">
        <f t="array" ref="J352">IFERROR(INDEX('Общий список'!$A$3:$O$996,VLOOKUP(E352,'Общий список'!$A$3:$S$996,19,FALSE),MATCH(B352,'Общий список'!A347:N347,0)+1),"")</f>
        <v/>
      </c>
      <c r="K352" s="30"/>
      <c r="L352" s="30"/>
      <c r="M352" s="31" t="str">
        <f t="shared" si="4"/>
        <v/>
      </c>
      <c r="N352" s="28"/>
      <c r="O352" s="32"/>
      <c r="R352" s="33"/>
      <c r="S352" s="33"/>
      <c r="T352" s="33"/>
    </row>
    <row r="353" ht="15.0" hidden="1" customHeight="1">
      <c r="A353" s="39"/>
      <c r="B353" s="26" t="str">
        <f t="array" ref="B353">IFERROR(INDEX('Общий список'!$A$3:$S$996,VLOOKUP(E353,'Общий список'!$A$3:$S$996,19,FALSE),MATCH($B$1,'Общий список'!A348:M348,0)),"")</f>
        <v/>
      </c>
      <c r="C353" s="27" t="str">
        <f>IF(B353="","", IFERROR(VLOOKUP(E353,'Общий список'!$A$3:$AG$996,3,FALSE),""))</f>
        <v/>
      </c>
      <c r="D353" s="27" t="str">
        <f>IF(B353="","", IFERROR(VLOOKUP(E353,'Общий список'!$A$3:$AG$996,17,FALSE),""))</f>
        <v/>
      </c>
      <c r="E353" s="28" t="str">
        <f>'Общий список'!A348</f>
        <v/>
      </c>
      <c r="F353" s="29" t="str">
        <f>IF(B353="","", IFERROR(VLOOKUP(E353,'Общий список'!$A$3:$AG$996,2,FALSE),""))</f>
        <v/>
      </c>
      <c r="G353" s="27" t="str">
        <f>IF(B353="","", IFERROR(VLOOKUP(E353,'Общий список'!$A$3:$AG$996,4,FALSE),""))</f>
        <v/>
      </c>
      <c r="H353" s="27" t="str">
        <f>IF(B353="","", IFERROR(VLOOKUP(E353,'Общий список'!$A$3:$AG$996,6,FALSE),""))</f>
        <v/>
      </c>
      <c r="I353" s="27" t="str">
        <f>IF(B353="","", IFERROR(VLOOKUP(E353,'Общий список'!$A$3:$AG$996,7,FALSE),""))</f>
        <v/>
      </c>
      <c r="J353" s="27" t="str">
        <f t="array" ref="J353">IFERROR(INDEX('Общий список'!$A$3:$O$996,VLOOKUP(E353,'Общий список'!$A$3:$S$996,19,FALSE),MATCH(B353,'Общий список'!A348:N348,0)+1),"")</f>
        <v/>
      </c>
      <c r="K353" s="30"/>
      <c r="L353" s="30"/>
      <c r="M353" s="31" t="str">
        <f t="shared" si="4"/>
        <v/>
      </c>
      <c r="N353" s="28"/>
      <c r="O353" s="32"/>
      <c r="R353" s="33"/>
      <c r="S353" s="33"/>
      <c r="T353" s="33"/>
    </row>
    <row r="354" ht="15.0" hidden="1" customHeight="1">
      <c r="A354" s="39"/>
      <c r="B354" s="26" t="str">
        <f t="array" ref="B354">IFERROR(INDEX('Общий список'!$A$3:$S$996,VLOOKUP(E354,'Общий список'!$A$3:$S$996,19,FALSE),MATCH($B$1,'Общий список'!A349:M349,0)),"")</f>
        <v/>
      </c>
      <c r="C354" s="27" t="str">
        <f>IF(B354="","", IFERROR(VLOOKUP(E354,'Общий список'!$A$3:$AG$996,3,FALSE),""))</f>
        <v/>
      </c>
      <c r="D354" s="27" t="str">
        <f>IF(B354="","", IFERROR(VLOOKUP(E354,'Общий список'!$A$3:$AG$996,17,FALSE),""))</f>
        <v/>
      </c>
      <c r="E354" s="28" t="str">
        <f>'Общий список'!A349</f>
        <v/>
      </c>
      <c r="F354" s="29" t="str">
        <f>IF(B354="","", IFERROR(VLOOKUP(E354,'Общий список'!$A$3:$AG$996,2,FALSE),""))</f>
        <v/>
      </c>
      <c r="G354" s="27" t="str">
        <f>IF(B354="","", IFERROR(VLOOKUP(E354,'Общий список'!$A$3:$AG$996,4,FALSE),""))</f>
        <v/>
      </c>
      <c r="H354" s="27" t="str">
        <f>IF(B354="","", IFERROR(VLOOKUP(E354,'Общий список'!$A$3:$AG$996,6,FALSE),""))</f>
        <v/>
      </c>
      <c r="I354" s="27" t="str">
        <f>IF(B354="","", IFERROR(VLOOKUP(E354,'Общий список'!$A$3:$AG$996,7,FALSE),""))</f>
        <v/>
      </c>
      <c r="J354" s="27" t="str">
        <f t="array" ref="J354">IFERROR(INDEX('Общий список'!$A$3:$O$996,VLOOKUP(E354,'Общий список'!$A$3:$S$996,19,FALSE),MATCH(B354,'Общий список'!A349:N349,0)+1),"")</f>
        <v/>
      </c>
      <c r="K354" s="30"/>
      <c r="L354" s="30"/>
      <c r="M354" s="31" t="str">
        <f t="shared" si="4"/>
        <v/>
      </c>
      <c r="N354" s="28"/>
      <c r="O354" s="32"/>
      <c r="R354" s="33"/>
      <c r="S354" s="33"/>
      <c r="T354" s="33"/>
    </row>
    <row r="355" ht="15.0" hidden="1" customHeight="1">
      <c r="A355" s="39"/>
      <c r="B355" s="26" t="str">
        <f t="array" ref="B355">IFERROR(INDEX('Общий список'!$A$3:$S$996,VLOOKUP(E355,'Общий список'!$A$3:$S$996,19,FALSE),MATCH($B$1,'Общий список'!A350:M350,0)),"")</f>
        <v/>
      </c>
      <c r="C355" s="27" t="str">
        <f>IF(B355="","", IFERROR(VLOOKUP(E355,'Общий список'!$A$3:$AG$996,3,FALSE),""))</f>
        <v/>
      </c>
      <c r="D355" s="27" t="str">
        <f>IF(B355="","", IFERROR(VLOOKUP(E355,'Общий список'!$A$3:$AG$996,17,FALSE),""))</f>
        <v/>
      </c>
      <c r="E355" s="28" t="str">
        <f>'Общий список'!A350</f>
        <v/>
      </c>
      <c r="F355" s="29" t="str">
        <f>IF(B355="","", IFERROR(VLOOKUP(E355,'Общий список'!$A$3:$AG$996,2,FALSE),""))</f>
        <v/>
      </c>
      <c r="G355" s="27" t="str">
        <f>IF(B355="","", IFERROR(VLOOKUP(E355,'Общий список'!$A$3:$AG$996,4,FALSE),""))</f>
        <v/>
      </c>
      <c r="H355" s="27" t="str">
        <f>IF(B355="","", IFERROR(VLOOKUP(E355,'Общий список'!$A$3:$AG$996,6,FALSE),""))</f>
        <v/>
      </c>
      <c r="I355" s="27" t="str">
        <f>IF(B355="","", IFERROR(VLOOKUP(E355,'Общий список'!$A$3:$AG$996,7,FALSE),""))</f>
        <v/>
      </c>
      <c r="J355" s="27" t="str">
        <f t="array" ref="J355">IFERROR(INDEX('Общий список'!$A$3:$O$996,VLOOKUP(E355,'Общий список'!$A$3:$S$996,19,FALSE),MATCH(B355,'Общий список'!A350:N350,0)+1),"")</f>
        <v/>
      </c>
      <c r="K355" s="30"/>
      <c r="L355" s="30"/>
      <c r="M355" s="31" t="str">
        <f t="shared" si="4"/>
        <v/>
      </c>
      <c r="N355" s="28"/>
      <c r="O355" s="32"/>
      <c r="R355" s="33"/>
      <c r="S355" s="33"/>
      <c r="T355" s="33"/>
    </row>
    <row r="356" ht="15.0" hidden="1" customHeight="1">
      <c r="A356" s="39"/>
      <c r="B356" s="26" t="str">
        <f t="array" ref="B356">IFERROR(INDEX('Общий список'!$A$3:$S$996,VLOOKUP(E356,'Общий список'!$A$3:$S$996,19,FALSE),MATCH($B$1,'Общий список'!A351:M351,0)),"")</f>
        <v/>
      </c>
      <c r="C356" s="27" t="str">
        <f>IF(B356="","", IFERROR(VLOOKUP(E356,'Общий список'!$A$3:$AG$996,3,FALSE),""))</f>
        <v/>
      </c>
      <c r="D356" s="27" t="str">
        <f>IF(B356="","", IFERROR(VLOOKUP(E356,'Общий список'!$A$3:$AG$996,17,FALSE),""))</f>
        <v/>
      </c>
      <c r="E356" s="28" t="str">
        <f>'Общий список'!A351</f>
        <v/>
      </c>
      <c r="F356" s="29" t="str">
        <f>IF(B356="","", IFERROR(VLOOKUP(E356,'Общий список'!$A$3:$AG$996,2,FALSE),""))</f>
        <v/>
      </c>
      <c r="G356" s="27" t="str">
        <f>IF(B356="","", IFERROR(VLOOKUP(E356,'Общий список'!$A$3:$AG$996,4,FALSE),""))</f>
        <v/>
      </c>
      <c r="H356" s="27" t="str">
        <f>IF(B356="","", IFERROR(VLOOKUP(E356,'Общий список'!$A$3:$AG$996,6,FALSE),""))</f>
        <v/>
      </c>
      <c r="I356" s="27" t="str">
        <f>IF(B356="","", IFERROR(VLOOKUP(E356,'Общий список'!$A$3:$AG$996,7,FALSE),""))</f>
        <v/>
      </c>
      <c r="J356" s="27" t="str">
        <f t="array" ref="J356">IFERROR(INDEX('Общий список'!$A$3:$O$996,VLOOKUP(E356,'Общий список'!$A$3:$S$996,19,FALSE),MATCH(B356,'Общий список'!A351:N351,0)+1),"")</f>
        <v/>
      </c>
      <c r="K356" s="30"/>
      <c r="L356" s="30"/>
      <c r="M356" s="31" t="str">
        <f t="shared" si="4"/>
        <v/>
      </c>
      <c r="N356" s="28"/>
      <c r="O356" s="32"/>
      <c r="R356" s="33"/>
      <c r="S356" s="33"/>
      <c r="T356" s="33"/>
    </row>
    <row r="357" ht="15.0" hidden="1" customHeight="1">
      <c r="A357" s="39"/>
      <c r="B357" s="26" t="str">
        <f t="array" ref="B357">IFERROR(INDEX('Общий список'!$A$3:$S$996,VLOOKUP(E357,'Общий список'!$A$3:$S$996,19,FALSE),MATCH($B$1,'Общий список'!A352:M352,0)),"")</f>
        <v/>
      </c>
      <c r="C357" s="27" t="str">
        <f>IF(B357="","", IFERROR(VLOOKUP(E357,'Общий список'!$A$3:$AG$996,3,FALSE),""))</f>
        <v/>
      </c>
      <c r="D357" s="27" t="str">
        <f>IF(B357="","", IFERROR(VLOOKUP(E357,'Общий список'!$A$3:$AG$996,17,FALSE),""))</f>
        <v/>
      </c>
      <c r="E357" s="28" t="str">
        <f>'Общий список'!A352</f>
        <v/>
      </c>
      <c r="F357" s="29" t="str">
        <f>IF(B357="","", IFERROR(VLOOKUP(E357,'Общий список'!$A$3:$AG$996,2,FALSE),""))</f>
        <v/>
      </c>
      <c r="G357" s="27" t="str">
        <f>IF(B357="","", IFERROR(VLOOKUP(E357,'Общий список'!$A$3:$AG$996,4,FALSE),""))</f>
        <v/>
      </c>
      <c r="H357" s="27" t="str">
        <f>IF(B357="","", IFERROR(VLOOKUP(E357,'Общий список'!$A$3:$AG$996,6,FALSE),""))</f>
        <v/>
      </c>
      <c r="I357" s="27" t="str">
        <f>IF(B357="","", IFERROR(VLOOKUP(E357,'Общий список'!$A$3:$AG$996,7,FALSE),""))</f>
        <v/>
      </c>
      <c r="J357" s="27" t="str">
        <f t="array" ref="J357">IFERROR(INDEX('Общий список'!$A$3:$O$996,VLOOKUP(E357,'Общий список'!$A$3:$S$996,19,FALSE),MATCH(B357,'Общий список'!A352:N352,0)+1),"")</f>
        <v/>
      </c>
      <c r="K357" s="30"/>
      <c r="L357" s="30"/>
      <c r="M357" s="31" t="str">
        <f t="shared" si="4"/>
        <v/>
      </c>
      <c r="N357" s="28"/>
      <c r="O357" s="32"/>
      <c r="R357" s="33"/>
      <c r="S357" s="33"/>
      <c r="T357" s="33"/>
    </row>
    <row r="358" ht="15.0" hidden="1" customHeight="1">
      <c r="A358" s="39"/>
      <c r="B358" s="26" t="str">
        <f t="array" ref="B358">IFERROR(INDEX('Общий список'!$A$3:$S$996,VLOOKUP(E358,'Общий список'!$A$3:$S$996,19,FALSE),MATCH($B$1,'Общий список'!A353:M353,0)),"")</f>
        <v/>
      </c>
      <c r="C358" s="27" t="str">
        <f>IF(B358="","", IFERROR(VLOOKUP(E358,'Общий список'!$A$3:$AG$996,3,FALSE),""))</f>
        <v/>
      </c>
      <c r="D358" s="27" t="str">
        <f>IF(B358="","", IFERROR(VLOOKUP(E358,'Общий список'!$A$3:$AG$996,17,FALSE),""))</f>
        <v/>
      </c>
      <c r="E358" s="28" t="str">
        <f>'Общий список'!A353</f>
        <v/>
      </c>
      <c r="F358" s="29" t="str">
        <f>IF(B358="","", IFERROR(VLOOKUP(E358,'Общий список'!$A$3:$AG$996,2,FALSE),""))</f>
        <v/>
      </c>
      <c r="G358" s="27" t="str">
        <f>IF(B358="","", IFERROR(VLOOKUP(E358,'Общий список'!$A$3:$AG$996,4,FALSE),""))</f>
        <v/>
      </c>
      <c r="H358" s="27" t="str">
        <f>IF(B358="","", IFERROR(VLOOKUP(E358,'Общий список'!$A$3:$AG$996,6,FALSE),""))</f>
        <v/>
      </c>
      <c r="I358" s="27" t="str">
        <f>IF(B358="","", IFERROR(VLOOKUP(E358,'Общий список'!$A$3:$AG$996,7,FALSE),""))</f>
        <v/>
      </c>
      <c r="J358" s="27" t="str">
        <f t="array" ref="J358">IFERROR(INDEX('Общий список'!$A$3:$O$996,VLOOKUP(E358,'Общий список'!$A$3:$S$996,19,FALSE),MATCH(B358,'Общий список'!A353:N353,0)+1),"")</f>
        <v/>
      </c>
      <c r="K358" s="30"/>
      <c r="L358" s="30"/>
      <c r="M358" s="31" t="str">
        <f t="shared" si="4"/>
        <v/>
      </c>
      <c r="N358" s="28"/>
      <c r="O358" s="32"/>
      <c r="R358" s="33"/>
      <c r="S358" s="33"/>
      <c r="T358" s="33"/>
    </row>
    <row r="359" ht="15.0" hidden="1" customHeight="1">
      <c r="A359" s="39"/>
      <c r="B359" s="26" t="str">
        <f t="array" ref="B359">IFERROR(INDEX('Общий список'!$A$3:$S$996,VLOOKUP(E359,'Общий список'!$A$3:$S$996,19,FALSE),MATCH($B$1,'Общий список'!A354:M354,0)),"")</f>
        <v/>
      </c>
      <c r="C359" s="27" t="str">
        <f>IF(B359="","", IFERROR(VLOOKUP(E359,'Общий список'!$A$3:$AG$996,3,FALSE),""))</f>
        <v/>
      </c>
      <c r="D359" s="27" t="str">
        <f>IF(B359="","", IFERROR(VLOOKUP(E359,'Общий список'!$A$3:$AG$996,17,FALSE),""))</f>
        <v/>
      </c>
      <c r="E359" s="28" t="str">
        <f>'Общий список'!A354</f>
        <v/>
      </c>
      <c r="F359" s="29" t="str">
        <f>IF(B359="","", IFERROR(VLOOKUP(E359,'Общий список'!$A$3:$AG$996,2,FALSE),""))</f>
        <v/>
      </c>
      <c r="G359" s="27" t="str">
        <f>IF(B359="","", IFERROR(VLOOKUP(E359,'Общий список'!$A$3:$AG$996,4,FALSE),""))</f>
        <v/>
      </c>
      <c r="H359" s="27" t="str">
        <f>IF(B359="","", IFERROR(VLOOKUP(E359,'Общий список'!$A$3:$AG$996,6,FALSE),""))</f>
        <v/>
      </c>
      <c r="I359" s="27" t="str">
        <f>IF(B359="","", IFERROR(VLOOKUP(E359,'Общий список'!$A$3:$AG$996,7,FALSE),""))</f>
        <v/>
      </c>
      <c r="J359" s="27" t="str">
        <f t="array" ref="J359">IFERROR(INDEX('Общий список'!$A$3:$O$996,VLOOKUP(E359,'Общий список'!$A$3:$S$996,19,FALSE),MATCH(B359,'Общий список'!A354:N354,0)+1),"")</f>
        <v/>
      </c>
      <c r="K359" s="30"/>
      <c r="L359" s="30"/>
      <c r="M359" s="31" t="str">
        <f t="shared" si="4"/>
        <v/>
      </c>
      <c r="N359" s="28"/>
      <c r="O359" s="32"/>
      <c r="R359" s="33"/>
      <c r="S359" s="33"/>
      <c r="T359" s="33"/>
    </row>
    <row r="360" ht="15.0" hidden="1" customHeight="1">
      <c r="A360" s="39"/>
      <c r="B360" s="26" t="str">
        <f t="array" ref="B360">IFERROR(INDEX('Общий список'!$A$3:$S$996,VLOOKUP(E360,'Общий список'!$A$3:$S$996,19,FALSE),MATCH($B$1,'Общий список'!A355:M355,0)),"")</f>
        <v/>
      </c>
      <c r="C360" s="27" t="str">
        <f>IF(B360="","", IFERROR(VLOOKUP(E360,'Общий список'!$A$3:$AG$996,3,FALSE),""))</f>
        <v/>
      </c>
      <c r="D360" s="27" t="str">
        <f>IF(B360="","", IFERROR(VLOOKUP(E360,'Общий список'!$A$3:$AG$996,17,FALSE),""))</f>
        <v/>
      </c>
      <c r="E360" s="28" t="str">
        <f>'Общий список'!A355</f>
        <v/>
      </c>
      <c r="F360" s="29" t="str">
        <f>IF(B360="","", IFERROR(VLOOKUP(E360,'Общий список'!$A$3:$AG$996,2,FALSE),""))</f>
        <v/>
      </c>
      <c r="G360" s="27" t="str">
        <f>IF(B360="","", IFERROR(VLOOKUP(E360,'Общий список'!$A$3:$AG$996,4,FALSE),""))</f>
        <v/>
      </c>
      <c r="H360" s="27" t="str">
        <f>IF(B360="","", IFERROR(VLOOKUP(E360,'Общий список'!$A$3:$AG$996,6,FALSE),""))</f>
        <v/>
      </c>
      <c r="I360" s="27" t="str">
        <f>IF(B360="","", IFERROR(VLOOKUP(E360,'Общий список'!$A$3:$AG$996,7,FALSE),""))</f>
        <v/>
      </c>
      <c r="J360" s="27" t="str">
        <f t="array" ref="J360">IFERROR(INDEX('Общий список'!$A$3:$O$996,VLOOKUP(E360,'Общий список'!$A$3:$S$996,19,FALSE),MATCH(B360,'Общий список'!A355:N355,0)+1),"")</f>
        <v/>
      </c>
      <c r="K360" s="30"/>
      <c r="L360" s="30"/>
      <c r="M360" s="31" t="str">
        <f t="shared" si="4"/>
        <v/>
      </c>
      <c r="N360" s="28"/>
      <c r="O360" s="32"/>
      <c r="R360" s="33"/>
      <c r="S360" s="33"/>
      <c r="T360" s="33"/>
    </row>
    <row r="361" ht="15.0" hidden="1" customHeight="1">
      <c r="A361" s="39"/>
      <c r="B361" s="26" t="str">
        <f t="array" ref="B361">IFERROR(INDEX('Общий список'!$A$3:$S$996,VLOOKUP(E361,'Общий список'!$A$3:$S$996,19,FALSE),MATCH($B$1,'Общий список'!A356:M356,0)),"")</f>
        <v/>
      </c>
      <c r="C361" s="27" t="str">
        <f>IF(B361="","", IFERROR(VLOOKUP(E361,'Общий список'!$A$3:$AG$996,3,FALSE),""))</f>
        <v/>
      </c>
      <c r="D361" s="27" t="str">
        <f>IF(B361="","", IFERROR(VLOOKUP(E361,'Общий список'!$A$3:$AG$996,17,FALSE),""))</f>
        <v/>
      </c>
      <c r="E361" s="28" t="str">
        <f>'Общий список'!A356</f>
        <v/>
      </c>
      <c r="F361" s="29" t="str">
        <f>IF(B361="","", IFERROR(VLOOKUP(E361,'Общий список'!$A$3:$AG$996,2,FALSE),""))</f>
        <v/>
      </c>
      <c r="G361" s="27" t="str">
        <f>IF(B361="","", IFERROR(VLOOKUP(E361,'Общий список'!$A$3:$AG$996,4,FALSE),""))</f>
        <v/>
      </c>
      <c r="H361" s="27" t="str">
        <f>IF(B361="","", IFERROR(VLOOKUP(E361,'Общий список'!$A$3:$AG$996,6,FALSE),""))</f>
        <v/>
      </c>
      <c r="I361" s="27" t="str">
        <f>IF(B361="","", IFERROR(VLOOKUP(E361,'Общий список'!$A$3:$AG$996,7,FALSE),""))</f>
        <v/>
      </c>
      <c r="J361" s="27" t="str">
        <f t="array" ref="J361">IFERROR(INDEX('Общий список'!$A$3:$O$996,VLOOKUP(E361,'Общий список'!$A$3:$S$996,19,FALSE),MATCH(B361,'Общий список'!A356:N356,0)+1),"")</f>
        <v/>
      </c>
      <c r="K361" s="30"/>
      <c r="L361" s="30"/>
      <c r="M361" s="31" t="str">
        <f t="shared" si="4"/>
        <v/>
      </c>
      <c r="N361" s="28"/>
      <c r="O361" s="32"/>
      <c r="R361" s="33"/>
      <c r="S361" s="33"/>
      <c r="T361" s="33"/>
    </row>
    <row r="362" ht="15.0" hidden="1" customHeight="1">
      <c r="A362" s="39"/>
      <c r="B362" s="26" t="str">
        <f t="array" ref="B362">IFERROR(INDEX('Общий список'!$A$3:$S$996,VLOOKUP(E362,'Общий список'!$A$3:$S$996,19,FALSE),MATCH($B$1,'Общий список'!A357:M357,0)),"")</f>
        <v/>
      </c>
      <c r="C362" s="27" t="str">
        <f>IF(B362="","", IFERROR(VLOOKUP(E362,'Общий список'!$A$3:$AG$996,3,FALSE),""))</f>
        <v/>
      </c>
      <c r="D362" s="27" t="str">
        <f>IF(B362="","", IFERROR(VLOOKUP(E362,'Общий список'!$A$3:$AG$996,17,FALSE),""))</f>
        <v/>
      </c>
      <c r="E362" s="28" t="str">
        <f>'Общий список'!A357</f>
        <v/>
      </c>
      <c r="F362" s="29" t="str">
        <f>IF(B362="","", IFERROR(VLOOKUP(E362,'Общий список'!$A$3:$AG$996,2,FALSE),""))</f>
        <v/>
      </c>
      <c r="G362" s="27" t="str">
        <f>IF(B362="","", IFERROR(VLOOKUP(E362,'Общий список'!$A$3:$AG$996,4,FALSE),""))</f>
        <v/>
      </c>
      <c r="H362" s="27" t="str">
        <f>IF(B362="","", IFERROR(VLOOKUP(E362,'Общий список'!$A$3:$AG$996,6,FALSE),""))</f>
        <v/>
      </c>
      <c r="I362" s="27" t="str">
        <f>IF(B362="","", IFERROR(VLOOKUP(E362,'Общий список'!$A$3:$AG$996,7,FALSE),""))</f>
        <v/>
      </c>
      <c r="J362" s="27" t="str">
        <f t="array" ref="J362">IFERROR(INDEX('Общий список'!$A$3:$O$996,VLOOKUP(E362,'Общий список'!$A$3:$S$996,19,FALSE),MATCH(B362,'Общий список'!A357:N357,0)+1),"")</f>
        <v/>
      </c>
      <c r="K362" s="30"/>
      <c r="L362" s="30"/>
      <c r="M362" s="31" t="str">
        <f t="shared" si="4"/>
        <v/>
      </c>
      <c r="N362" s="28"/>
      <c r="O362" s="32"/>
      <c r="R362" s="33"/>
      <c r="S362" s="33"/>
      <c r="T362" s="33"/>
    </row>
    <row r="363" ht="15.0" hidden="1" customHeight="1">
      <c r="A363" s="39"/>
      <c r="B363" s="26" t="str">
        <f t="array" ref="B363">IFERROR(INDEX('Общий список'!$A$3:$S$996,VLOOKUP(E363,'Общий список'!$A$3:$S$996,19,FALSE),MATCH($B$1,'Общий список'!A358:M358,0)),"")</f>
        <v/>
      </c>
      <c r="C363" s="27" t="str">
        <f>IF(B363="","", IFERROR(VLOOKUP(E363,'Общий список'!$A$3:$AG$996,3,FALSE),""))</f>
        <v/>
      </c>
      <c r="D363" s="27" t="str">
        <f>IF(B363="","", IFERROR(VLOOKUP(E363,'Общий список'!$A$3:$AG$996,17,FALSE),""))</f>
        <v/>
      </c>
      <c r="E363" s="28" t="str">
        <f>'Общий список'!A358</f>
        <v/>
      </c>
      <c r="F363" s="29" t="str">
        <f>IF(B363="","", IFERROR(VLOOKUP(E363,'Общий список'!$A$3:$AG$996,2,FALSE),""))</f>
        <v/>
      </c>
      <c r="G363" s="27" t="str">
        <f>IF(B363="","", IFERROR(VLOOKUP(E363,'Общий список'!$A$3:$AG$996,4,FALSE),""))</f>
        <v/>
      </c>
      <c r="H363" s="27" t="str">
        <f>IF(B363="","", IFERROR(VLOOKUP(E363,'Общий список'!$A$3:$AG$996,6,FALSE),""))</f>
        <v/>
      </c>
      <c r="I363" s="27" t="str">
        <f>IF(B363="","", IFERROR(VLOOKUP(E363,'Общий список'!$A$3:$AG$996,7,FALSE),""))</f>
        <v/>
      </c>
      <c r="J363" s="27" t="str">
        <f t="array" ref="J363">IFERROR(INDEX('Общий список'!$A$3:$O$996,VLOOKUP(E363,'Общий список'!$A$3:$S$996,19,FALSE),MATCH(B363,'Общий список'!A358:N358,0)+1),"")</f>
        <v/>
      </c>
      <c r="K363" s="30"/>
      <c r="L363" s="30"/>
      <c r="M363" s="31" t="str">
        <f t="shared" si="4"/>
        <v/>
      </c>
      <c r="N363" s="28"/>
      <c r="O363" s="32"/>
      <c r="R363" s="33"/>
      <c r="S363" s="33"/>
      <c r="T363" s="33"/>
    </row>
    <row r="364" ht="15.0" hidden="1" customHeight="1">
      <c r="A364" s="39"/>
      <c r="B364" s="26" t="str">
        <f t="array" ref="B364">IFERROR(INDEX('Общий список'!$A$3:$S$996,VLOOKUP(E364,'Общий список'!$A$3:$S$996,19,FALSE),MATCH($B$1,'Общий список'!A359:M359,0)),"")</f>
        <v/>
      </c>
      <c r="C364" s="27" t="str">
        <f>IF(B364="","", IFERROR(VLOOKUP(E364,'Общий список'!$A$3:$AG$996,3,FALSE),""))</f>
        <v/>
      </c>
      <c r="D364" s="27" t="str">
        <f>IF(B364="","", IFERROR(VLOOKUP(E364,'Общий список'!$A$3:$AG$996,17,FALSE),""))</f>
        <v/>
      </c>
      <c r="E364" s="28" t="str">
        <f>'Общий список'!A359</f>
        <v/>
      </c>
      <c r="F364" s="29" t="str">
        <f>IF(B364="","", IFERROR(VLOOKUP(E364,'Общий список'!$A$3:$AG$996,2,FALSE),""))</f>
        <v/>
      </c>
      <c r="G364" s="27" t="str">
        <f>IF(B364="","", IFERROR(VLOOKUP(E364,'Общий список'!$A$3:$AG$996,4,FALSE),""))</f>
        <v/>
      </c>
      <c r="H364" s="27" t="str">
        <f>IF(B364="","", IFERROR(VLOOKUP(E364,'Общий список'!$A$3:$AG$996,6,FALSE),""))</f>
        <v/>
      </c>
      <c r="I364" s="27" t="str">
        <f>IF(B364="","", IFERROR(VLOOKUP(E364,'Общий список'!$A$3:$AG$996,7,FALSE),""))</f>
        <v/>
      </c>
      <c r="J364" s="27" t="str">
        <f t="array" ref="J364">IFERROR(INDEX('Общий список'!$A$3:$O$996,VLOOKUP(E364,'Общий список'!$A$3:$S$996,19,FALSE),MATCH(B364,'Общий список'!A359:N359,0)+1),"")</f>
        <v/>
      </c>
      <c r="K364" s="30"/>
      <c r="L364" s="30"/>
      <c r="M364" s="31" t="str">
        <f t="shared" si="4"/>
        <v/>
      </c>
      <c r="N364" s="28"/>
      <c r="O364" s="32"/>
      <c r="R364" s="33"/>
      <c r="S364" s="33"/>
      <c r="T364" s="33"/>
    </row>
    <row r="365" ht="15.0" hidden="1" customHeight="1">
      <c r="A365" s="39"/>
      <c r="B365" s="26" t="str">
        <f t="array" ref="B365">IFERROR(INDEX('Общий список'!$A$3:$S$996,VLOOKUP(E365,'Общий список'!$A$3:$S$996,19,FALSE),MATCH($B$1,'Общий список'!A360:M360,0)),"")</f>
        <v/>
      </c>
      <c r="C365" s="27" t="str">
        <f>IF(B365="","", IFERROR(VLOOKUP(E365,'Общий список'!$A$3:$AG$996,3,FALSE),""))</f>
        <v/>
      </c>
      <c r="D365" s="27" t="str">
        <f>IF(B365="","", IFERROR(VLOOKUP(E365,'Общий список'!$A$3:$AG$996,17,FALSE),""))</f>
        <v/>
      </c>
      <c r="E365" s="28" t="str">
        <f>'Общий список'!A360</f>
        <v/>
      </c>
      <c r="F365" s="29" t="str">
        <f>IF(B365="","", IFERROR(VLOOKUP(E365,'Общий список'!$A$3:$AG$996,2,FALSE),""))</f>
        <v/>
      </c>
      <c r="G365" s="27" t="str">
        <f>IF(B365="","", IFERROR(VLOOKUP(E365,'Общий список'!$A$3:$AG$996,4,FALSE),""))</f>
        <v/>
      </c>
      <c r="H365" s="27" t="str">
        <f>IF(B365="","", IFERROR(VLOOKUP(E365,'Общий список'!$A$3:$AG$996,6,FALSE),""))</f>
        <v/>
      </c>
      <c r="I365" s="27" t="str">
        <f>IF(B365="","", IFERROR(VLOOKUP(E365,'Общий список'!$A$3:$AG$996,7,FALSE),""))</f>
        <v/>
      </c>
      <c r="J365" s="27" t="str">
        <f t="array" ref="J365">IFERROR(INDEX('Общий список'!$A$3:$O$996,VLOOKUP(E365,'Общий список'!$A$3:$S$996,19,FALSE),MATCH(B365,'Общий список'!A360:N360,0)+1),"")</f>
        <v/>
      </c>
      <c r="K365" s="30"/>
      <c r="L365" s="30"/>
      <c r="M365" s="31" t="str">
        <f t="shared" si="4"/>
        <v/>
      </c>
      <c r="N365" s="28"/>
      <c r="O365" s="32"/>
      <c r="R365" s="33"/>
      <c r="S365" s="33"/>
      <c r="T365" s="33"/>
    </row>
    <row r="366" ht="15.0" hidden="1" customHeight="1">
      <c r="A366" s="39"/>
      <c r="B366" s="26" t="str">
        <f t="array" ref="B366">IFERROR(INDEX('Общий список'!$A$3:$S$996,VLOOKUP(E366,'Общий список'!$A$3:$S$996,19,FALSE),MATCH($B$1,'Общий список'!A361:M361,0)),"")</f>
        <v/>
      </c>
      <c r="C366" s="27" t="str">
        <f>IF(B366="","", IFERROR(VLOOKUP(E366,'Общий список'!$A$3:$AG$996,3,FALSE),""))</f>
        <v/>
      </c>
      <c r="D366" s="27" t="str">
        <f>IF(B366="","", IFERROR(VLOOKUP(E366,'Общий список'!$A$3:$AG$996,17,FALSE),""))</f>
        <v/>
      </c>
      <c r="E366" s="28" t="str">
        <f>'Общий список'!A361</f>
        <v/>
      </c>
      <c r="F366" s="29" t="str">
        <f>IF(B366="","", IFERROR(VLOOKUP(E366,'Общий список'!$A$3:$AG$996,2,FALSE),""))</f>
        <v/>
      </c>
      <c r="G366" s="27" t="str">
        <f>IF(B366="","", IFERROR(VLOOKUP(E366,'Общий список'!$A$3:$AG$996,4,FALSE),""))</f>
        <v/>
      </c>
      <c r="H366" s="27" t="str">
        <f>IF(B366="","", IFERROR(VLOOKUP(E366,'Общий список'!$A$3:$AG$996,6,FALSE),""))</f>
        <v/>
      </c>
      <c r="I366" s="27" t="str">
        <f>IF(B366="","", IFERROR(VLOOKUP(E366,'Общий список'!$A$3:$AG$996,7,FALSE),""))</f>
        <v/>
      </c>
      <c r="J366" s="27" t="str">
        <f t="array" ref="J366">IFERROR(INDEX('Общий список'!$A$3:$O$996,VLOOKUP(E366,'Общий список'!$A$3:$S$996,19,FALSE),MATCH(B366,'Общий список'!A361:N361,0)+1),"")</f>
        <v/>
      </c>
      <c r="K366" s="30"/>
      <c r="L366" s="30"/>
      <c r="M366" s="31" t="str">
        <f t="shared" si="4"/>
        <v/>
      </c>
      <c r="N366" s="28"/>
      <c r="O366" s="32"/>
      <c r="R366" s="33"/>
      <c r="S366" s="33"/>
      <c r="T366" s="33"/>
    </row>
    <row r="367" ht="15.0" hidden="1" customHeight="1">
      <c r="A367" s="39"/>
      <c r="B367" s="26" t="str">
        <f t="array" ref="B367">IFERROR(INDEX('Общий список'!$A$3:$S$996,VLOOKUP(E367,'Общий список'!$A$3:$S$996,19,FALSE),MATCH($B$1,'Общий список'!A362:M362,0)),"")</f>
        <v/>
      </c>
      <c r="C367" s="27" t="str">
        <f>IF(B367="","", IFERROR(VLOOKUP(E367,'Общий список'!$A$3:$AG$996,3,FALSE),""))</f>
        <v/>
      </c>
      <c r="D367" s="27" t="str">
        <f>IF(B367="","", IFERROR(VLOOKUP(E367,'Общий список'!$A$3:$AG$996,17,FALSE),""))</f>
        <v/>
      </c>
      <c r="E367" s="28" t="str">
        <f>'Общий список'!A362</f>
        <v/>
      </c>
      <c r="F367" s="29" t="str">
        <f>IF(B367="","", IFERROR(VLOOKUP(E367,'Общий список'!$A$3:$AG$996,2,FALSE),""))</f>
        <v/>
      </c>
      <c r="G367" s="27" t="str">
        <f>IF(B367="","", IFERROR(VLOOKUP(E367,'Общий список'!$A$3:$AG$996,4,FALSE),""))</f>
        <v/>
      </c>
      <c r="H367" s="27" t="str">
        <f>IF(B367="","", IFERROR(VLOOKUP(E367,'Общий список'!$A$3:$AG$996,6,FALSE),""))</f>
        <v/>
      </c>
      <c r="I367" s="27" t="str">
        <f>IF(B367="","", IFERROR(VLOOKUP(E367,'Общий список'!$A$3:$AG$996,7,FALSE),""))</f>
        <v/>
      </c>
      <c r="J367" s="27" t="str">
        <f t="array" ref="J367">IFERROR(INDEX('Общий список'!$A$3:$O$996,VLOOKUP(E367,'Общий список'!$A$3:$S$996,19,FALSE),MATCH(B367,'Общий список'!A362:N362,0)+1),"")</f>
        <v/>
      </c>
      <c r="K367" s="30"/>
      <c r="L367" s="30"/>
      <c r="M367" s="31" t="str">
        <f t="shared" si="4"/>
        <v/>
      </c>
      <c r="N367" s="28"/>
      <c r="O367" s="32"/>
      <c r="R367" s="33"/>
      <c r="S367" s="33"/>
      <c r="T367" s="33"/>
    </row>
    <row r="368" ht="15.0" hidden="1" customHeight="1">
      <c r="A368" s="39"/>
      <c r="B368" s="26" t="str">
        <f t="array" ref="B368">IFERROR(INDEX('Общий список'!$A$3:$S$996,VLOOKUP(E368,'Общий список'!$A$3:$S$996,19,FALSE),MATCH($B$1,'Общий список'!A363:M363,0)),"")</f>
        <v/>
      </c>
      <c r="C368" s="27" t="str">
        <f>IF(B368="","", IFERROR(VLOOKUP(E368,'Общий список'!$A$3:$AG$996,3,FALSE),""))</f>
        <v/>
      </c>
      <c r="D368" s="27" t="str">
        <f>IF(B368="","", IFERROR(VLOOKUP(E368,'Общий список'!$A$3:$AG$996,17,FALSE),""))</f>
        <v/>
      </c>
      <c r="E368" s="28" t="str">
        <f>'Общий список'!A363</f>
        <v/>
      </c>
      <c r="F368" s="29" t="str">
        <f>IF(B368="","", IFERROR(VLOOKUP(E368,'Общий список'!$A$3:$AG$996,2,FALSE),""))</f>
        <v/>
      </c>
      <c r="G368" s="27" t="str">
        <f>IF(B368="","", IFERROR(VLOOKUP(E368,'Общий список'!$A$3:$AG$996,4,FALSE),""))</f>
        <v/>
      </c>
      <c r="H368" s="27" t="str">
        <f>IF(B368="","", IFERROR(VLOOKUP(E368,'Общий список'!$A$3:$AG$996,6,FALSE),""))</f>
        <v/>
      </c>
      <c r="I368" s="27" t="str">
        <f>IF(B368="","", IFERROR(VLOOKUP(E368,'Общий список'!$A$3:$AG$996,7,FALSE),""))</f>
        <v/>
      </c>
      <c r="J368" s="27" t="str">
        <f t="array" ref="J368">IFERROR(INDEX('Общий список'!$A$3:$O$996,VLOOKUP(E368,'Общий список'!$A$3:$S$996,19,FALSE),MATCH(B368,'Общий список'!A363:N363,0)+1),"")</f>
        <v/>
      </c>
      <c r="K368" s="30"/>
      <c r="L368" s="30"/>
      <c r="M368" s="31" t="str">
        <f t="shared" si="4"/>
        <v/>
      </c>
      <c r="N368" s="28"/>
      <c r="O368" s="32"/>
      <c r="R368" s="33"/>
      <c r="S368" s="33"/>
      <c r="T368" s="33"/>
    </row>
    <row r="369" ht="15.0" hidden="1" customHeight="1">
      <c r="A369" s="39"/>
      <c r="B369" s="26" t="str">
        <f t="array" ref="B369">IFERROR(INDEX('Общий список'!$A$3:$S$996,VLOOKUP(E369,'Общий список'!$A$3:$S$996,19,FALSE),MATCH($B$1,'Общий список'!A364:M364,0)),"")</f>
        <v/>
      </c>
      <c r="C369" s="27" t="str">
        <f>IF(B369="","", IFERROR(VLOOKUP(E369,'Общий список'!$A$3:$AG$996,3,FALSE),""))</f>
        <v/>
      </c>
      <c r="D369" s="27" t="str">
        <f>IF(B369="","", IFERROR(VLOOKUP(E369,'Общий список'!$A$3:$AG$996,17,FALSE),""))</f>
        <v/>
      </c>
      <c r="E369" s="28" t="str">
        <f>'Общий список'!A364</f>
        <v/>
      </c>
      <c r="F369" s="29" t="str">
        <f>IF(B369="","", IFERROR(VLOOKUP(E369,'Общий список'!$A$3:$AG$996,2,FALSE),""))</f>
        <v/>
      </c>
      <c r="G369" s="27" t="str">
        <f>IF(B369="","", IFERROR(VLOOKUP(E369,'Общий список'!$A$3:$AG$996,4,FALSE),""))</f>
        <v/>
      </c>
      <c r="H369" s="27" t="str">
        <f>IF(B369="","", IFERROR(VLOOKUP(E369,'Общий список'!$A$3:$AG$996,6,FALSE),""))</f>
        <v/>
      </c>
      <c r="I369" s="27" t="str">
        <f>IF(B369="","", IFERROR(VLOOKUP(E369,'Общий список'!$A$3:$AG$996,7,FALSE),""))</f>
        <v/>
      </c>
      <c r="J369" s="27" t="str">
        <f t="array" ref="J369">IFERROR(INDEX('Общий список'!$A$3:$O$996,VLOOKUP(E369,'Общий список'!$A$3:$S$996,19,FALSE),MATCH(B369,'Общий список'!A364:N364,0)+1),"")</f>
        <v/>
      </c>
      <c r="K369" s="30"/>
      <c r="L369" s="30"/>
      <c r="M369" s="31" t="str">
        <f t="shared" si="4"/>
        <v/>
      </c>
      <c r="N369" s="28"/>
      <c r="O369" s="32"/>
      <c r="R369" s="33"/>
      <c r="S369" s="33"/>
      <c r="T369" s="33"/>
    </row>
    <row r="370" ht="15.0" hidden="1" customHeight="1">
      <c r="A370" s="39"/>
      <c r="B370" s="26" t="str">
        <f t="array" ref="B370">IFERROR(INDEX('Общий список'!$A$3:$S$996,VLOOKUP(E370,'Общий список'!$A$3:$S$996,19,FALSE),MATCH($B$1,'Общий список'!A365:M365,0)),"")</f>
        <v/>
      </c>
      <c r="C370" s="27" t="str">
        <f>IF(B370="","", IFERROR(VLOOKUP(E370,'Общий список'!$A$3:$AG$996,3,FALSE),""))</f>
        <v/>
      </c>
      <c r="D370" s="27" t="str">
        <f>IF(B370="","", IFERROR(VLOOKUP(E370,'Общий список'!$A$3:$AG$996,17,FALSE),""))</f>
        <v/>
      </c>
      <c r="E370" s="28" t="str">
        <f>'Общий список'!A365</f>
        <v/>
      </c>
      <c r="F370" s="29" t="str">
        <f>IF(B370="","", IFERROR(VLOOKUP(E370,'Общий список'!$A$3:$AG$996,2,FALSE),""))</f>
        <v/>
      </c>
      <c r="G370" s="27" t="str">
        <f>IF(B370="","", IFERROR(VLOOKUP(E370,'Общий список'!$A$3:$AG$996,4,FALSE),""))</f>
        <v/>
      </c>
      <c r="H370" s="27" t="str">
        <f>IF(B370="","", IFERROR(VLOOKUP(E370,'Общий список'!$A$3:$AG$996,6,FALSE),""))</f>
        <v/>
      </c>
      <c r="I370" s="27" t="str">
        <f>IF(B370="","", IFERROR(VLOOKUP(E370,'Общий список'!$A$3:$AG$996,7,FALSE),""))</f>
        <v/>
      </c>
      <c r="J370" s="27" t="str">
        <f t="array" ref="J370">IFERROR(INDEX('Общий список'!$A$3:$O$996,VLOOKUP(E370,'Общий список'!$A$3:$S$996,19,FALSE),MATCH(B370,'Общий список'!A365:N365,0)+1),"")</f>
        <v/>
      </c>
      <c r="K370" s="30"/>
      <c r="L370" s="30"/>
      <c r="M370" s="31" t="str">
        <f t="shared" si="4"/>
        <v/>
      </c>
      <c r="N370" s="28"/>
      <c r="O370" s="32"/>
      <c r="R370" s="33"/>
      <c r="S370" s="33"/>
      <c r="T370" s="33"/>
    </row>
    <row r="371" ht="15.0" hidden="1" customHeight="1">
      <c r="A371" s="39"/>
      <c r="B371" s="26" t="str">
        <f t="array" ref="B371">IFERROR(INDEX('Общий список'!$A$3:$S$996,VLOOKUP(E371,'Общий список'!$A$3:$S$996,19,FALSE),MATCH($B$1,'Общий список'!A366:M366,0)),"")</f>
        <v/>
      </c>
      <c r="C371" s="27" t="str">
        <f>IF(B371="","", IFERROR(VLOOKUP(E371,'Общий список'!$A$3:$AG$996,3,FALSE),""))</f>
        <v/>
      </c>
      <c r="D371" s="27" t="str">
        <f>IF(B371="","", IFERROR(VLOOKUP(E371,'Общий список'!$A$3:$AG$996,17,FALSE),""))</f>
        <v/>
      </c>
      <c r="E371" s="28" t="str">
        <f>'Общий список'!A366</f>
        <v/>
      </c>
      <c r="F371" s="29" t="str">
        <f>IF(B371="","", IFERROR(VLOOKUP(E371,'Общий список'!$A$3:$AG$996,2,FALSE),""))</f>
        <v/>
      </c>
      <c r="G371" s="27" t="str">
        <f>IF(B371="","", IFERROR(VLOOKUP(E371,'Общий список'!$A$3:$AG$996,4,FALSE),""))</f>
        <v/>
      </c>
      <c r="H371" s="27" t="str">
        <f>IF(B371="","", IFERROR(VLOOKUP(E371,'Общий список'!$A$3:$AG$996,6,FALSE),""))</f>
        <v/>
      </c>
      <c r="I371" s="27" t="str">
        <f>IF(B371="","", IFERROR(VLOOKUP(E371,'Общий список'!$A$3:$AG$996,7,FALSE),""))</f>
        <v/>
      </c>
      <c r="J371" s="27" t="str">
        <f t="array" ref="J371">IFERROR(INDEX('Общий список'!$A$3:$O$996,VLOOKUP(E371,'Общий список'!$A$3:$S$996,19,FALSE),MATCH(B371,'Общий список'!A366:N366,0)+1),"")</f>
        <v/>
      </c>
      <c r="K371" s="30"/>
      <c r="L371" s="30"/>
      <c r="M371" s="31" t="str">
        <f t="shared" si="4"/>
        <v/>
      </c>
      <c r="N371" s="28"/>
      <c r="O371" s="32"/>
      <c r="R371" s="33"/>
      <c r="S371" s="33"/>
      <c r="T371" s="33"/>
    </row>
    <row r="372" ht="15.0" hidden="1" customHeight="1">
      <c r="A372" s="39"/>
      <c r="B372" s="26" t="str">
        <f t="array" ref="B372">IFERROR(INDEX('Общий список'!$A$3:$S$996,VLOOKUP(E372,'Общий список'!$A$3:$S$996,19,FALSE),MATCH($B$1,'Общий список'!A367:M367,0)),"")</f>
        <v/>
      </c>
      <c r="C372" s="27" t="str">
        <f>IF(B372="","", IFERROR(VLOOKUP(E372,'Общий список'!$A$3:$AG$996,3,FALSE),""))</f>
        <v/>
      </c>
      <c r="D372" s="27" t="str">
        <f>IF(B372="","", IFERROR(VLOOKUP(E372,'Общий список'!$A$3:$AG$996,17,FALSE),""))</f>
        <v/>
      </c>
      <c r="E372" s="28" t="str">
        <f>'Общий список'!A367</f>
        <v/>
      </c>
      <c r="F372" s="29" t="str">
        <f>IF(B372="","", IFERROR(VLOOKUP(E372,'Общий список'!$A$3:$AG$996,2,FALSE),""))</f>
        <v/>
      </c>
      <c r="G372" s="27" t="str">
        <f>IF(B372="","", IFERROR(VLOOKUP(E372,'Общий список'!$A$3:$AG$996,4,FALSE),""))</f>
        <v/>
      </c>
      <c r="H372" s="27" t="str">
        <f>IF(B372="","", IFERROR(VLOOKUP(E372,'Общий список'!$A$3:$AG$996,6,FALSE),""))</f>
        <v/>
      </c>
      <c r="I372" s="27" t="str">
        <f>IF(B372="","", IFERROR(VLOOKUP(E372,'Общий список'!$A$3:$AG$996,7,FALSE),""))</f>
        <v/>
      </c>
      <c r="J372" s="27" t="str">
        <f t="array" ref="J372">IFERROR(INDEX('Общий список'!$A$3:$O$996,VLOOKUP(E372,'Общий список'!$A$3:$S$996,19,FALSE),MATCH(B372,'Общий список'!A367:N367,0)+1),"")</f>
        <v/>
      </c>
      <c r="K372" s="30"/>
      <c r="L372" s="30"/>
      <c r="M372" s="31" t="str">
        <f t="shared" si="4"/>
        <v/>
      </c>
      <c r="N372" s="28"/>
      <c r="O372" s="32"/>
      <c r="R372" s="33"/>
      <c r="S372" s="33"/>
      <c r="T372" s="33"/>
    </row>
    <row r="373" ht="15.0" hidden="1" customHeight="1">
      <c r="A373" s="39"/>
      <c r="B373" s="26" t="str">
        <f t="array" ref="B373">IFERROR(INDEX('Общий список'!$A$3:$S$996,VLOOKUP(E373,'Общий список'!$A$3:$S$996,19,FALSE),MATCH($B$1,'Общий список'!A368:M368,0)),"")</f>
        <v/>
      </c>
      <c r="C373" s="27" t="str">
        <f>IF(B373="","", IFERROR(VLOOKUP(E373,'Общий список'!$A$3:$AG$996,3,FALSE),""))</f>
        <v/>
      </c>
      <c r="D373" s="27" t="str">
        <f>IF(B373="","", IFERROR(VLOOKUP(E373,'Общий список'!$A$3:$AG$996,17,FALSE),""))</f>
        <v/>
      </c>
      <c r="E373" s="28" t="str">
        <f>'Общий список'!A368</f>
        <v/>
      </c>
      <c r="F373" s="29" t="str">
        <f>IF(B373="","", IFERROR(VLOOKUP(E373,'Общий список'!$A$3:$AG$996,2,FALSE),""))</f>
        <v/>
      </c>
      <c r="G373" s="27" t="str">
        <f>IF(B373="","", IFERROR(VLOOKUP(E373,'Общий список'!$A$3:$AG$996,4,FALSE),""))</f>
        <v/>
      </c>
      <c r="H373" s="27" t="str">
        <f>IF(B373="","", IFERROR(VLOOKUP(E373,'Общий список'!$A$3:$AG$996,6,FALSE),""))</f>
        <v/>
      </c>
      <c r="I373" s="27" t="str">
        <f>IF(B373="","", IFERROR(VLOOKUP(E373,'Общий список'!$A$3:$AG$996,7,FALSE),""))</f>
        <v/>
      </c>
      <c r="J373" s="27" t="str">
        <f t="array" ref="J373">IFERROR(INDEX('Общий список'!$A$3:$O$996,VLOOKUP(E373,'Общий список'!$A$3:$S$996,19,FALSE),MATCH(B373,'Общий список'!A368:N368,0)+1),"")</f>
        <v/>
      </c>
      <c r="K373" s="30"/>
      <c r="L373" s="30"/>
      <c r="M373" s="31" t="str">
        <f t="shared" si="4"/>
        <v/>
      </c>
      <c r="N373" s="28"/>
      <c r="O373" s="32"/>
      <c r="R373" s="33"/>
      <c r="S373" s="33"/>
      <c r="T373" s="33"/>
    </row>
    <row r="374" ht="15.0" hidden="1" customHeight="1">
      <c r="A374" s="39"/>
      <c r="B374" s="26" t="str">
        <f t="array" ref="B374">IFERROR(INDEX('Общий список'!$A$3:$S$996,VLOOKUP(E374,'Общий список'!$A$3:$S$996,19,FALSE),MATCH($B$1,'Общий список'!A369:M369,0)),"")</f>
        <v/>
      </c>
      <c r="C374" s="27" t="str">
        <f>IF(B374="","", IFERROR(VLOOKUP(E374,'Общий список'!$A$3:$AG$996,3,FALSE),""))</f>
        <v/>
      </c>
      <c r="D374" s="27" t="str">
        <f>IF(B374="","", IFERROR(VLOOKUP(E374,'Общий список'!$A$3:$AG$996,17,FALSE),""))</f>
        <v/>
      </c>
      <c r="E374" s="28" t="str">
        <f>'Общий список'!A369</f>
        <v/>
      </c>
      <c r="F374" s="29" t="str">
        <f>IF(B374="","", IFERROR(VLOOKUP(E374,'Общий список'!$A$3:$AG$996,2,FALSE),""))</f>
        <v/>
      </c>
      <c r="G374" s="27" t="str">
        <f>IF(B374="","", IFERROR(VLOOKUP(E374,'Общий список'!$A$3:$AG$996,4,FALSE),""))</f>
        <v/>
      </c>
      <c r="H374" s="27" t="str">
        <f>IF(B374="","", IFERROR(VLOOKUP(E374,'Общий список'!$A$3:$AG$996,6,FALSE),""))</f>
        <v/>
      </c>
      <c r="I374" s="27" t="str">
        <f>IF(B374="","", IFERROR(VLOOKUP(E374,'Общий список'!$A$3:$AG$996,7,FALSE),""))</f>
        <v/>
      </c>
      <c r="J374" s="27" t="str">
        <f t="array" ref="J374">IFERROR(INDEX('Общий список'!$A$3:$O$996,VLOOKUP(E374,'Общий список'!$A$3:$S$996,19,FALSE),MATCH(B374,'Общий список'!A369:N369,0)+1),"")</f>
        <v/>
      </c>
      <c r="K374" s="30"/>
      <c r="L374" s="30"/>
      <c r="M374" s="31" t="str">
        <f t="shared" si="4"/>
        <v/>
      </c>
      <c r="N374" s="28"/>
      <c r="O374" s="32"/>
      <c r="R374" s="33"/>
      <c r="S374" s="33"/>
      <c r="T374" s="33"/>
    </row>
    <row r="375" ht="15.0" hidden="1" customHeight="1">
      <c r="A375" s="39"/>
      <c r="B375" s="26" t="str">
        <f t="array" ref="B375">IFERROR(INDEX('Общий список'!$A$3:$S$996,VLOOKUP(E375,'Общий список'!$A$3:$S$996,19,FALSE),MATCH($B$1,'Общий список'!A370:M370,0)),"")</f>
        <v/>
      </c>
      <c r="C375" s="27" t="str">
        <f>IF(B375="","", IFERROR(VLOOKUP(E375,'Общий список'!$A$3:$AG$996,3,FALSE),""))</f>
        <v/>
      </c>
      <c r="D375" s="27" t="str">
        <f>IF(B375="","", IFERROR(VLOOKUP(E375,'Общий список'!$A$3:$AG$996,17,FALSE),""))</f>
        <v/>
      </c>
      <c r="E375" s="28" t="str">
        <f>'Общий список'!A370</f>
        <v/>
      </c>
      <c r="F375" s="29" t="str">
        <f>IF(B375="","", IFERROR(VLOOKUP(E375,'Общий список'!$A$3:$AG$996,2,FALSE),""))</f>
        <v/>
      </c>
      <c r="G375" s="27" t="str">
        <f>IF(B375="","", IFERROR(VLOOKUP(E375,'Общий список'!$A$3:$AG$996,4,FALSE),""))</f>
        <v/>
      </c>
      <c r="H375" s="27" t="str">
        <f>IF(B375="","", IFERROR(VLOOKUP(E375,'Общий список'!$A$3:$AG$996,6,FALSE),""))</f>
        <v/>
      </c>
      <c r="I375" s="27" t="str">
        <f>IF(B375="","", IFERROR(VLOOKUP(E375,'Общий список'!$A$3:$AG$996,7,FALSE),""))</f>
        <v/>
      </c>
      <c r="J375" s="27" t="str">
        <f t="array" ref="J375">IFERROR(INDEX('Общий список'!$A$3:$O$996,VLOOKUP(E375,'Общий список'!$A$3:$S$996,19,FALSE),MATCH(B375,'Общий список'!A370:N370,0)+1),"")</f>
        <v/>
      </c>
      <c r="K375" s="30"/>
      <c r="L375" s="30"/>
      <c r="M375" s="31" t="str">
        <f t="shared" si="4"/>
        <v/>
      </c>
      <c r="N375" s="28"/>
      <c r="O375" s="32"/>
      <c r="R375" s="33"/>
      <c r="S375" s="33"/>
      <c r="T375" s="33"/>
    </row>
    <row r="376" ht="15.0" hidden="1" customHeight="1">
      <c r="A376" s="39"/>
      <c r="B376" s="26" t="str">
        <f t="array" ref="B376">IFERROR(INDEX('Общий список'!$A$3:$S$996,VLOOKUP(E376,'Общий список'!$A$3:$S$996,19,FALSE),MATCH($B$1,'Общий список'!A371:M371,0)),"")</f>
        <v/>
      </c>
      <c r="C376" s="27" t="str">
        <f>IF(B376="","", IFERROR(VLOOKUP(E376,'Общий список'!$A$3:$AG$996,3,FALSE),""))</f>
        <v/>
      </c>
      <c r="D376" s="27" t="str">
        <f>IF(B376="","", IFERROR(VLOOKUP(E376,'Общий список'!$A$3:$AG$996,17,FALSE),""))</f>
        <v/>
      </c>
      <c r="E376" s="28" t="str">
        <f>'Общий список'!A371</f>
        <v/>
      </c>
      <c r="F376" s="29" t="str">
        <f>IF(B376="","", IFERROR(VLOOKUP(E376,'Общий список'!$A$3:$AG$996,2,FALSE),""))</f>
        <v/>
      </c>
      <c r="G376" s="27" t="str">
        <f>IF(B376="","", IFERROR(VLOOKUP(E376,'Общий список'!$A$3:$AG$996,4,FALSE),""))</f>
        <v/>
      </c>
      <c r="H376" s="27" t="str">
        <f>IF(B376="","", IFERROR(VLOOKUP(E376,'Общий список'!$A$3:$AG$996,6,FALSE),""))</f>
        <v/>
      </c>
      <c r="I376" s="27" t="str">
        <f>IF(B376="","", IFERROR(VLOOKUP(E376,'Общий список'!$A$3:$AG$996,7,FALSE),""))</f>
        <v/>
      </c>
      <c r="J376" s="27" t="str">
        <f t="array" ref="J376">IFERROR(INDEX('Общий список'!$A$3:$O$996,VLOOKUP(E376,'Общий список'!$A$3:$S$996,19,FALSE),MATCH(B376,'Общий список'!A371:N371,0)+1),"")</f>
        <v/>
      </c>
      <c r="K376" s="30"/>
      <c r="L376" s="30"/>
      <c r="M376" s="31" t="str">
        <f t="shared" si="4"/>
        <v/>
      </c>
      <c r="N376" s="28"/>
      <c r="O376" s="32"/>
      <c r="R376" s="33"/>
      <c r="S376" s="33"/>
      <c r="T376" s="33"/>
    </row>
    <row r="377" ht="15.0" hidden="1" customHeight="1">
      <c r="A377" s="39"/>
      <c r="B377" s="26" t="str">
        <f t="array" ref="B377">IFERROR(INDEX('Общий список'!$A$3:$S$996,VLOOKUP(E377,'Общий список'!$A$3:$S$996,19,FALSE),MATCH($B$1,'Общий список'!A372:M372,0)),"")</f>
        <v/>
      </c>
      <c r="C377" s="27" t="str">
        <f>IF(B377="","", IFERROR(VLOOKUP(E377,'Общий список'!$A$3:$AG$996,3,FALSE),""))</f>
        <v/>
      </c>
      <c r="D377" s="27" t="str">
        <f>IF(B377="","", IFERROR(VLOOKUP(E377,'Общий список'!$A$3:$AG$996,17,FALSE),""))</f>
        <v/>
      </c>
      <c r="E377" s="28" t="str">
        <f>'Общий список'!A372</f>
        <v/>
      </c>
      <c r="F377" s="29" t="str">
        <f>IF(B377="","", IFERROR(VLOOKUP(E377,'Общий список'!$A$3:$AG$996,2,FALSE),""))</f>
        <v/>
      </c>
      <c r="G377" s="27" t="str">
        <f>IF(B377="","", IFERROR(VLOOKUP(E377,'Общий список'!$A$3:$AG$996,4,FALSE),""))</f>
        <v/>
      </c>
      <c r="H377" s="27" t="str">
        <f>IF(B377="","", IFERROR(VLOOKUP(E377,'Общий список'!$A$3:$AG$996,6,FALSE),""))</f>
        <v/>
      </c>
      <c r="I377" s="27" t="str">
        <f>IF(B377="","", IFERROR(VLOOKUP(E377,'Общий список'!$A$3:$AG$996,7,FALSE),""))</f>
        <v/>
      </c>
      <c r="J377" s="27" t="str">
        <f t="array" ref="J377">IFERROR(INDEX('Общий список'!$A$3:$O$996,VLOOKUP(E377,'Общий список'!$A$3:$S$996,19,FALSE),MATCH(B377,'Общий список'!A372:N372,0)+1),"")</f>
        <v/>
      </c>
      <c r="K377" s="30"/>
      <c r="L377" s="30"/>
      <c r="M377" s="31" t="str">
        <f t="shared" si="4"/>
        <v/>
      </c>
      <c r="N377" s="28"/>
      <c r="O377" s="32"/>
      <c r="R377" s="33"/>
      <c r="S377" s="33"/>
      <c r="T377" s="33"/>
    </row>
    <row r="378" ht="15.0" hidden="1" customHeight="1">
      <c r="A378" s="39"/>
      <c r="B378" s="26" t="str">
        <f t="array" ref="B378">IFERROR(INDEX('Общий список'!$A$3:$S$996,VLOOKUP(E378,'Общий список'!$A$3:$S$996,19,FALSE),MATCH($B$1,'Общий список'!A373:M373,0)),"")</f>
        <v/>
      </c>
      <c r="C378" s="27" t="str">
        <f>IF(B378="","", IFERROR(VLOOKUP(E378,'Общий список'!$A$3:$AG$996,3,FALSE),""))</f>
        <v/>
      </c>
      <c r="D378" s="27" t="str">
        <f>IF(B378="","", IFERROR(VLOOKUP(E378,'Общий список'!$A$3:$AG$996,17,FALSE),""))</f>
        <v/>
      </c>
      <c r="E378" s="28" t="str">
        <f>'Общий список'!A373</f>
        <v/>
      </c>
      <c r="F378" s="29" t="str">
        <f>IF(B378="","", IFERROR(VLOOKUP(E378,'Общий список'!$A$3:$AG$996,2,FALSE),""))</f>
        <v/>
      </c>
      <c r="G378" s="27" t="str">
        <f>IF(B378="","", IFERROR(VLOOKUP(E378,'Общий список'!$A$3:$AG$996,4,FALSE),""))</f>
        <v/>
      </c>
      <c r="H378" s="27" t="str">
        <f>IF(B378="","", IFERROR(VLOOKUP(E378,'Общий список'!$A$3:$AG$996,6,FALSE),""))</f>
        <v/>
      </c>
      <c r="I378" s="27" t="str">
        <f>IF(B378="","", IFERROR(VLOOKUP(E378,'Общий список'!$A$3:$AG$996,7,FALSE),""))</f>
        <v/>
      </c>
      <c r="J378" s="27" t="str">
        <f t="array" ref="J378">IFERROR(INDEX('Общий список'!$A$3:$O$996,VLOOKUP(E378,'Общий список'!$A$3:$S$996,19,FALSE),MATCH(B378,'Общий список'!A373:N373,0)+1),"")</f>
        <v/>
      </c>
      <c r="K378" s="30"/>
      <c r="L378" s="30"/>
      <c r="M378" s="31" t="str">
        <f t="shared" si="4"/>
        <v/>
      </c>
      <c r="N378" s="28"/>
      <c r="O378" s="32"/>
      <c r="R378" s="33"/>
      <c r="S378" s="33"/>
      <c r="T378" s="33"/>
    </row>
    <row r="379" ht="15.0" hidden="1" customHeight="1">
      <c r="A379" s="39"/>
      <c r="B379" s="26" t="str">
        <f t="array" ref="B379">IFERROR(INDEX('Общий список'!$A$3:$S$996,VLOOKUP(E379,'Общий список'!$A$3:$S$996,19,FALSE),MATCH($B$1,'Общий список'!A374:M374,0)),"")</f>
        <v/>
      </c>
      <c r="C379" s="27" t="str">
        <f>IF(B379="","", IFERROR(VLOOKUP(E379,'Общий список'!$A$3:$AG$996,3,FALSE),""))</f>
        <v/>
      </c>
      <c r="D379" s="27" t="str">
        <f>IF(B379="","", IFERROR(VLOOKUP(E379,'Общий список'!$A$3:$AG$996,17,FALSE),""))</f>
        <v/>
      </c>
      <c r="E379" s="28" t="str">
        <f>'Общий список'!A374</f>
        <v/>
      </c>
      <c r="F379" s="29" t="str">
        <f>IF(B379="","", IFERROR(VLOOKUP(E379,'Общий список'!$A$3:$AG$996,2,FALSE),""))</f>
        <v/>
      </c>
      <c r="G379" s="27" t="str">
        <f>IF(B379="","", IFERROR(VLOOKUP(E379,'Общий список'!$A$3:$AG$996,4,FALSE),""))</f>
        <v/>
      </c>
      <c r="H379" s="27" t="str">
        <f>IF(B379="","", IFERROR(VLOOKUP(E379,'Общий список'!$A$3:$AG$996,6,FALSE),""))</f>
        <v/>
      </c>
      <c r="I379" s="27" t="str">
        <f>IF(B379="","", IFERROR(VLOOKUP(E379,'Общий список'!$A$3:$AG$996,7,FALSE),""))</f>
        <v/>
      </c>
      <c r="J379" s="27" t="str">
        <f t="array" ref="J379">IFERROR(INDEX('Общий список'!$A$3:$O$996,VLOOKUP(E379,'Общий список'!$A$3:$S$996,19,FALSE),MATCH(B379,'Общий список'!A374:N374,0)+1),"")</f>
        <v/>
      </c>
      <c r="K379" s="30"/>
      <c r="L379" s="30"/>
      <c r="M379" s="31" t="str">
        <f t="shared" si="4"/>
        <v/>
      </c>
      <c r="N379" s="28"/>
      <c r="O379" s="32"/>
      <c r="R379" s="33"/>
      <c r="S379" s="33"/>
      <c r="T379" s="33"/>
    </row>
    <row r="380" ht="15.0" hidden="1" customHeight="1">
      <c r="A380" s="39"/>
      <c r="B380" s="26" t="str">
        <f t="array" ref="B380">IFERROR(INDEX('Общий список'!$A$3:$S$996,VLOOKUP(E380,'Общий список'!$A$3:$S$996,19,FALSE),MATCH($B$1,'Общий список'!A375:M375,0)),"")</f>
        <v/>
      </c>
      <c r="C380" s="27" t="str">
        <f>IF(B380="","", IFERROR(VLOOKUP(E380,'Общий список'!$A$3:$AG$996,3,FALSE),""))</f>
        <v/>
      </c>
      <c r="D380" s="27" t="str">
        <f>IF(B380="","", IFERROR(VLOOKUP(E380,'Общий список'!$A$3:$AG$996,17,FALSE),""))</f>
        <v/>
      </c>
      <c r="E380" s="28" t="str">
        <f>'Общий список'!A375</f>
        <v/>
      </c>
      <c r="F380" s="29" t="str">
        <f>IF(B380="","", IFERROR(VLOOKUP(E380,'Общий список'!$A$3:$AG$996,2,FALSE),""))</f>
        <v/>
      </c>
      <c r="G380" s="27" t="str">
        <f>IF(B380="","", IFERROR(VLOOKUP(E380,'Общий список'!$A$3:$AG$996,4,FALSE),""))</f>
        <v/>
      </c>
      <c r="H380" s="27" t="str">
        <f>IF(B380="","", IFERROR(VLOOKUP(E380,'Общий список'!$A$3:$AG$996,6,FALSE),""))</f>
        <v/>
      </c>
      <c r="I380" s="27" t="str">
        <f>IF(B380="","", IFERROR(VLOOKUP(E380,'Общий список'!$A$3:$AG$996,7,FALSE),""))</f>
        <v/>
      </c>
      <c r="J380" s="27" t="str">
        <f t="array" ref="J380">IFERROR(INDEX('Общий список'!$A$3:$O$996,VLOOKUP(E380,'Общий список'!$A$3:$S$996,19,FALSE),MATCH(B380,'Общий список'!A375:N375,0)+1),"")</f>
        <v/>
      </c>
      <c r="K380" s="30"/>
      <c r="L380" s="30"/>
      <c r="M380" s="31" t="str">
        <f t="shared" si="4"/>
        <v/>
      </c>
      <c r="N380" s="28"/>
      <c r="O380" s="32"/>
      <c r="R380" s="33"/>
      <c r="S380" s="33"/>
      <c r="T380" s="33"/>
    </row>
    <row r="381" ht="15.0" hidden="1" customHeight="1">
      <c r="A381" s="39"/>
      <c r="B381" s="26" t="str">
        <f t="array" ref="B381">IFERROR(INDEX('Общий список'!$A$3:$S$996,VLOOKUP(E381,'Общий список'!$A$3:$S$996,19,FALSE),MATCH($B$1,'Общий список'!A376:M376,0)),"")</f>
        <v/>
      </c>
      <c r="C381" s="27" t="str">
        <f>IF(B381="","", IFERROR(VLOOKUP(E381,'Общий список'!$A$3:$AG$996,3,FALSE),""))</f>
        <v/>
      </c>
      <c r="D381" s="27" t="str">
        <f>IF(B381="","", IFERROR(VLOOKUP(E381,'Общий список'!$A$3:$AG$996,17,FALSE),""))</f>
        <v/>
      </c>
      <c r="E381" s="28" t="str">
        <f>'Общий список'!A376</f>
        <v/>
      </c>
      <c r="F381" s="29" t="str">
        <f>IF(B381="","", IFERROR(VLOOKUP(E381,'Общий список'!$A$3:$AG$996,2,FALSE),""))</f>
        <v/>
      </c>
      <c r="G381" s="27" t="str">
        <f>IF(B381="","", IFERROR(VLOOKUP(E381,'Общий список'!$A$3:$AG$996,4,FALSE),""))</f>
        <v/>
      </c>
      <c r="H381" s="27" t="str">
        <f>IF(B381="","", IFERROR(VLOOKUP(E381,'Общий список'!$A$3:$AG$996,6,FALSE),""))</f>
        <v/>
      </c>
      <c r="I381" s="27" t="str">
        <f>IF(B381="","", IFERROR(VLOOKUP(E381,'Общий список'!$A$3:$AG$996,7,FALSE),""))</f>
        <v/>
      </c>
      <c r="J381" s="27" t="str">
        <f t="array" ref="J381">IFERROR(INDEX('Общий список'!$A$3:$O$996,VLOOKUP(E381,'Общий список'!$A$3:$S$996,19,FALSE),MATCH(B381,'Общий список'!A376:N376,0)+1),"")</f>
        <v/>
      </c>
      <c r="K381" s="30"/>
      <c r="L381" s="30"/>
      <c r="M381" s="31" t="str">
        <f t="shared" si="4"/>
        <v/>
      </c>
      <c r="N381" s="28"/>
      <c r="O381" s="32"/>
      <c r="R381" s="33"/>
      <c r="S381" s="33"/>
      <c r="T381" s="33"/>
    </row>
    <row r="382" ht="15.0" hidden="1" customHeight="1">
      <c r="A382" s="39"/>
      <c r="B382" s="26" t="str">
        <f t="array" ref="B382">IFERROR(INDEX('Общий список'!$A$3:$S$996,VLOOKUP(E382,'Общий список'!$A$3:$S$996,19,FALSE),MATCH($B$1,'Общий список'!A377:M377,0)),"")</f>
        <v/>
      </c>
      <c r="C382" s="27" t="str">
        <f>IF(B382="","", IFERROR(VLOOKUP(E382,'Общий список'!$A$3:$AG$996,3,FALSE),""))</f>
        <v/>
      </c>
      <c r="D382" s="27" t="str">
        <f>IF(B382="","", IFERROR(VLOOKUP(E382,'Общий список'!$A$3:$AG$996,17,FALSE),""))</f>
        <v/>
      </c>
      <c r="E382" s="28" t="str">
        <f>'Общий список'!A377</f>
        <v/>
      </c>
      <c r="F382" s="29" t="str">
        <f>IF(B382="","", IFERROR(VLOOKUP(E382,'Общий список'!$A$3:$AG$996,2,FALSE),""))</f>
        <v/>
      </c>
      <c r="G382" s="27" t="str">
        <f>IF(B382="","", IFERROR(VLOOKUP(E382,'Общий список'!$A$3:$AG$996,4,FALSE),""))</f>
        <v/>
      </c>
      <c r="H382" s="27" t="str">
        <f>IF(B382="","", IFERROR(VLOOKUP(E382,'Общий список'!$A$3:$AG$996,6,FALSE),""))</f>
        <v/>
      </c>
      <c r="I382" s="27" t="str">
        <f>IF(B382="","", IFERROR(VLOOKUP(E382,'Общий список'!$A$3:$AG$996,7,FALSE),""))</f>
        <v/>
      </c>
      <c r="J382" s="27" t="str">
        <f t="array" ref="J382">IFERROR(INDEX('Общий список'!$A$3:$O$996,VLOOKUP(E382,'Общий список'!$A$3:$S$996,19,FALSE),MATCH(B382,'Общий список'!A377:N377,0)+1),"")</f>
        <v/>
      </c>
      <c r="K382" s="30"/>
      <c r="L382" s="30"/>
      <c r="M382" s="31" t="str">
        <f t="shared" si="4"/>
        <v/>
      </c>
      <c r="N382" s="28"/>
      <c r="O382" s="32"/>
      <c r="R382" s="33"/>
      <c r="S382" s="33"/>
      <c r="T382" s="33"/>
    </row>
    <row r="383" ht="15.0" hidden="1" customHeight="1">
      <c r="A383" s="39"/>
      <c r="B383" s="26" t="str">
        <f t="array" ref="B383">IFERROR(INDEX('Общий список'!$A$3:$S$996,VLOOKUP(E383,'Общий список'!$A$3:$S$996,19,FALSE),MATCH($B$1,'Общий список'!A378:M378,0)),"")</f>
        <v/>
      </c>
      <c r="C383" s="27" t="str">
        <f>IF(B383="","", IFERROR(VLOOKUP(E383,'Общий список'!$A$3:$AG$996,3,FALSE),""))</f>
        <v/>
      </c>
      <c r="D383" s="27" t="str">
        <f>IF(B383="","", IFERROR(VLOOKUP(E383,'Общий список'!$A$3:$AG$996,17,FALSE),""))</f>
        <v/>
      </c>
      <c r="E383" s="28" t="str">
        <f>'Общий список'!A378</f>
        <v/>
      </c>
      <c r="F383" s="29" t="str">
        <f>IF(B383="","", IFERROR(VLOOKUP(E383,'Общий список'!$A$3:$AG$996,2,FALSE),""))</f>
        <v/>
      </c>
      <c r="G383" s="27" t="str">
        <f>IF(B383="","", IFERROR(VLOOKUP(E383,'Общий список'!$A$3:$AG$996,4,FALSE),""))</f>
        <v/>
      </c>
      <c r="H383" s="27" t="str">
        <f>IF(B383="","", IFERROR(VLOOKUP(E383,'Общий список'!$A$3:$AG$996,6,FALSE),""))</f>
        <v/>
      </c>
      <c r="I383" s="27" t="str">
        <f>IF(B383="","", IFERROR(VLOOKUP(E383,'Общий список'!$A$3:$AG$996,7,FALSE),""))</f>
        <v/>
      </c>
      <c r="J383" s="27" t="str">
        <f t="array" ref="J383">IFERROR(INDEX('Общий список'!$A$3:$O$996,VLOOKUP(E383,'Общий список'!$A$3:$S$996,19,FALSE),MATCH(B383,'Общий список'!A378:N378,0)+1),"")</f>
        <v/>
      </c>
      <c r="K383" s="30"/>
      <c r="L383" s="30"/>
      <c r="M383" s="31" t="str">
        <f t="shared" si="4"/>
        <v/>
      </c>
      <c r="N383" s="28"/>
      <c r="O383" s="32"/>
      <c r="R383" s="33"/>
      <c r="S383" s="33"/>
      <c r="T383" s="33"/>
    </row>
    <row r="384" ht="15.0" hidden="1" customHeight="1">
      <c r="A384" s="39"/>
      <c r="B384" s="26" t="str">
        <f t="array" ref="B384">IFERROR(INDEX('Общий список'!$A$3:$S$996,VLOOKUP(E384,'Общий список'!$A$3:$S$996,19,FALSE),MATCH($B$1,'Общий список'!A379:M379,0)),"")</f>
        <v/>
      </c>
      <c r="C384" s="27" t="str">
        <f>IF(B384="","", IFERROR(VLOOKUP(E384,'Общий список'!$A$3:$AG$996,3,FALSE),""))</f>
        <v/>
      </c>
      <c r="D384" s="27" t="str">
        <f>IF(B384="","", IFERROR(VLOOKUP(E384,'Общий список'!$A$3:$AG$996,17,FALSE),""))</f>
        <v/>
      </c>
      <c r="E384" s="28" t="str">
        <f>'Общий список'!A379</f>
        <v/>
      </c>
      <c r="F384" s="29" t="str">
        <f>IF(B384="","", IFERROR(VLOOKUP(E384,'Общий список'!$A$3:$AG$996,2,FALSE),""))</f>
        <v/>
      </c>
      <c r="G384" s="27" t="str">
        <f>IF(B384="","", IFERROR(VLOOKUP(E384,'Общий список'!$A$3:$AG$996,4,FALSE),""))</f>
        <v/>
      </c>
      <c r="H384" s="27" t="str">
        <f>IF(B384="","", IFERROR(VLOOKUP(E384,'Общий список'!$A$3:$AG$996,6,FALSE),""))</f>
        <v/>
      </c>
      <c r="I384" s="27" t="str">
        <f>IF(B384="","", IFERROR(VLOOKUP(E384,'Общий список'!$A$3:$AG$996,7,FALSE),""))</f>
        <v/>
      </c>
      <c r="J384" s="27" t="str">
        <f t="array" ref="J384">IFERROR(INDEX('Общий список'!$A$3:$O$996,VLOOKUP(E384,'Общий список'!$A$3:$S$996,19,FALSE),MATCH(B384,'Общий список'!A379:N379,0)+1),"")</f>
        <v/>
      </c>
      <c r="K384" s="30"/>
      <c r="L384" s="30"/>
      <c r="M384" s="31" t="str">
        <f t="shared" si="4"/>
        <v/>
      </c>
      <c r="N384" s="28"/>
      <c r="O384" s="32"/>
      <c r="R384" s="33"/>
      <c r="S384" s="33"/>
      <c r="T384" s="33"/>
    </row>
    <row r="385" ht="15.0" hidden="1" customHeight="1">
      <c r="A385" s="39"/>
      <c r="B385" s="26" t="str">
        <f t="array" ref="B385">IFERROR(INDEX('Общий список'!$A$3:$S$996,VLOOKUP(E385,'Общий список'!$A$3:$S$996,19,FALSE),MATCH($B$1,'Общий список'!A380:M380,0)),"")</f>
        <v/>
      </c>
      <c r="C385" s="27" t="str">
        <f>IF(B385="","", IFERROR(VLOOKUP(E385,'Общий список'!$A$3:$AG$996,3,FALSE),""))</f>
        <v/>
      </c>
      <c r="D385" s="27" t="str">
        <f>IF(B385="","", IFERROR(VLOOKUP(E385,'Общий список'!$A$3:$AG$996,17,FALSE),""))</f>
        <v/>
      </c>
      <c r="E385" s="28" t="str">
        <f>'Общий список'!A380</f>
        <v/>
      </c>
      <c r="F385" s="29" t="str">
        <f>IF(B385="","", IFERROR(VLOOKUP(E385,'Общий список'!$A$3:$AG$996,2,FALSE),""))</f>
        <v/>
      </c>
      <c r="G385" s="27" t="str">
        <f>IF(B385="","", IFERROR(VLOOKUP(E385,'Общий список'!$A$3:$AG$996,4,FALSE),""))</f>
        <v/>
      </c>
      <c r="H385" s="27" t="str">
        <f>IF(B385="","", IFERROR(VLOOKUP(E385,'Общий список'!$A$3:$AG$996,6,FALSE),""))</f>
        <v/>
      </c>
      <c r="I385" s="27" t="str">
        <f>IF(B385="","", IFERROR(VLOOKUP(E385,'Общий список'!$A$3:$AG$996,7,FALSE),""))</f>
        <v/>
      </c>
      <c r="J385" s="27" t="str">
        <f t="array" ref="J385">IFERROR(INDEX('Общий список'!$A$3:$O$996,VLOOKUP(E385,'Общий список'!$A$3:$S$996,19,FALSE),MATCH(B385,'Общий список'!A380:N380,0)+1),"")</f>
        <v/>
      </c>
      <c r="K385" s="30"/>
      <c r="L385" s="30"/>
      <c r="M385" s="31" t="str">
        <f t="shared" si="4"/>
        <v/>
      </c>
      <c r="N385" s="28"/>
      <c r="O385" s="32"/>
      <c r="R385" s="33"/>
      <c r="S385" s="33"/>
      <c r="T385" s="33"/>
    </row>
    <row r="386" ht="15.0" hidden="1" customHeight="1">
      <c r="A386" s="39"/>
      <c r="B386" s="26" t="str">
        <f t="array" ref="B386">IFERROR(INDEX('Общий список'!$A$3:$S$996,VLOOKUP(E386,'Общий список'!$A$3:$S$996,19,FALSE),MATCH($B$1,'Общий список'!A381:M381,0)),"")</f>
        <v/>
      </c>
      <c r="C386" s="27" t="str">
        <f>IF(B386="","", IFERROR(VLOOKUP(E386,'Общий список'!$A$3:$AG$996,3,FALSE),""))</f>
        <v/>
      </c>
      <c r="D386" s="27" t="str">
        <f>IF(B386="","", IFERROR(VLOOKUP(E386,'Общий список'!$A$3:$AG$996,17,FALSE),""))</f>
        <v/>
      </c>
      <c r="E386" s="28" t="str">
        <f>'Общий список'!A381</f>
        <v/>
      </c>
      <c r="F386" s="29" t="str">
        <f>IF(B386="","", IFERROR(VLOOKUP(E386,'Общий список'!$A$3:$AG$996,2,FALSE),""))</f>
        <v/>
      </c>
      <c r="G386" s="27" t="str">
        <f>IF(B386="","", IFERROR(VLOOKUP(E386,'Общий список'!$A$3:$AG$996,4,FALSE),""))</f>
        <v/>
      </c>
      <c r="H386" s="27" t="str">
        <f>IF(B386="","", IFERROR(VLOOKUP(E386,'Общий список'!$A$3:$AG$996,6,FALSE),""))</f>
        <v/>
      </c>
      <c r="I386" s="27" t="str">
        <f>IF(B386="","", IFERROR(VLOOKUP(E386,'Общий список'!$A$3:$AG$996,7,FALSE),""))</f>
        <v/>
      </c>
      <c r="J386" s="27" t="str">
        <f t="array" ref="J386">IFERROR(INDEX('Общий список'!$A$3:$O$996,VLOOKUP(E386,'Общий список'!$A$3:$S$996,19,FALSE),MATCH(B386,'Общий список'!A381:N381,0)+1),"")</f>
        <v/>
      </c>
      <c r="K386" s="30"/>
      <c r="L386" s="30"/>
      <c r="M386" s="31" t="str">
        <f t="shared" si="4"/>
        <v/>
      </c>
      <c r="N386" s="28"/>
      <c r="O386" s="32"/>
      <c r="R386" s="33"/>
      <c r="S386" s="33"/>
      <c r="T386" s="33"/>
    </row>
    <row r="387" ht="15.0" hidden="1" customHeight="1">
      <c r="A387" s="39"/>
      <c r="B387" s="26" t="str">
        <f t="array" ref="B387">IFERROR(INDEX('Общий список'!$A$3:$S$996,VLOOKUP(E387,'Общий список'!$A$3:$S$996,19,FALSE),MATCH($B$1,'Общий список'!A382:M382,0)),"")</f>
        <v/>
      </c>
      <c r="C387" s="27" t="str">
        <f>IF(B387="","", IFERROR(VLOOKUP(E387,'Общий список'!$A$3:$AG$996,3,FALSE),""))</f>
        <v/>
      </c>
      <c r="D387" s="27" t="str">
        <f>IF(B387="","", IFERROR(VLOOKUP(E387,'Общий список'!$A$3:$AG$996,17,FALSE),""))</f>
        <v/>
      </c>
      <c r="E387" s="28" t="str">
        <f>'Общий список'!A382</f>
        <v/>
      </c>
      <c r="F387" s="29" t="str">
        <f>IF(B387="","", IFERROR(VLOOKUP(E387,'Общий список'!$A$3:$AG$996,2,FALSE),""))</f>
        <v/>
      </c>
      <c r="G387" s="27" t="str">
        <f>IF(B387="","", IFERROR(VLOOKUP(E387,'Общий список'!$A$3:$AG$996,4,FALSE),""))</f>
        <v/>
      </c>
      <c r="H387" s="27" t="str">
        <f>IF(B387="","", IFERROR(VLOOKUP(E387,'Общий список'!$A$3:$AG$996,6,FALSE),""))</f>
        <v/>
      </c>
      <c r="I387" s="27" t="str">
        <f>IF(B387="","", IFERROR(VLOOKUP(E387,'Общий список'!$A$3:$AG$996,7,FALSE),""))</f>
        <v/>
      </c>
      <c r="J387" s="27" t="str">
        <f t="array" ref="J387">IFERROR(INDEX('Общий список'!$A$3:$O$996,VLOOKUP(E387,'Общий список'!$A$3:$S$996,19,FALSE),MATCH(B387,'Общий список'!A382:N382,0)+1),"")</f>
        <v/>
      </c>
      <c r="K387" s="30"/>
      <c r="L387" s="30"/>
      <c r="M387" s="31" t="str">
        <f t="shared" si="4"/>
        <v/>
      </c>
      <c r="N387" s="28"/>
      <c r="O387" s="32"/>
      <c r="R387" s="33"/>
      <c r="S387" s="33"/>
      <c r="T387" s="33"/>
    </row>
    <row r="388" ht="15.0" hidden="1" customHeight="1">
      <c r="A388" s="39"/>
      <c r="B388" s="26" t="str">
        <f t="array" ref="B388">IFERROR(INDEX('Общий список'!$A$3:$S$996,VLOOKUP(E388,'Общий список'!$A$3:$S$996,19,FALSE),MATCH($B$1,'Общий список'!A383:M383,0)),"")</f>
        <v/>
      </c>
      <c r="C388" s="27" t="str">
        <f>IF(B388="","", IFERROR(VLOOKUP(E388,'Общий список'!$A$3:$AG$996,3,FALSE),""))</f>
        <v/>
      </c>
      <c r="D388" s="27" t="str">
        <f>IF(B388="","", IFERROR(VLOOKUP(E388,'Общий список'!$A$3:$AG$996,17,FALSE),""))</f>
        <v/>
      </c>
      <c r="E388" s="28" t="str">
        <f>'Общий список'!A383</f>
        <v/>
      </c>
      <c r="F388" s="29" t="str">
        <f>IF(B388="","", IFERROR(VLOOKUP(E388,'Общий список'!$A$3:$AG$996,2,FALSE),""))</f>
        <v/>
      </c>
      <c r="G388" s="27" t="str">
        <f>IF(B388="","", IFERROR(VLOOKUP(E388,'Общий список'!$A$3:$AG$996,4,FALSE),""))</f>
        <v/>
      </c>
      <c r="H388" s="27" t="str">
        <f>IF(B388="","", IFERROR(VLOOKUP(E388,'Общий список'!$A$3:$AG$996,6,FALSE),""))</f>
        <v/>
      </c>
      <c r="I388" s="27" t="str">
        <f>IF(B388="","", IFERROR(VLOOKUP(E388,'Общий список'!$A$3:$AG$996,7,FALSE),""))</f>
        <v/>
      </c>
      <c r="J388" s="27" t="str">
        <f t="array" ref="J388">IFERROR(INDEX('Общий список'!$A$3:$O$996,VLOOKUP(E388,'Общий список'!$A$3:$S$996,19,FALSE),MATCH(B388,'Общий список'!A383:N383,0)+1),"")</f>
        <v/>
      </c>
      <c r="K388" s="30"/>
      <c r="L388" s="30"/>
      <c r="M388" s="31" t="str">
        <f t="shared" si="4"/>
        <v/>
      </c>
      <c r="N388" s="28"/>
      <c r="O388" s="32"/>
      <c r="R388" s="33"/>
      <c r="S388" s="33"/>
      <c r="T388" s="33"/>
    </row>
    <row r="389" ht="15.0" hidden="1" customHeight="1">
      <c r="A389" s="39"/>
      <c r="B389" s="26" t="str">
        <f t="array" ref="B389">IFERROR(INDEX('Общий список'!$A$3:$S$996,VLOOKUP(E389,'Общий список'!$A$3:$S$996,19,FALSE),MATCH($B$1,'Общий список'!A384:M384,0)),"")</f>
        <v/>
      </c>
      <c r="C389" s="27" t="str">
        <f>IF(B389="","", IFERROR(VLOOKUP(E389,'Общий список'!$A$3:$AG$996,3,FALSE),""))</f>
        <v/>
      </c>
      <c r="D389" s="27" t="str">
        <f>IF(B389="","", IFERROR(VLOOKUP(E389,'Общий список'!$A$3:$AG$996,17,FALSE),""))</f>
        <v/>
      </c>
      <c r="E389" s="28" t="str">
        <f>'Общий список'!A384</f>
        <v/>
      </c>
      <c r="F389" s="29" t="str">
        <f>IF(B389="","", IFERROR(VLOOKUP(E389,'Общий список'!$A$3:$AG$996,2,FALSE),""))</f>
        <v/>
      </c>
      <c r="G389" s="27" t="str">
        <f>IF(B389="","", IFERROR(VLOOKUP(E389,'Общий список'!$A$3:$AG$996,4,FALSE),""))</f>
        <v/>
      </c>
      <c r="H389" s="27" t="str">
        <f>IF(B389="","", IFERROR(VLOOKUP(E389,'Общий список'!$A$3:$AG$996,6,FALSE),""))</f>
        <v/>
      </c>
      <c r="I389" s="27" t="str">
        <f>IF(B389="","", IFERROR(VLOOKUP(E389,'Общий список'!$A$3:$AG$996,7,FALSE),""))</f>
        <v/>
      </c>
      <c r="J389" s="27" t="str">
        <f t="array" ref="J389">IFERROR(INDEX('Общий список'!$A$3:$O$996,VLOOKUP(E389,'Общий список'!$A$3:$S$996,19,FALSE),MATCH(B389,'Общий список'!A384:N384,0)+1),"")</f>
        <v/>
      </c>
      <c r="K389" s="30"/>
      <c r="L389" s="30"/>
      <c r="M389" s="31" t="str">
        <f t="shared" si="4"/>
        <v/>
      </c>
      <c r="N389" s="28"/>
      <c r="O389" s="32"/>
      <c r="R389" s="33"/>
      <c r="S389" s="33"/>
      <c r="T389" s="33"/>
    </row>
    <row r="390" ht="15.0" hidden="1" customHeight="1">
      <c r="A390" s="39"/>
      <c r="B390" s="26" t="str">
        <f t="array" ref="B390">IFERROR(INDEX('Общий список'!$A$3:$S$996,VLOOKUP(E390,'Общий список'!$A$3:$S$996,19,FALSE),MATCH($B$1,'Общий список'!A385:M385,0)),"")</f>
        <v/>
      </c>
      <c r="C390" s="27" t="str">
        <f>IF(B390="","", IFERROR(VLOOKUP(E390,'Общий список'!$A$3:$AG$996,3,FALSE),""))</f>
        <v/>
      </c>
      <c r="D390" s="27" t="str">
        <f>IF(B390="","", IFERROR(VLOOKUP(E390,'Общий список'!$A$3:$AG$996,17,FALSE),""))</f>
        <v/>
      </c>
      <c r="E390" s="28" t="str">
        <f>'Общий список'!A385</f>
        <v/>
      </c>
      <c r="F390" s="29" t="str">
        <f>IF(B390="","", IFERROR(VLOOKUP(E390,'Общий список'!$A$3:$AG$996,2,FALSE),""))</f>
        <v/>
      </c>
      <c r="G390" s="27" t="str">
        <f>IF(B390="","", IFERROR(VLOOKUP(E390,'Общий список'!$A$3:$AG$996,4,FALSE),""))</f>
        <v/>
      </c>
      <c r="H390" s="27" t="str">
        <f>IF(B390="","", IFERROR(VLOOKUP(E390,'Общий список'!$A$3:$AG$996,6,FALSE),""))</f>
        <v/>
      </c>
      <c r="I390" s="27" t="str">
        <f>IF(B390="","", IFERROR(VLOOKUP(E390,'Общий список'!$A$3:$AG$996,7,FALSE),""))</f>
        <v/>
      </c>
      <c r="J390" s="27" t="str">
        <f t="array" ref="J390">IFERROR(INDEX('Общий список'!$A$3:$O$996,VLOOKUP(E390,'Общий список'!$A$3:$S$996,19,FALSE),MATCH(B390,'Общий список'!A385:N385,0)+1),"")</f>
        <v/>
      </c>
      <c r="K390" s="30"/>
      <c r="L390" s="30"/>
      <c r="M390" s="31" t="str">
        <f t="shared" si="4"/>
        <v/>
      </c>
      <c r="N390" s="28"/>
      <c r="O390" s="32"/>
      <c r="R390" s="33"/>
      <c r="S390" s="33"/>
      <c r="T390" s="33"/>
    </row>
    <row r="391" ht="15.0" hidden="1" customHeight="1">
      <c r="A391" s="39"/>
      <c r="B391" s="26" t="str">
        <f t="array" ref="B391">IFERROR(INDEX('Общий список'!$A$3:$S$996,VLOOKUP(E391,'Общий список'!$A$3:$S$996,19,FALSE),MATCH($B$1,'Общий список'!A386:M386,0)),"")</f>
        <v/>
      </c>
      <c r="C391" s="27" t="str">
        <f>IF(B391="","", IFERROR(VLOOKUP(E391,'Общий список'!$A$3:$AG$996,3,FALSE),""))</f>
        <v/>
      </c>
      <c r="D391" s="27" t="str">
        <f>IF(B391="","", IFERROR(VLOOKUP(E391,'Общий список'!$A$3:$AG$996,17,FALSE),""))</f>
        <v/>
      </c>
      <c r="E391" s="28" t="str">
        <f>'Общий список'!A386</f>
        <v/>
      </c>
      <c r="F391" s="29" t="str">
        <f>IF(B391="","", IFERROR(VLOOKUP(E391,'Общий список'!$A$3:$AG$996,2,FALSE),""))</f>
        <v/>
      </c>
      <c r="G391" s="27" t="str">
        <f>IF(B391="","", IFERROR(VLOOKUP(E391,'Общий список'!$A$3:$AG$996,4,FALSE),""))</f>
        <v/>
      </c>
      <c r="H391" s="27" t="str">
        <f>IF(B391="","", IFERROR(VLOOKUP(E391,'Общий список'!$A$3:$AG$996,6,FALSE),""))</f>
        <v/>
      </c>
      <c r="I391" s="27" t="str">
        <f>IF(B391="","", IFERROR(VLOOKUP(E391,'Общий список'!$A$3:$AG$996,7,FALSE),""))</f>
        <v/>
      </c>
      <c r="J391" s="27" t="str">
        <f t="array" ref="J391">IFERROR(INDEX('Общий список'!$A$3:$O$996,VLOOKUP(E391,'Общий список'!$A$3:$S$996,19,FALSE),MATCH(B391,'Общий список'!A386:N386,0)+1),"")</f>
        <v/>
      </c>
      <c r="K391" s="30"/>
      <c r="L391" s="30"/>
      <c r="M391" s="31" t="str">
        <f t="shared" si="4"/>
        <v/>
      </c>
      <c r="N391" s="28"/>
      <c r="O391" s="32"/>
      <c r="R391" s="33"/>
      <c r="S391" s="33"/>
      <c r="T391" s="33"/>
    </row>
    <row r="392" ht="15.0" hidden="1" customHeight="1">
      <c r="A392" s="39"/>
      <c r="B392" s="26" t="str">
        <f t="array" ref="B392">IFERROR(INDEX('Общий список'!$A$3:$S$996,VLOOKUP(E392,'Общий список'!$A$3:$S$996,19,FALSE),MATCH($B$1,'Общий список'!A387:M387,0)),"")</f>
        <v/>
      </c>
      <c r="C392" s="27" t="str">
        <f>IF(B392="","", IFERROR(VLOOKUP(E392,'Общий список'!$A$3:$AG$996,3,FALSE),""))</f>
        <v/>
      </c>
      <c r="D392" s="27" t="str">
        <f>IF(B392="","", IFERROR(VLOOKUP(E392,'Общий список'!$A$3:$AG$996,17,FALSE),""))</f>
        <v/>
      </c>
      <c r="E392" s="28" t="str">
        <f>'Общий список'!A387</f>
        <v/>
      </c>
      <c r="F392" s="29" t="str">
        <f>IF(B392="","", IFERROR(VLOOKUP(E392,'Общий список'!$A$3:$AG$996,2,FALSE),""))</f>
        <v/>
      </c>
      <c r="G392" s="27" t="str">
        <f>IF(B392="","", IFERROR(VLOOKUP(E392,'Общий список'!$A$3:$AG$996,4,FALSE),""))</f>
        <v/>
      </c>
      <c r="H392" s="27" t="str">
        <f>IF(B392="","", IFERROR(VLOOKUP(E392,'Общий список'!$A$3:$AG$996,6,FALSE),""))</f>
        <v/>
      </c>
      <c r="I392" s="27" t="str">
        <f>IF(B392="","", IFERROR(VLOOKUP(E392,'Общий список'!$A$3:$AG$996,7,FALSE),""))</f>
        <v/>
      </c>
      <c r="J392" s="27" t="str">
        <f t="array" ref="J392">IFERROR(INDEX('Общий список'!$A$3:$O$996,VLOOKUP(E392,'Общий список'!$A$3:$S$996,19,FALSE),MATCH(B392,'Общий список'!A387:N387,0)+1),"")</f>
        <v/>
      </c>
      <c r="K392" s="30"/>
      <c r="L392" s="30"/>
      <c r="M392" s="31" t="str">
        <f t="shared" si="4"/>
        <v/>
      </c>
      <c r="N392" s="28"/>
      <c r="O392" s="32"/>
      <c r="R392" s="33"/>
      <c r="S392" s="33"/>
      <c r="T392" s="33"/>
    </row>
    <row r="393" ht="15.0" hidden="1" customHeight="1">
      <c r="A393" s="39"/>
      <c r="B393" s="26" t="str">
        <f t="array" ref="B393">IFERROR(INDEX('Общий список'!$A$3:$S$996,VLOOKUP(E393,'Общий список'!$A$3:$S$996,19,FALSE),MATCH($B$1,'Общий список'!A388:M388,0)),"")</f>
        <v/>
      </c>
      <c r="C393" s="27" t="str">
        <f>IF(B393="","", IFERROR(VLOOKUP(E393,'Общий список'!$A$3:$AG$996,3,FALSE),""))</f>
        <v/>
      </c>
      <c r="D393" s="27" t="str">
        <f>IF(B393="","", IFERROR(VLOOKUP(E393,'Общий список'!$A$3:$AG$996,17,FALSE),""))</f>
        <v/>
      </c>
      <c r="E393" s="28" t="str">
        <f>'Общий список'!A388</f>
        <v/>
      </c>
      <c r="F393" s="29" t="str">
        <f>IF(B393="","", IFERROR(VLOOKUP(E393,'Общий список'!$A$3:$AG$996,2,FALSE),""))</f>
        <v/>
      </c>
      <c r="G393" s="27" t="str">
        <f>IF(B393="","", IFERROR(VLOOKUP(E393,'Общий список'!$A$3:$AG$996,4,FALSE),""))</f>
        <v/>
      </c>
      <c r="H393" s="27" t="str">
        <f>IF(B393="","", IFERROR(VLOOKUP(E393,'Общий список'!$A$3:$AG$996,6,FALSE),""))</f>
        <v/>
      </c>
      <c r="I393" s="27" t="str">
        <f>IF(B393="","", IFERROR(VLOOKUP(E393,'Общий список'!$A$3:$AG$996,7,FALSE),""))</f>
        <v/>
      </c>
      <c r="J393" s="27" t="str">
        <f t="array" ref="J393">IFERROR(INDEX('Общий список'!$A$3:$O$996,VLOOKUP(E393,'Общий список'!$A$3:$S$996,19,FALSE),MATCH(B393,'Общий список'!A388:N388,0)+1),"")</f>
        <v/>
      </c>
      <c r="K393" s="30"/>
      <c r="L393" s="30"/>
      <c r="M393" s="31" t="str">
        <f t="shared" si="4"/>
        <v/>
      </c>
      <c r="N393" s="28"/>
      <c r="O393" s="32"/>
      <c r="R393" s="33"/>
      <c r="S393" s="33"/>
      <c r="T393" s="33"/>
    </row>
    <row r="394" ht="15.0" hidden="1" customHeight="1">
      <c r="A394" s="39"/>
      <c r="B394" s="26" t="str">
        <f t="array" ref="B394">IFERROR(INDEX('Общий список'!$A$3:$S$996,VLOOKUP(E394,'Общий список'!$A$3:$S$996,19,FALSE),MATCH($B$1,'Общий список'!A389:M389,0)),"")</f>
        <v/>
      </c>
      <c r="C394" s="27" t="str">
        <f>IF(B394="","", IFERROR(VLOOKUP(E394,'Общий список'!$A$3:$AG$996,3,FALSE),""))</f>
        <v/>
      </c>
      <c r="D394" s="27" t="str">
        <f>IF(B394="","", IFERROR(VLOOKUP(E394,'Общий список'!$A$3:$AG$996,17,FALSE),""))</f>
        <v/>
      </c>
      <c r="E394" s="28" t="str">
        <f>'Общий список'!A389</f>
        <v/>
      </c>
      <c r="F394" s="29" t="str">
        <f>IF(B394="","", IFERROR(VLOOKUP(E394,'Общий список'!$A$3:$AG$996,2,FALSE),""))</f>
        <v/>
      </c>
      <c r="G394" s="27" t="str">
        <f>IF(B394="","", IFERROR(VLOOKUP(E394,'Общий список'!$A$3:$AG$996,4,FALSE),""))</f>
        <v/>
      </c>
      <c r="H394" s="27" t="str">
        <f>IF(B394="","", IFERROR(VLOOKUP(E394,'Общий список'!$A$3:$AG$996,6,FALSE),""))</f>
        <v/>
      </c>
      <c r="I394" s="27" t="str">
        <f>IF(B394="","", IFERROR(VLOOKUP(E394,'Общий список'!$A$3:$AG$996,7,FALSE),""))</f>
        <v/>
      </c>
      <c r="J394" s="27" t="str">
        <f t="array" ref="J394">IFERROR(INDEX('Общий список'!$A$3:$O$996,VLOOKUP(E394,'Общий список'!$A$3:$S$996,19,FALSE),MATCH(B394,'Общий список'!A389:N389,0)+1),"")</f>
        <v/>
      </c>
      <c r="K394" s="30"/>
      <c r="L394" s="30"/>
      <c r="M394" s="31" t="str">
        <f t="shared" si="4"/>
        <v/>
      </c>
      <c r="N394" s="28"/>
      <c r="O394" s="32"/>
      <c r="R394" s="33"/>
      <c r="S394" s="33"/>
      <c r="T394" s="33"/>
    </row>
    <row r="395" ht="15.0" hidden="1" customHeight="1">
      <c r="A395" s="39"/>
      <c r="B395" s="26" t="str">
        <f t="array" ref="B395">IFERROR(INDEX('Общий список'!$A$3:$S$996,VLOOKUP(E395,'Общий список'!$A$3:$S$996,19,FALSE),MATCH($B$1,'Общий список'!A390:M390,0)),"")</f>
        <v/>
      </c>
      <c r="C395" s="27" t="str">
        <f>IF(B395="","", IFERROR(VLOOKUP(E395,'Общий список'!$A$3:$AG$996,3,FALSE),""))</f>
        <v/>
      </c>
      <c r="D395" s="27" t="str">
        <f>IF(B395="","", IFERROR(VLOOKUP(E395,'Общий список'!$A$3:$AG$996,17,FALSE),""))</f>
        <v/>
      </c>
      <c r="E395" s="28" t="str">
        <f>'Общий список'!A390</f>
        <v/>
      </c>
      <c r="F395" s="29" t="str">
        <f>IF(B395="","", IFERROR(VLOOKUP(E395,'Общий список'!$A$3:$AG$996,2,FALSE),""))</f>
        <v/>
      </c>
      <c r="G395" s="27" t="str">
        <f>IF(B395="","", IFERROR(VLOOKUP(E395,'Общий список'!$A$3:$AG$996,4,FALSE),""))</f>
        <v/>
      </c>
      <c r="H395" s="27" t="str">
        <f>IF(B395="","", IFERROR(VLOOKUP(E395,'Общий список'!$A$3:$AG$996,6,FALSE),""))</f>
        <v/>
      </c>
      <c r="I395" s="27" t="str">
        <f>IF(B395="","", IFERROR(VLOOKUP(E395,'Общий список'!$A$3:$AG$996,7,FALSE),""))</f>
        <v/>
      </c>
      <c r="J395" s="27" t="str">
        <f t="array" ref="J395">IFERROR(INDEX('Общий список'!$A$3:$O$996,VLOOKUP(E395,'Общий список'!$A$3:$S$996,19,FALSE),MATCH(B395,'Общий список'!A390:N390,0)+1),"")</f>
        <v/>
      </c>
      <c r="K395" s="30"/>
      <c r="L395" s="30"/>
      <c r="M395" s="31" t="str">
        <f t="shared" si="4"/>
        <v/>
      </c>
      <c r="N395" s="28"/>
      <c r="O395" s="32"/>
      <c r="R395" s="33"/>
      <c r="S395" s="33"/>
      <c r="T395" s="33"/>
    </row>
    <row r="396" ht="15.0" hidden="1" customHeight="1">
      <c r="A396" s="39"/>
      <c r="B396" s="26" t="str">
        <f t="array" ref="B396">IFERROR(INDEX('Общий список'!$A$3:$S$996,VLOOKUP(E396,'Общий список'!$A$3:$S$996,19,FALSE),MATCH($B$1,'Общий список'!A391:M391,0)),"")</f>
        <v/>
      </c>
      <c r="C396" s="27" t="str">
        <f>IF(B396="","", IFERROR(VLOOKUP(E396,'Общий список'!$A$3:$AG$996,3,FALSE),""))</f>
        <v/>
      </c>
      <c r="D396" s="27" t="str">
        <f>IF(B396="","", IFERROR(VLOOKUP(E396,'Общий список'!$A$3:$AG$996,17,FALSE),""))</f>
        <v/>
      </c>
      <c r="E396" s="28" t="str">
        <f>'Общий список'!A391</f>
        <v/>
      </c>
      <c r="F396" s="29" t="str">
        <f>IF(B396="","", IFERROR(VLOOKUP(E396,'Общий список'!$A$3:$AG$996,2,FALSE),""))</f>
        <v/>
      </c>
      <c r="G396" s="27" t="str">
        <f>IF(B396="","", IFERROR(VLOOKUP(E396,'Общий список'!$A$3:$AG$996,4,FALSE),""))</f>
        <v/>
      </c>
      <c r="H396" s="27" t="str">
        <f>IF(B396="","", IFERROR(VLOOKUP(E396,'Общий список'!$A$3:$AG$996,6,FALSE),""))</f>
        <v/>
      </c>
      <c r="I396" s="27" t="str">
        <f>IF(B396="","", IFERROR(VLOOKUP(E396,'Общий список'!$A$3:$AG$996,7,FALSE),""))</f>
        <v/>
      </c>
      <c r="J396" s="27" t="str">
        <f t="array" ref="J396">IFERROR(INDEX('Общий список'!$A$3:$O$996,VLOOKUP(E396,'Общий список'!$A$3:$S$996,19,FALSE),MATCH(B396,'Общий список'!A391:N391,0)+1),"")</f>
        <v/>
      </c>
      <c r="K396" s="30"/>
      <c r="L396" s="30"/>
      <c r="M396" s="31" t="str">
        <f t="shared" si="4"/>
        <v/>
      </c>
      <c r="N396" s="28"/>
      <c r="O396" s="32"/>
      <c r="R396" s="33"/>
      <c r="S396" s="33"/>
      <c r="T396" s="33"/>
    </row>
    <row r="397" ht="15.0" hidden="1" customHeight="1">
      <c r="A397" s="39"/>
      <c r="B397" s="26" t="str">
        <f t="array" ref="B397">IFERROR(INDEX('Общий список'!$A$3:$S$996,VLOOKUP(E397,'Общий список'!$A$3:$S$996,19,FALSE),MATCH($B$1,'Общий список'!A392:M392,0)),"")</f>
        <v/>
      </c>
      <c r="C397" s="27" t="str">
        <f>IF(B397="","", IFERROR(VLOOKUP(E397,'Общий список'!$A$3:$AG$996,3,FALSE),""))</f>
        <v/>
      </c>
      <c r="D397" s="27" t="str">
        <f>IF(B397="","", IFERROR(VLOOKUP(E397,'Общий список'!$A$3:$AG$996,17,FALSE),""))</f>
        <v/>
      </c>
      <c r="E397" s="28" t="str">
        <f>'Общий список'!A392</f>
        <v/>
      </c>
      <c r="F397" s="29" t="str">
        <f>IF(B397="","", IFERROR(VLOOKUP(E397,'Общий список'!$A$3:$AG$996,2,FALSE),""))</f>
        <v/>
      </c>
      <c r="G397" s="27" t="str">
        <f>IF(B397="","", IFERROR(VLOOKUP(E397,'Общий список'!$A$3:$AG$996,4,FALSE),""))</f>
        <v/>
      </c>
      <c r="H397" s="27" t="str">
        <f>IF(B397="","", IFERROR(VLOOKUP(E397,'Общий список'!$A$3:$AG$996,6,FALSE),""))</f>
        <v/>
      </c>
      <c r="I397" s="27" t="str">
        <f>IF(B397="","", IFERROR(VLOOKUP(E397,'Общий список'!$A$3:$AG$996,7,FALSE),""))</f>
        <v/>
      </c>
      <c r="J397" s="27" t="str">
        <f t="array" ref="J397">IFERROR(INDEX('Общий список'!$A$3:$O$996,VLOOKUP(E397,'Общий список'!$A$3:$S$996,19,FALSE),MATCH(B397,'Общий список'!A392:N392,0)+1),"")</f>
        <v/>
      </c>
      <c r="K397" s="30"/>
      <c r="L397" s="30"/>
      <c r="M397" s="31" t="str">
        <f t="shared" si="4"/>
        <v/>
      </c>
      <c r="N397" s="28"/>
      <c r="O397" s="32"/>
      <c r="R397" s="33"/>
      <c r="S397" s="33"/>
      <c r="T397" s="33"/>
    </row>
    <row r="398" ht="15.0" hidden="1" customHeight="1">
      <c r="A398" s="39"/>
      <c r="B398" s="26" t="str">
        <f t="array" ref="B398">IFERROR(INDEX('Общий список'!$A$3:$S$996,VLOOKUP(E398,'Общий список'!$A$3:$S$996,19,FALSE),MATCH($B$1,'Общий список'!A393:M393,0)),"")</f>
        <v/>
      </c>
      <c r="C398" s="27" t="str">
        <f>IF(B398="","", IFERROR(VLOOKUP(E398,'Общий список'!$A$3:$AG$996,3,FALSE),""))</f>
        <v/>
      </c>
      <c r="D398" s="27" t="str">
        <f>IF(B398="","", IFERROR(VLOOKUP(E398,'Общий список'!$A$3:$AG$996,17,FALSE),""))</f>
        <v/>
      </c>
      <c r="E398" s="28" t="str">
        <f>'Общий список'!A393</f>
        <v/>
      </c>
      <c r="F398" s="29" t="str">
        <f>IF(B398="","", IFERROR(VLOOKUP(E398,'Общий список'!$A$3:$AG$996,2,FALSE),""))</f>
        <v/>
      </c>
      <c r="G398" s="27" t="str">
        <f>IF(B398="","", IFERROR(VLOOKUP(E398,'Общий список'!$A$3:$AG$996,4,FALSE),""))</f>
        <v/>
      </c>
      <c r="H398" s="27" t="str">
        <f>IF(B398="","", IFERROR(VLOOKUP(E398,'Общий список'!$A$3:$AG$996,6,FALSE),""))</f>
        <v/>
      </c>
      <c r="I398" s="27" t="str">
        <f>IF(B398="","", IFERROR(VLOOKUP(E398,'Общий список'!$A$3:$AG$996,7,FALSE),""))</f>
        <v/>
      </c>
      <c r="J398" s="27" t="str">
        <f t="array" ref="J398">IFERROR(INDEX('Общий список'!$A$3:$O$996,VLOOKUP(E398,'Общий список'!$A$3:$S$996,19,FALSE),MATCH(B398,'Общий список'!A393:N393,0)+1),"")</f>
        <v/>
      </c>
      <c r="K398" s="30"/>
      <c r="L398" s="30"/>
      <c r="M398" s="31" t="str">
        <f t="shared" si="4"/>
        <v/>
      </c>
      <c r="N398" s="28"/>
      <c r="O398" s="32"/>
      <c r="R398" s="33"/>
      <c r="S398" s="33"/>
      <c r="T398" s="33"/>
    </row>
    <row r="399" ht="15.0" hidden="1" customHeight="1">
      <c r="A399" s="39"/>
      <c r="B399" s="26" t="str">
        <f t="array" ref="B399">IFERROR(INDEX('Общий список'!$A$3:$S$996,VLOOKUP(E399,'Общий список'!$A$3:$S$996,19,FALSE),MATCH($B$1,'Общий список'!A394:M394,0)),"")</f>
        <v/>
      </c>
      <c r="C399" s="27" t="str">
        <f>IF(B399="","", IFERROR(VLOOKUP(E399,'Общий список'!$A$3:$AG$996,3,FALSE),""))</f>
        <v/>
      </c>
      <c r="D399" s="27" t="str">
        <f>IF(B399="","", IFERROR(VLOOKUP(E399,'Общий список'!$A$3:$AG$996,17,FALSE),""))</f>
        <v/>
      </c>
      <c r="E399" s="28" t="str">
        <f>'Общий список'!A394</f>
        <v/>
      </c>
      <c r="F399" s="29" t="str">
        <f>IF(B399="","", IFERROR(VLOOKUP(E399,'Общий список'!$A$3:$AG$996,2,FALSE),""))</f>
        <v/>
      </c>
      <c r="G399" s="27" t="str">
        <f>IF(B399="","", IFERROR(VLOOKUP(E399,'Общий список'!$A$3:$AG$996,4,FALSE),""))</f>
        <v/>
      </c>
      <c r="H399" s="27" t="str">
        <f>IF(B399="","", IFERROR(VLOOKUP(E399,'Общий список'!$A$3:$AG$996,6,FALSE),""))</f>
        <v/>
      </c>
      <c r="I399" s="27" t="str">
        <f>IF(B399="","", IFERROR(VLOOKUP(E399,'Общий список'!$A$3:$AG$996,7,FALSE),""))</f>
        <v/>
      </c>
      <c r="J399" s="27" t="str">
        <f t="array" ref="J399">IFERROR(INDEX('Общий список'!$A$3:$O$996,VLOOKUP(E399,'Общий список'!$A$3:$S$996,19,FALSE),MATCH(B399,'Общий список'!A394:N394,0)+1),"")</f>
        <v/>
      </c>
      <c r="K399" s="30"/>
      <c r="L399" s="30"/>
      <c r="M399" s="31" t="str">
        <f t="shared" si="4"/>
        <v/>
      </c>
      <c r="N399" s="28"/>
      <c r="O399" s="32"/>
      <c r="R399" s="33"/>
      <c r="S399" s="33"/>
      <c r="T399" s="33"/>
    </row>
    <row r="400" ht="15.0" hidden="1" customHeight="1">
      <c r="A400" s="39"/>
      <c r="B400" s="26" t="str">
        <f t="array" ref="B400">IFERROR(INDEX('Общий список'!$A$3:$S$996,VLOOKUP(E400,'Общий список'!$A$3:$S$996,19,FALSE),MATCH($B$1,'Общий список'!A395:M395,0)),"")</f>
        <v/>
      </c>
      <c r="C400" s="27" t="str">
        <f>IF(B400="","", IFERROR(VLOOKUP(E400,'Общий список'!$A$3:$AG$996,3,FALSE),""))</f>
        <v/>
      </c>
      <c r="D400" s="27" t="str">
        <f>IF(B400="","", IFERROR(VLOOKUP(E400,'Общий список'!$A$3:$AG$996,17,FALSE),""))</f>
        <v/>
      </c>
      <c r="E400" s="28" t="str">
        <f>'Общий список'!A395</f>
        <v/>
      </c>
      <c r="F400" s="29" t="str">
        <f>IF(B400="","", IFERROR(VLOOKUP(E400,'Общий список'!$A$3:$AG$996,2,FALSE),""))</f>
        <v/>
      </c>
      <c r="G400" s="27" t="str">
        <f>IF(B400="","", IFERROR(VLOOKUP(E400,'Общий список'!$A$3:$AG$996,4,FALSE),""))</f>
        <v/>
      </c>
      <c r="H400" s="27" t="str">
        <f>IF(B400="","", IFERROR(VLOOKUP(E400,'Общий список'!$A$3:$AG$996,6,FALSE),""))</f>
        <v/>
      </c>
      <c r="I400" s="27" t="str">
        <f>IF(B400="","", IFERROR(VLOOKUP(E400,'Общий список'!$A$3:$AG$996,7,FALSE),""))</f>
        <v/>
      </c>
      <c r="J400" s="27" t="str">
        <f t="array" ref="J400">IFERROR(INDEX('Общий список'!$A$3:$O$996,VLOOKUP(E400,'Общий список'!$A$3:$S$996,19,FALSE),MATCH(B400,'Общий список'!A395:N395,0)+1),"")</f>
        <v/>
      </c>
      <c r="K400" s="30"/>
      <c r="L400" s="30"/>
      <c r="M400" s="31" t="str">
        <f t="shared" si="4"/>
        <v/>
      </c>
      <c r="N400" s="28"/>
      <c r="O400" s="32"/>
      <c r="R400" s="33"/>
      <c r="S400" s="33"/>
      <c r="T400" s="33"/>
    </row>
    <row r="401" ht="15.0" hidden="1" customHeight="1">
      <c r="A401" s="39"/>
      <c r="B401" s="26" t="str">
        <f t="array" ref="B401">IFERROR(INDEX('Общий список'!$A$3:$S$996,VLOOKUP(E401,'Общий список'!$A$3:$S$996,19,FALSE),MATCH($B$1,'Общий список'!A396:M396,0)),"")</f>
        <v/>
      </c>
      <c r="C401" s="27" t="str">
        <f>IF(B401="","", IFERROR(VLOOKUP(E401,'Общий список'!$A$3:$AG$996,3,FALSE),""))</f>
        <v/>
      </c>
      <c r="D401" s="27" t="str">
        <f>IF(B401="","", IFERROR(VLOOKUP(E401,'Общий список'!$A$3:$AG$996,17,FALSE),""))</f>
        <v/>
      </c>
      <c r="E401" s="28" t="str">
        <f>'Общий список'!A396</f>
        <v/>
      </c>
      <c r="F401" s="29" t="str">
        <f>IF(B401="","", IFERROR(VLOOKUP(E401,'Общий список'!$A$3:$AG$996,2,FALSE),""))</f>
        <v/>
      </c>
      <c r="G401" s="27" t="str">
        <f>IF(B401="","", IFERROR(VLOOKUP(E401,'Общий список'!$A$3:$AG$996,4,FALSE),""))</f>
        <v/>
      </c>
      <c r="H401" s="27" t="str">
        <f>IF(B401="","", IFERROR(VLOOKUP(E401,'Общий список'!$A$3:$AG$996,6,FALSE),""))</f>
        <v/>
      </c>
      <c r="I401" s="27" t="str">
        <f>IF(B401="","", IFERROR(VLOOKUP(E401,'Общий список'!$A$3:$AG$996,7,FALSE),""))</f>
        <v/>
      </c>
      <c r="J401" s="27" t="str">
        <f t="array" ref="J401">IFERROR(INDEX('Общий список'!$A$3:$O$996,VLOOKUP(E401,'Общий список'!$A$3:$S$996,19,FALSE),MATCH(B401,'Общий список'!A396:N396,0)+1),"")</f>
        <v/>
      </c>
      <c r="K401" s="30"/>
      <c r="L401" s="30"/>
      <c r="M401" s="31" t="str">
        <f t="shared" si="4"/>
        <v/>
      </c>
      <c r="N401" s="28"/>
      <c r="O401" s="32"/>
      <c r="R401" s="33"/>
      <c r="S401" s="33"/>
      <c r="T401" s="33"/>
    </row>
    <row r="402" ht="15.0" hidden="1" customHeight="1">
      <c r="A402" s="39"/>
      <c r="B402" s="26" t="str">
        <f t="array" ref="B402">IFERROR(INDEX('Общий список'!$A$3:$S$996,VLOOKUP(E402,'Общий список'!$A$3:$S$996,19,FALSE),MATCH($B$1,'Общий список'!A397:M397,0)),"")</f>
        <v/>
      </c>
      <c r="C402" s="27" t="str">
        <f>IF(B402="","", IFERROR(VLOOKUP(E402,'Общий список'!$A$3:$AG$996,3,FALSE),""))</f>
        <v/>
      </c>
      <c r="D402" s="27" t="str">
        <f>IF(B402="","", IFERROR(VLOOKUP(E402,'Общий список'!$A$3:$AG$996,17,FALSE),""))</f>
        <v/>
      </c>
      <c r="E402" s="28" t="str">
        <f>'Общий список'!A397</f>
        <v/>
      </c>
      <c r="F402" s="29" t="str">
        <f>IF(B402="","", IFERROR(VLOOKUP(E402,'Общий список'!$A$3:$AG$996,2,FALSE),""))</f>
        <v/>
      </c>
      <c r="G402" s="27" t="str">
        <f>IF(B402="","", IFERROR(VLOOKUP(E402,'Общий список'!$A$3:$AG$996,4,FALSE),""))</f>
        <v/>
      </c>
      <c r="H402" s="27" t="str">
        <f>IF(B402="","", IFERROR(VLOOKUP(E402,'Общий список'!$A$3:$AG$996,6,FALSE),""))</f>
        <v/>
      </c>
      <c r="I402" s="27" t="str">
        <f>IF(B402="","", IFERROR(VLOOKUP(E402,'Общий список'!$A$3:$AG$996,7,FALSE),""))</f>
        <v/>
      </c>
      <c r="J402" s="27" t="str">
        <f t="array" ref="J402">IFERROR(INDEX('Общий список'!$A$3:$O$996,VLOOKUP(E402,'Общий список'!$A$3:$S$996,19,FALSE),MATCH(B402,'Общий список'!A397:N397,0)+1),"")</f>
        <v/>
      </c>
      <c r="K402" s="30"/>
      <c r="L402" s="30"/>
      <c r="M402" s="31" t="str">
        <f t="shared" si="4"/>
        <v/>
      </c>
      <c r="N402" s="28"/>
      <c r="O402" s="32"/>
      <c r="R402" s="33"/>
      <c r="S402" s="33"/>
      <c r="T402" s="33"/>
    </row>
    <row r="403" ht="15.0" hidden="1" customHeight="1">
      <c r="A403" s="39"/>
      <c r="B403" s="26" t="str">
        <f t="array" ref="B403">IFERROR(INDEX('Общий список'!$A$3:$S$996,VLOOKUP(E403,'Общий список'!$A$3:$S$996,19,FALSE),MATCH($B$1,'Общий список'!A398:M398,0)),"")</f>
        <v/>
      </c>
      <c r="C403" s="27" t="str">
        <f>IF(B403="","", IFERROR(VLOOKUP(E403,'Общий список'!$A$3:$AG$996,3,FALSE),""))</f>
        <v/>
      </c>
      <c r="D403" s="27" t="str">
        <f>IF(B403="","", IFERROR(VLOOKUP(E403,'Общий список'!$A$3:$AG$996,17,FALSE),""))</f>
        <v/>
      </c>
      <c r="E403" s="28" t="str">
        <f>'Общий список'!A398</f>
        <v/>
      </c>
      <c r="F403" s="29" t="str">
        <f>IF(B403="","", IFERROR(VLOOKUP(E403,'Общий список'!$A$3:$AG$996,2,FALSE),""))</f>
        <v/>
      </c>
      <c r="G403" s="27" t="str">
        <f>IF(B403="","", IFERROR(VLOOKUP(E403,'Общий список'!$A$3:$AG$996,4,FALSE),""))</f>
        <v/>
      </c>
      <c r="H403" s="27" t="str">
        <f>IF(B403="","", IFERROR(VLOOKUP(E403,'Общий список'!$A$3:$AG$996,6,FALSE),""))</f>
        <v/>
      </c>
      <c r="I403" s="27" t="str">
        <f>IF(B403="","", IFERROR(VLOOKUP(E403,'Общий список'!$A$3:$AG$996,7,FALSE),""))</f>
        <v/>
      </c>
      <c r="J403" s="27" t="str">
        <f t="array" ref="J403">IFERROR(INDEX('Общий список'!$A$3:$O$996,VLOOKUP(E403,'Общий список'!$A$3:$S$996,19,FALSE),MATCH(B403,'Общий список'!A398:N398,0)+1),"")</f>
        <v/>
      </c>
      <c r="K403" s="30"/>
      <c r="L403" s="30"/>
      <c r="M403" s="31" t="str">
        <f t="shared" si="4"/>
        <v/>
      </c>
      <c r="N403" s="28"/>
      <c r="O403" s="32"/>
      <c r="R403" s="33"/>
      <c r="S403" s="33"/>
      <c r="T403" s="33"/>
    </row>
    <row r="404" ht="15.0" hidden="1" customHeight="1">
      <c r="A404" s="39"/>
      <c r="B404" s="26" t="str">
        <f t="array" ref="B404">IFERROR(INDEX('Общий список'!$A$3:$S$996,VLOOKUP(E404,'Общий список'!$A$3:$S$996,19,FALSE),MATCH($B$1,'Общий список'!A399:M399,0)),"")</f>
        <v/>
      </c>
      <c r="C404" s="27" t="str">
        <f>IF(B404="","", IFERROR(VLOOKUP(E404,'Общий список'!$A$3:$AG$996,3,FALSE),""))</f>
        <v/>
      </c>
      <c r="D404" s="27" t="str">
        <f>IF(B404="","", IFERROR(VLOOKUP(E404,'Общий список'!$A$3:$AG$996,17,FALSE),""))</f>
        <v/>
      </c>
      <c r="E404" s="28" t="str">
        <f>'Общий список'!A399</f>
        <v/>
      </c>
      <c r="F404" s="29" t="str">
        <f>IF(B404="","", IFERROR(VLOOKUP(E404,'Общий список'!$A$3:$AG$996,2,FALSE),""))</f>
        <v/>
      </c>
      <c r="G404" s="27" t="str">
        <f>IF(B404="","", IFERROR(VLOOKUP(E404,'Общий список'!$A$3:$AG$996,4,FALSE),""))</f>
        <v/>
      </c>
      <c r="H404" s="27" t="str">
        <f>IF(B404="","", IFERROR(VLOOKUP(E404,'Общий список'!$A$3:$AG$996,6,FALSE),""))</f>
        <v/>
      </c>
      <c r="I404" s="27" t="str">
        <f>IF(B404="","", IFERROR(VLOOKUP(E404,'Общий список'!$A$3:$AG$996,7,FALSE),""))</f>
        <v/>
      </c>
      <c r="J404" s="27" t="str">
        <f t="array" ref="J404">IFERROR(INDEX('Общий список'!$A$3:$O$996,VLOOKUP(E404,'Общий список'!$A$3:$S$996,19,FALSE),MATCH(B404,'Общий список'!A399:N399,0)+1),"")</f>
        <v/>
      </c>
      <c r="K404" s="30"/>
      <c r="L404" s="30"/>
      <c r="M404" s="31" t="str">
        <f t="shared" si="4"/>
        <v/>
      </c>
      <c r="N404" s="28"/>
      <c r="O404" s="32"/>
      <c r="R404" s="33"/>
      <c r="S404" s="33"/>
      <c r="T404" s="33"/>
    </row>
    <row r="405" ht="15.0" hidden="1" customHeight="1">
      <c r="A405" s="39"/>
      <c r="B405" s="26" t="str">
        <f t="array" ref="B405">IFERROR(INDEX('Общий список'!$A$3:$S$996,VLOOKUP(E405,'Общий список'!$A$3:$S$996,19,FALSE),MATCH($B$1,'Общий список'!A400:M400,0)),"")</f>
        <v/>
      </c>
      <c r="C405" s="27" t="str">
        <f>IF(B405="","", IFERROR(VLOOKUP(E405,'Общий список'!$A$3:$AG$996,3,FALSE),""))</f>
        <v/>
      </c>
      <c r="D405" s="27" t="str">
        <f>IF(B405="","", IFERROR(VLOOKUP(E405,'Общий список'!$A$3:$AG$996,17,FALSE),""))</f>
        <v/>
      </c>
      <c r="E405" s="28" t="str">
        <f>'Общий список'!A400</f>
        <v/>
      </c>
      <c r="F405" s="29" t="str">
        <f>IF(B405="","", IFERROR(VLOOKUP(E405,'Общий список'!$A$3:$AG$996,2,FALSE),""))</f>
        <v/>
      </c>
      <c r="G405" s="27" t="str">
        <f>IF(B405="","", IFERROR(VLOOKUP(E405,'Общий список'!$A$3:$AG$996,4,FALSE),""))</f>
        <v/>
      </c>
      <c r="H405" s="27" t="str">
        <f>IF(B405="","", IFERROR(VLOOKUP(E405,'Общий список'!$A$3:$AG$996,6,FALSE),""))</f>
        <v/>
      </c>
      <c r="I405" s="27" t="str">
        <f>IF(B405="","", IFERROR(VLOOKUP(E405,'Общий список'!$A$3:$AG$996,7,FALSE),""))</f>
        <v/>
      </c>
      <c r="J405" s="27" t="str">
        <f t="array" ref="J405">IFERROR(INDEX('Общий список'!$A$3:$O$996,VLOOKUP(E405,'Общий список'!$A$3:$S$996,19,FALSE),MATCH(B405,'Общий список'!A400:N400,0)+1),"")</f>
        <v/>
      </c>
      <c r="K405" s="30"/>
      <c r="L405" s="30"/>
      <c r="M405" s="31" t="str">
        <f t="shared" si="4"/>
        <v/>
      </c>
      <c r="N405" s="28"/>
      <c r="O405" s="32"/>
      <c r="R405" s="33"/>
      <c r="S405" s="33"/>
      <c r="T405" s="33"/>
    </row>
    <row r="406" ht="15.0" hidden="1" customHeight="1">
      <c r="A406" s="39"/>
      <c r="B406" s="26" t="str">
        <f t="array" ref="B406">IFERROR(INDEX('Общий список'!$A$3:$S$996,VLOOKUP(E406,'Общий список'!$A$3:$S$996,19,FALSE),MATCH($B$1,'Общий список'!A401:M401,0)),"")</f>
        <v/>
      </c>
      <c r="C406" s="27" t="str">
        <f>IF(B406="","", IFERROR(VLOOKUP(E406,'Общий список'!$A$3:$AG$996,3,FALSE),""))</f>
        <v/>
      </c>
      <c r="D406" s="27" t="str">
        <f>IF(B406="","", IFERROR(VLOOKUP(E406,'Общий список'!$A$3:$AG$996,17,FALSE),""))</f>
        <v/>
      </c>
      <c r="E406" s="28" t="str">
        <f>'Общий список'!A401</f>
        <v/>
      </c>
      <c r="F406" s="29" t="str">
        <f>IF(B406="","", IFERROR(VLOOKUP(E406,'Общий список'!$A$3:$AG$996,2,FALSE),""))</f>
        <v/>
      </c>
      <c r="G406" s="27" t="str">
        <f>IF(B406="","", IFERROR(VLOOKUP(E406,'Общий список'!$A$3:$AG$996,4,FALSE),""))</f>
        <v/>
      </c>
      <c r="H406" s="27" t="str">
        <f>IF(B406="","", IFERROR(VLOOKUP(E406,'Общий список'!$A$3:$AG$996,6,FALSE),""))</f>
        <v/>
      </c>
      <c r="I406" s="27" t="str">
        <f>IF(B406="","", IFERROR(VLOOKUP(E406,'Общий список'!$A$3:$AG$996,7,FALSE),""))</f>
        <v/>
      </c>
      <c r="J406" s="27" t="str">
        <f t="array" ref="J406">IFERROR(INDEX('Общий список'!$A$3:$O$996,VLOOKUP(E406,'Общий список'!$A$3:$S$996,19,FALSE),MATCH(B406,'Общий список'!A401:N401,0)+1),"")</f>
        <v/>
      </c>
      <c r="K406" s="30"/>
      <c r="L406" s="30"/>
      <c r="M406" s="31" t="str">
        <f t="shared" si="4"/>
        <v/>
      </c>
      <c r="N406" s="28"/>
      <c r="O406" s="32"/>
      <c r="R406" s="33"/>
      <c r="S406" s="33"/>
      <c r="T406" s="33"/>
    </row>
    <row r="407" ht="15.0" hidden="1" customHeight="1">
      <c r="A407" s="39"/>
      <c r="B407" s="26" t="str">
        <f t="array" ref="B407">IFERROR(INDEX('Общий список'!$A$3:$S$996,VLOOKUP(E407,'Общий список'!$A$3:$S$996,19,FALSE),MATCH($B$1,'Общий список'!A402:M402,0)),"")</f>
        <v/>
      </c>
      <c r="C407" s="27" t="str">
        <f>IF(B407="","", IFERROR(VLOOKUP(E407,'Общий список'!$A$3:$AG$996,3,FALSE),""))</f>
        <v/>
      </c>
      <c r="D407" s="27" t="str">
        <f>IF(B407="","", IFERROR(VLOOKUP(E407,'Общий список'!$A$3:$AG$996,17,FALSE),""))</f>
        <v/>
      </c>
      <c r="E407" s="28" t="str">
        <f>'Общий список'!A402</f>
        <v/>
      </c>
      <c r="F407" s="29" t="str">
        <f>IF(B407="","", IFERROR(VLOOKUP(E407,'Общий список'!$A$3:$AG$996,2,FALSE),""))</f>
        <v/>
      </c>
      <c r="G407" s="27" t="str">
        <f>IF(B407="","", IFERROR(VLOOKUP(E407,'Общий список'!$A$3:$AG$996,4,FALSE),""))</f>
        <v/>
      </c>
      <c r="H407" s="27" t="str">
        <f>IF(B407="","", IFERROR(VLOOKUP(E407,'Общий список'!$A$3:$AG$996,6,FALSE),""))</f>
        <v/>
      </c>
      <c r="I407" s="27" t="str">
        <f>IF(B407="","", IFERROR(VLOOKUP(E407,'Общий список'!$A$3:$AG$996,7,FALSE),""))</f>
        <v/>
      </c>
      <c r="J407" s="27" t="str">
        <f t="array" ref="J407">IFERROR(INDEX('Общий список'!$A$3:$O$996,VLOOKUP(E407,'Общий список'!$A$3:$S$996,19,FALSE),MATCH(B407,'Общий список'!A402:N402,0)+1),"")</f>
        <v/>
      </c>
      <c r="K407" s="30"/>
      <c r="L407" s="30"/>
      <c r="M407" s="31" t="str">
        <f t="shared" si="4"/>
        <v/>
      </c>
      <c r="N407" s="28"/>
      <c r="O407" s="32"/>
      <c r="R407" s="33"/>
      <c r="S407" s="33"/>
      <c r="T407" s="33"/>
    </row>
    <row r="408" ht="15.0" hidden="1" customHeight="1">
      <c r="A408" s="39"/>
      <c r="B408" s="26" t="str">
        <f t="array" ref="B408">IFERROR(INDEX('Общий список'!$A$3:$S$996,VLOOKUP(E408,'Общий список'!$A$3:$S$996,19,FALSE),MATCH($B$1,'Общий список'!A403:M403,0)),"")</f>
        <v/>
      </c>
      <c r="C408" s="27" t="str">
        <f>IF(B408="","", IFERROR(VLOOKUP(E408,'Общий список'!$A$3:$AG$996,3,FALSE),""))</f>
        <v/>
      </c>
      <c r="D408" s="27" t="str">
        <f>IF(B408="","", IFERROR(VLOOKUP(E408,'Общий список'!$A$3:$AG$996,17,FALSE),""))</f>
        <v/>
      </c>
      <c r="E408" s="28" t="str">
        <f>'Общий список'!A403</f>
        <v/>
      </c>
      <c r="F408" s="29" t="str">
        <f>IF(B408="","", IFERROR(VLOOKUP(E408,'Общий список'!$A$3:$AG$996,2,FALSE),""))</f>
        <v/>
      </c>
      <c r="G408" s="27" t="str">
        <f>IF(B408="","", IFERROR(VLOOKUP(E408,'Общий список'!$A$3:$AG$996,4,FALSE),""))</f>
        <v/>
      </c>
      <c r="H408" s="27" t="str">
        <f>IF(B408="","", IFERROR(VLOOKUP(E408,'Общий список'!$A$3:$AG$996,6,FALSE),""))</f>
        <v/>
      </c>
      <c r="I408" s="27" t="str">
        <f>IF(B408="","", IFERROR(VLOOKUP(E408,'Общий список'!$A$3:$AG$996,7,FALSE),""))</f>
        <v/>
      </c>
      <c r="J408" s="27" t="str">
        <f t="array" ref="J408">IFERROR(INDEX('Общий список'!$A$3:$O$996,VLOOKUP(E408,'Общий список'!$A$3:$S$996,19,FALSE),MATCH(B408,'Общий список'!A403:N403,0)+1),"")</f>
        <v/>
      </c>
      <c r="K408" s="30"/>
      <c r="L408" s="30"/>
      <c r="M408" s="31" t="str">
        <f t="shared" si="4"/>
        <v/>
      </c>
      <c r="N408" s="28"/>
      <c r="O408" s="32"/>
      <c r="R408" s="33"/>
      <c r="S408" s="33"/>
      <c r="T408" s="33"/>
    </row>
    <row r="409" ht="15.0" hidden="1" customHeight="1">
      <c r="A409" s="39"/>
      <c r="B409" s="26" t="str">
        <f t="array" ref="B409">IFERROR(INDEX('Общий список'!$A$3:$S$996,VLOOKUP(E409,'Общий список'!$A$3:$S$996,19,FALSE),MATCH($B$1,'Общий список'!A404:M404,0)),"")</f>
        <v/>
      </c>
      <c r="C409" s="27" t="str">
        <f>IF(B409="","", IFERROR(VLOOKUP(E409,'Общий список'!$A$3:$AG$996,3,FALSE),""))</f>
        <v/>
      </c>
      <c r="D409" s="27" t="str">
        <f>IF(B409="","", IFERROR(VLOOKUP(E409,'Общий список'!$A$3:$AG$996,17,FALSE),""))</f>
        <v/>
      </c>
      <c r="E409" s="28" t="str">
        <f>'Общий список'!A404</f>
        <v/>
      </c>
      <c r="F409" s="29" t="str">
        <f>IF(B409="","", IFERROR(VLOOKUP(E409,'Общий список'!$A$3:$AG$996,2,FALSE),""))</f>
        <v/>
      </c>
      <c r="G409" s="27" t="str">
        <f>IF(B409="","", IFERROR(VLOOKUP(E409,'Общий список'!$A$3:$AG$996,4,FALSE),""))</f>
        <v/>
      </c>
      <c r="H409" s="27" t="str">
        <f>IF(B409="","", IFERROR(VLOOKUP(E409,'Общий список'!$A$3:$AG$996,6,FALSE),""))</f>
        <v/>
      </c>
      <c r="I409" s="27" t="str">
        <f>IF(B409="","", IFERROR(VLOOKUP(E409,'Общий список'!$A$3:$AG$996,7,FALSE),""))</f>
        <v/>
      </c>
      <c r="J409" s="27" t="str">
        <f t="array" ref="J409">IFERROR(INDEX('Общий список'!$A$3:$O$996,VLOOKUP(E409,'Общий список'!$A$3:$S$996,19,FALSE),MATCH(B409,'Общий список'!A404:N404,0)+1),"")</f>
        <v/>
      </c>
      <c r="K409" s="30"/>
      <c r="L409" s="30"/>
      <c r="M409" s="31" t="str">
        <f t="shared" si="4"/>
        <v/>
      </c>
      <c r="N409" s="28"/>
      <c r="O409" s="32"/>
      <c r="R409" s="33"/>
      <c r="S409" s="33"/>
      <c r="T409" s="33"/>
    </row>
    <row r="410" ht="15.0" hidden="1" customHeight="1">
      <c r="A410" s="39"/>
      <c r="B410" s="26" t="str">
        <f t="array" ref="B410">IFERROR(INDEX('Общий список'!$A$3:$S$996,VLOOKUP(E410,'Общий список'!$A$3:$S$996,19,FALSE),MATCH($B$1,'Общий список'!A405:M405,0)),"")</f>
        <v/>
      </c>
      <c r="C410" s="27" t="str">
        <f>IF(B410="","", IFERROR(VLOOKUP(E410,'Общий список'!$A$3:$AG$996,3,FALSE),""))</f>
        <v/>
      </c>
      <c r="D410" s="27" t="str">
        <f>IF(B410="","", IFERROR(VLOOKUP(E410,'Общий список'!$A$3:$AG$996,17,FALSE),""))</f>
        <v/>
      </c>
      <c r="E410" s="28" t="str">
        <f>'Общий список'!A405</f>
        <v/>
      </c>
      <c r="F410" s="29" t="str">
        <f>IF(B410="","", IFERROR(VLOOKUP(E410,'Общий список'!$A$3:$AG$996,2,FALSE),""))</f>
        <v/>
      </c>
      <c r="G410" s="27" t="str">
        <f>IF(B410="","", IFERROR(VLOOKUP(E410,'Общий список'!$A$3:$AG$996,4,FALSE),""))</f>
        <v/>
      </c>
      <c r="H410" s="27" t="str">
        <f>IF(B410="","", IFERROR(VLOOKUP(E410,'Общий список'!$A$3:$AG$996,6,FALSE),""))</f>
        <v/>
      </c>
      <c r="I410" s="27" t="str">
        <f>IF(B410="","", IFERROR(VLOOKUP(E410,'Общий список'!$A$3:$AG$996,7,FALSE),""))</f>
        <v/>
      </c>
      <c r="J410" s="27" t="str">
        <f t="array" ref="J410">IFERROR(INDEX('Общий список'!$A$3:$O$996,VLOOKUP(E410,'Общий список'!$A$3:$S$996,19,FALSE),MATCH(B410,'Общий список'!A405:N405,0)+1),"")</f>
        <v/>
      </c>
      <c r="K410" s="30"/>
      <c r="L410" s="30"/>
      <c r="M410" s="31" t="str">
        <f t="shared" si="4"/>
        <v/>
      </c>
      <c r="N410" s="28"/>
      <c r="O410" s="32"/>
      <c r="R410" s="33"/>
      <c r="S410" s="33"/>
      <c r="T410" s="33"/>
    </row>
    <row r="411" ht="15.0" hidden="1" customHeight="1">
      <c r="A411" s="39"/>
      <c r="B411" s="26" t="str">
        <f t="array" ref="B411">IFERROR(INDEX('Общий список'!$A$3:$S$996,VLOOKUP(E411,'Общий список'!$A$3:$S$996,19,FALSE),MATCH($B$1,'Общий список'!A406:M406,0)),"")</f>
        <v/>
      </c>
      <c r="C411" s="27" t="str">
        <f>IF(B411="","", IFERROR(VLOOKUP(E411,'Общий список'!$A$3:$AG$996,3,FALSE),""))</f>
        <v/>
      </c>
      <c r="D411" s="27" t="str">
        <f>IF(B411="","", IFERROR(VLOOKUP(E411,'Общий список'!$A$3:$AG$996,17,FALSE),""))</f>
        <v/>
      </c>
      <c r="E411" s="28" t="str">
        <f>'Общий список'!A406</f>
        <v/>
      </c>
      <c r="F411" s="29" t="str">
        <f>IF(B411="","", IFERROR(VLOOKUP(E411,'Общий список'!$A$3:$AG$996,2,FALSE),""))</f>
        <v/>
      </c>
      <c r="G411" s="27" t="str">
        <f>IF(B411="","", IFERROR(VLOOKUP(E411,'Общий список'!$A$3:$AG$996,4,FALSE),""))</f>
        <v/>
      </c>
      <c r="H411" s="27" t="str">
        <f>IF(B411="","", IFERROR(VLOOKUP(E411,'Общий список'!$A$3:$AG$996,6,FALSE),""))</f>
        <v/>
      </c>
      <c r="I411" s="27" t="str">
        <f>IF(B411="","", IFERROR(VLOOKUP(E411,'Общий список'!$A$3:$AG$996,7,FALSE),""))</f>
        <v/>
      </c>
      <c r="J411" s="27" t="str">
        <f t="array" ref="J411">IFERROR(INDEX('Общий список'!$A$3:$O$996,VLOOKUP(E411,'Общий список'!$A$3:$S$996,19,FALSE),MATCH(B411,'Общий список'!A406:N406,0)+1),"")</f>
        <v/>
      </c>
      <c r="K411" s="30"/>
      <c r="L411" s="30"/>
      <c r="M411" s="31" t="str">
        <f t="shared" si="4"/>
        <v/>
      </c>
      <c r="N411" s="28"/>
      <c r="O411" s="32"/>
      <c r="R411" s="33"/>
      <c r="S411" s="33"/>
      <c r="T411" s="33"/>
    </row>
    <row r="412" ht="15.0" hidden="1" customHeight="1">
      <c r="A412" s="39"/>
      <c r="B412" s="26" t="str">
        <f t="array" ref="B412">IFERROR(INDEX('Общий список'!$A$3:$S$996,VLOOKUP(E412,'Общий список'!$A$3:$S$996,19,FALSE),MATCH($B$1,'Общий список'!A407:M407,0)),"")</f>
        <v/>
      </c>
      <c r="C412" s="27" t="str">
        <f>IF(B412="","", IFERROR(VLOOKUP(E412,'Общий список'!$A$3:$AG$996,3,FALSE),""))</f>
        <v/>
      </c>
      <c r="D412" s="27" t="str">
        <f>IF(B412="","", IFERROR(VLOOKUP(E412,'Общий список'!$A$3:$AG$996,17,FALSE),""))</f>
        <v/>
      </c>
      <c r="E412" s="28" t="str">
        <f>'Общий список'!A407</f>
        <v/>
      </c>
      <c r="F412" s="29" t="str">
        <f>IF(B412="","", IFERROR(VLOOKUP(E412,'Общий список'!$A$3:$AG$996,2,FALSE),""))</f>
        <v/>
      </c>
      <c r="G412" s="27" t="str">
        <f>IF(B412="","", IFERROR(VLOOKUP(E412,'Общий список'!$A$3:$AG$996,4,FALSE),""))</f>
        <v/>
      </c>
      <c r="H412" s="27" t="str">
        <f>IF(B412="","", IFERROR(VLOOKUP(E412,'Общий список'!$A$3:$AG$996,6,FALSE),""))</f>
        <v/>
      </c>
      <c r="I412" s="27" t="str">
        <f>IF(B412="","", IFERROR(VLOOKUP(E412,'Общий список'!$A$3:$AG$996,7,FALSE),""))</f>
        <v/>
      </c>
      <c r="J412" s="27" t="str">
        <f t="array" ref="J412">IFERROR(INDEX('Общий список'!$A$3:$O$996,VLOOKUP(E412,'Общий список'!$A$3:$S$996,19,FALSE),MATCH(B412,'Общий список'!A407:N407,0)+1),"")</f>
        <v/>
      </c>
      <c r="K412" s="30"/>
      <c r="L412" s="30"/>
      <c r="M412" s="31" t="str">
        <f t="shared" si="4"/>
        <v/>
      </c>
      <c r="N412" s="28"/>
      <c r="O412" s="32"/>
      <c r="R412" s="33"/>
      <c r="S412" s="33"/>
      <c r="T412" s="33"/>
    </row>
    <row r="413" ht="15.0" hidden="1" customHeight="1">
      <c r="A413" s="39"/>
      <c r="B413" s="26" t="str">
        <f t="array" ref="B413">IFERROR(INDEX('Общий список'!$A$3:$S$996,VLOOKUP(E413,'Общий список'!$A$3:$S$996,19,FALSE),MATCH($B$1,'Общий список'!A408:M408,0)),"")</f>
        <v/>
      </c>
      <c r="C413" s="27" t="str">
        <f>IF(B413="","", IFERROR(VLOOKUP(E413,'Общий список'!$A$3:$AG$996,3,FALSE),""))</f>
        <v/>
      </c>
      <c r="D413" s="27" t="str">
        <f>IF(B413="","", IFERROR(VLOOKUP(E413,'Общий список'!$A$3:$AG$996,17,FALSE),""))</f>
        <v/>
      </c>
      <c r="E413" s="28" t="str">
        <f>'Общий список'!A408</f>
        <v/>
      </c>
      <c r="F413" s="29" t="str">
        <f>IF(B413="","", IFERROR(VLOOKUP(E413,'Общий список'!$A$3:$AG$996,2,FALSE),""))</f>
        <v/>
      </c>
      <c r="G413" s="27" t="str">
        <f>IF(B413="","", IFERROR(VLOOKUP(E413,'Общий список'!$A$3:$AG$996,4,FALSE),""))</f>
        <v/>
      </c>
      <c r="H413" s="27" t="str">
        <f>IF(B413="","", IFERROR(VLOOKUP(E413,'Общий список'!$A$3:$AG$996,6,FALSE),""))</f>
        <v/>
      </c>
      <c r="I413" s="27" t="str">
        <f>IF(B413="","", IFERROR(VLOOKUP(E413,'Общий список'!$A$3:$AG$996,7,FALSE),""))</f>
        <v/>
      </c>
      <c r="J413" s="27" t="str">
        <f t="array" ref="J413">IFERROR(INDEX('Общий список'!$A$3:$O$996,VLOOKUP(E413,'Общий список'!$A$3:$S$996,19,FALSE),MATCH(B413,'Общий список'!A408:N408,0)+1),"")</f>
        <v/>
      </c>
      <c r="K413" s="30"/>
      <c r="L413" s="30"/>
      <c r="M413" s="31" t="str">
        <f t="shared" si="4"/>
        <v/>
      </c>
      <c r="N413" s="28"/>
      <c r="O413" s="32"/>
      <c r="R413" s="33"/>
      <c r="S413" s="33"/>
      <c r="T413" s="33"/>
    </row>
    <row r="414" ht="15.0" hidden="1" customHeight="1">
      <c r="A414" s="39"/>
      <c r="B414" s="26" t="str">
        <f t="array" ref="B414">IFERROR(INDEX('Общий список'!$A$3:$S$996,VLOOKUP(E414,'Общий список'!$A$3:$S$996,19,FALSE),MATCH($B$1,'Общий список'!A409:M409,0)),"")</f>
        <v/>
      </c>
      <c r="C414" s="27" t="str">
        <f>IF(B414="","", IFERROR(VLOOKUP(E414,'Общий список'!$A$3:$AG$996,3,FALSE),""))</f>
        <v/>
      </c>
      <c r="D414" s="27" t="str">
        <f>IF(B414="","", IFERROR(VLOOKUP(E414,'Общий список'!$A$3:$AG$996,17,FALSE),""))</f>
        <v/>
      </c>
      <c r="E414" s="28" t="str">
        <f>'Общий список'!A409</f>
        <v/>
      </c>
      <c r="F414" s="29" t="str">
        <f>IF(B414="","", IFERROR(VLOOKUP(E414,'Общий список'!$A$3:$AG$996,2,FALSE),""))</f>
        <v/>
      </c>
      <c r="G414" s="27" t="str">
        <f>IF(B414="","", IFERROR(VLOOKUP(E414,'Общий список'!$A$3:$AG$996,4,FALSE),""))</f>
        <v/>
      </c>
      <c r="H414" s="27" t="str">
        <f>IF(B414="","", IFERROR(VLOOKUP(E414,'Общий список'!$A$3:$AG$996,6,FALSE),""))</f>
        <v/>
      </c>
      <c r="I414" s="27" t="str">
        <f>IF(B414="","", IFERROR(VLOOKUP(E414,'Общий список'!$A$3:$AG$996,7,FALSE),""))</f>
        <v/>
      </c>
      <c r="J414" s="27" t="str">
        <f t="array" ref="J414">IFERROR(INDEX('Общий список'!$A$3:$O$996,VLOOKUP(E414,'Общий список'!$A$3:$S$996,19,FALSE),MATCH(B414,'Общий список'!A409:N409,0)+1),"")</f>
        <v/>
      </c>
      <c r="K414" s="30"/>
      <c r="L414" s="30"/>
      <c r="M414" s="31" t="str">
        <f t="shared" si="4"/>
        <v/>
      </c>
      <c r="N414" s="28"/>
      <c r="O414" s="32"/>
      <c r="R414" s="33"/>
      <c r="S414" s="33"/>
      <c r="T414" s="33"/>
    </row>
    <row r="415" ht="15.0" hidden="1" customHeight="1">
      <c r="A415" s="39"/>
      <c r="B415" s="26" t="str">
        <f t="array" ref="B415">IFERROR(INDEX('Общий список'!$A$3:$S$996,VLOOKUP(E415,'Общий список'!$A$3:$S$996,19,FALSE),MATCH($B$1,'Общий список'!A410:M410,0)),"")</f>
        <v/>
      </c>
      <c r="C415" s="27" t="str">
        <f>IF(B415="","", IFERROR(VLOOKUP(E415,'Общий список'!$A$3:$AG$996,3,FALSE),""))</f>
        <v/>
      </c>
      <c r="D415" s="27" t="str">
        <f>IF(B415="","", IFERROR(VLOOKUP(E415,'Общий список'!$A$3:$AG$996,17,FALSE),""))</f>
        <v/>
      </c>
      <c r="E415" s="28" t="str">
        <f>'Общий список'!A410</f>
        <v/>
      </c>
      <c r="F415" s="29" t="str">
        <f>IF(B415="","", IFERROR(VLOOKUP(E415,'Общий список'!$A$3:$AG$996,2,FALSE),""))</f>
        <v/>
      </c>
      <c r="G415" s="27" t="str">
        <f>IF(B415="","", IFERROR(VLOOKUP(E415,'Общий список'!$A$3:$AG$996,4,FALSE),""))</f>
        <v/>
      </c>
      <c r="H415" s="27" t="str">
        <f>IF(B415="","", IFERROR(VLOOKUP(E415,'Общий список'!$A$3:$AG$996,6,FALSE),""))</f>
        <v/>
      </c>
      <c r="I415" s="27" t="str">
        <f>IF(B415="","", IFERROR(VLOOKUP(E415,'Общий список'!$A$3:$AG$996,7,FALSE),""))</f>
        <v/>
      </c>
      <c r="J415" s="27" t="str">
        <f t="array" ref="J415">IFERROR(INDEX('Общий список'!$A$3:$O$996,VLOOKUP(E415,'Общий список'!$A$3:$S$996,19,FALSE),MATCH(B415,'Общий список'!A410:N410,0)+1),"")</f>
        <v/>
      </c>
      <c r="K415" s="30"/>
      <c r="L415" s="30"/>
      <c r="M415" s="31" t="str">
        <f t="shared" si="4"/>
        <v/>
      </c>
      <c r="N415" s="28"/>
      <c r="O415" s="32"/>
      <c r="R415" s="33"/>
      <c r="S415" s="33"/>
      <c r="T415" s="33"/>
    </row>
    <row r="416" ht="15.0" hidden="1" customHeight="1">
      <c r="A416" s="39"/>
      <c r="B416" s="26" t="str">
        <f t="array" ref="B416">IFERROR(INDEX('Общий список'!$A$3:$S$996,VLOOKUP(E416,'Общий список'!$A$3:$S$996,19,FALSE),MATCH($B$1,'Общий список'!A411:M411,0)),"")</f>
        <v/>
      </c>
      <c r="C416" s="27" t="str">
        <f>IF(B416="","", IFERROR(VLOOKUP(E416,'Общий список'!$A$3:$AG$996,3,FALSE),""))</f>
        <v/>
      </c>
      <c r="D416" s="27" t="str">
        <f>IF(B416="","", IFERROR(VLOOKUP(E416,'Общий список'!$A$3:$AG$996,17,FALSE),""))</f>
        <v/>
      </c>
      <c r="E416" s="28" t="str">
        <f>'Общий список'!A411</f>
        <v/>
      </c>
      <c r="F416" s="29" t="str">
        <f>IF(B416="","", IFERROR(VLOOKUP(E416,'Общий список'!$A$3:$AG$996,2,FALSE),""))</f>
        <v/>
      </c>
      <c r="G416" s="27" t="str">
        <f>IF(B416="","", IFERROR(VLOOKUP(E416,'Общий список'!$A$3:$AG$996,4,FALSE),""))</f>
        <v/>
      </c>
      <c r="H416" s="27" t="str">
        <f>IF(B416="","", IFERROR(VLOOKUP(E416,'Общий список'!$A$3:$AG$996,6,FALSE),""))</f>
        <v/>
      </c>
      <c r="I416" s="27" t="str">
        <f>IF(B416="","", IFERROR(VLOOKUP(E416,'Общий список'!$A$3:$AG$996,7,FALSE),""))</f>
        <v/>
      </c>
      <c r="J416" s="27" t="str">
        <f t="array" ref="J416">IFERROR(INDEX('Общий список'!$A$3:$O$996,VLOOKUP(E416,'Общий список'!$A$3:$S$996,19,FALSE),MATCH(B416,'Общий список'!A411:N411,0)+1),"")</f>
        <v/>
      </c>
      <c r="K416" s="30"/>
      <c r="L416" s="30"/>
      <c r="M416" s="31" t="str">
        <f t="shared" si="4"/>
        <v/>
      </c>
      <c r="N416" s="28"/>
      <c r="O416" s="32"/>
      <c r="R416" s="33"/>
      <c r="S416" s="33"/>
      <c r="T416" s="33"/>
    </row>
    <row r="417" ht="15.0" hidden="1" customHeight="1">
      <c r="A417" s="39"/>
      <c r="B417" s="26" t="str">
        <f t="array" ref="B417">IFERROR(INDEX('Общий список'!$A$3:$S$996,VLOOKUP(E417,'Общий список'!$A$3:$S$996,19,FALSE),MATCH($B$1,'Общий список'!A412:M412,0)),"")</f>
        <v/>
      </c>
      <c r="C417" s="27" t="str">
        <f>IF(B417="","", IFERROR(VLOOKUP(E417,'Общий список'!$A$3:$AG$996,3,FALSE),""))</f>
        <v/>
      </c>
      <c r="D417" s="27" t="str">
        <f>IF(B417="","", IFERROR(VLOOKUP(E417,'Общий список'!$A$3:$AG$996,17,FALSE),""))</f>
        <v/>
      </c>
      <c r="E417" s="28" t="str">
        <f>'Общий список'!A412</f>
        <v/>
      </c>
      <c r="F417" s="29" t="str">
        <f>IF(B417="","", IFERROR(VLOOKUP(E417,'Общий список'!$A$3:$AG$996,2,FALSE),""))</f>
        <v/>
      </c>
      <c r="G417" s="27" t="str">
        <f>IF(B417="","", IFERROR(VLOOKUP(E417,'Общий список'!$A$3:$AG$996,4,FALSE),""))</f>
        <v/>
      </c>
      <c r="H417" s="27" t="str">
        <f>IF(B417="","", IFERROR(VLOOKUP(E417,'Общий список'!$A$3:$AG$996,6,FALSE),""))</f>
        <v/>
      </c>
      <c r="I417" s="27" t="str">
        <f>IF(B417="","", IFERROR(VLOOKUP(E417,'Общий список'!$A$3:$AG$996,7,FALSE),""))</f>
        <v/>
      </c>
      <c r="J417" s="27" t="str">
        <f t="array" ref="J417">IFERROR(INDEX('Общий список'!$A$3:$O$996,VLOOKUP(E417,'Общий список'!$A$3:$S$996,19,FALSE),MATCH(B417,'Общий список'!A412:N412,0)+1),"")</f>
        <v/>
      </c>
      <c r="K417" s="30"/>
      <c r="L417" s="30"/>
      <c r="M417" s="31" t="str">
        <f t="shared" si="4"/>
        <v/>
      </c>
      <c r="N417" s="28"/>
      <c r="O417" s="32"/>
      <c r="R417" s="33"/>
      <c r="S417" s="33"/>
      <c r="T417" s="33"/>
    </row>
    <row r="418" ht="15.0" hidden="1" customHeight="1">
      <c r="A418" s="39"/>
      <c r="B418" s="26" t="str">
        <f t="array" ref="B418">IFERROR(INDEX('Общий список'!$A$3:$S$996,VLOOKUP(E418,'Общий список'!$A$3:$S$996,19,FALSE),MATCH($B$1,'Общий список'!A413:M413,0)),"")</f>
        <v/>
      </c>
      <c r="C418" s="27" t="str">
        <f>IF(B418="","", IFERROR(VLOOKUP(E418,'Общий список'!$A$3:$AG$996,3,FALSE),""))</f>
        <v/>
      </c>
      <c r="D418" s="27" t="str">
        <f>IF(B418="","", IFERROR(VLOOKUP(E418,'Общий список'!$A$3:$AG$996,17,FALSE),""))</f>
        <v/>
      </c>
      <c r="E418" s="28" t="str">
        <f>'Общий список'!A413</f>
        <v/>
      </c>
      <c r="F418" s="29" t="str">
        <f>IF(B418="","", IFERROR(VLOOKUP(E418,'Общий список'!$A$3:$AG$996,2,FALSE),""))</f>
        <v/>
      </c>
      <c r="G418" s="27" t="str">
        <f>IF(B418="","", IFERROR(VLOOKUP(E418,'Общий список'!$A$3:$AG$996,4,FALSE),""))</f>
        <v/>
      </c>
      <c r="H418" s="27" t="str">
        <f>IF(B418="","", IFERROR(VLOOKUP(E418,'Общий список'!$A$3:$AG$996,6,FALSE),""))</f>
        <v/>
      </c>
      <c r="I418" s="27" t="str">
        <f>IF(B418="","", IFERROR(VLOOKUP(E418,'Общий список'!$A$3:$AG$996,7,FALSE),""))</f>
        <v/>
      </c>
      <c r="J418" s="27" t="str">
        <f t="array" ref="J418">IFERROR(INDEX('Общий список'!$A$3:$O$996,VLOOKUP(E418,'Общий список'!$A$3:$S$996,19,FALSE),MATCH(B418,'Общий список'!A413:N413,0)+1),"")</f>
        <v/>
      </c>
      <c r="K418" s="30"/>
      <c r="L418" s="30"/>
      <c r="M418" s="31" t="str">
        <f t="shared" si="4"/>
        <v/>
      </c>
      <c r="N418" s="28"/>
      <c r="O418" s="32"/>
      <c r="R418" s="33"/>
      <c r="S418" s="33"/>
      <c r="T418" s="33"/>
    </row>
    <row r="419" ht="15.0" hidden="1" customHeight="1">
      <c r="A419" s="39"/>
      <c r="B419" s="26" t="str">
        <f t="array" ref="B419">IFERROR(INDEX('Общий список'!$A$3:$S$996,VLOOKUP(E419,'Общий список'!$A$3:$S$996,19,FALSE),MATCH($B$1,'Общий список'!A414:M414,0)),"")</f>
        <v/>
      </c>
      <c r="C419" s="27" t="str">
        <f>IF(B419="","", IFERROR(VLOOKUP(E419,'Общий список'!$A$3:$AG$996,3,FALSE),""))</f>
        <v/>
      </c>
      <c r="D419" s="27" t="str">
        <f>IF(B419="","", IFERROR(VLOOKUP(E419,'Общий список'!$A$3:$AG$996,17,FALSE),""))</f>
        <v/>
      </c>
      <c r="E419" s="28" t="str">
        <f>'Общий список'!A414</f>
        <v/>
      </c>
      <c r="F419" s="29" t="str">
        <f>IF(B419="","", IFERROR(VLOOKUP(E419,'Общий список'!$A$3:$AG$996,2,FALSE),""))</f>
        <v/>
      </c>
      <c r="G419" s="27" t="str">
        <f>IF(B419="","", IFERROR(VLOOKUP(E419,'Общий список'!$A$3:$AG$996,4,FALSE),""))</f>
        <v/>
      </c>
      <c r="H419" s="27" t="str">
        <f>IF(B419="","", IFERROR(VLOOKUP(E419,'Общий список'!$A$3:$AG$996,6,FALSE),""))</f>
        <v/>
      </c>
      <c r="I419" s="27" t="str">
        <f>IF(B419="","", IFERROR(VLOOKUP(E419,'Общий список'!$A$3:$AG$996,7,FALSE),""))</f>
        <v/>
      </c>
      <c r="J419" s="27" t="str">
        <f t="array" ref="J419">IFERROR(INDEX('Общий список'!$A$3:$O$996,VLOOKUP(E419,'Общий список'!$A$3:$S$996,19,FALSE),MATCH(B419,'Общий список'!A414:N414,0)+1),"")</f>
        <v/>
      </c>
      <c r="K419" s="30"/>
      <c r="L419" s="30"/>
      <c r="M419" s="31" t="str">
        <f t="shared" si="4"/>
        <v/>
      </c>
      <c r="N419" s="28"/>
      <c r="O419" s="32"/>
      <c r="R419" s="33"/>
      <c r="S419" s="33"/>
      <c r="T419" s="33"/>
    </row>
    <row r="420" ht="15.0" hidden="1" customHeight="1">
      <c r="A420" s="39"/>
      <c r="B420" s="26" t="str">
        <f t="array" ref="B420">IFERROR(INDEX('Общий список'!$A$3:$S$996,VLOOKUP(E420,'Общий список'!$A$3:$S$996,19,FALSE),MATCH($B$1,'Общий список'!A415:M415,0)),"")</f>
        <v/>
      </c>
      <c r="C420" s="27" t="str">
        <f>IF(B420="","", IFERROR(VLOOKUP(E420,'Общий список'!$A$3:$AG$996,3,FALSE),""))</f>
        <v/>
      </c>
      <c r="D420" s="27" t="str">
        <f>IF(B420="","", IFERROR(VLOOKUP(E420,'Общий список'!$A$3:$AG$996,17,FALSE),""))</f>
        <v/>
      </c>
      <c r="E420" s="28" t="str">
        <f>'Общий список'!A415</f>
        <v/>
      </c>
      <c r="F420" s="29" t="str">
        <f>IF(B420="","", IFERROR(VLOOKUP(E420,'Общий список'!$A$3:$AG$996,2,FALSE),""))</f>
        <v/>
      </c>
      <c r="G420" s="27" t="str">
        <f>IF(B420="","", IFERROR(VLOOKUP(E420,'Общий список'!$A$3:$AG$996,4,FALSE),""))</f>
        <v/>
      </c>
      <c r="H420" s="27" t="str">
        <f>IF(B420="","", IFERROR(VLOOKUP(E420,'Общий список'!$A$3:$AG$996,6,FALSE),""))</f>
        <v/>
      </c>
      <c r="I420" s="27" t="str">
        <f>IF(B420="","", IFERROR(VLOOKUP(E420,'Общий список'!$A$3:$AG$996,7,FALSE),""))</f>
        <v/>
      </c>
      <c r="J420" s="27" t="str">
        <f t="array" ref="J420">IFERROR(INDEX('Общий список'!$A$3:$O$996,VLOOKUP(E420,'Общий список'!$A$3:$S$996,19,FALSE),MATCH(B420,'Общий список'!A415:N415,0)+1),"")</f>
        <v/>
      </c>
      <c r="K420" s="30"/>
      <c r="L420" s="30"/>
      <c r="M420" s="31" t="str">
        <f t="shared" si="4"/>
        <v/>
      </c>
      <c r="N420" s="28"/>
      <c r="O420" s="32"/>
      <c r="R420" s="33"/>
      <c r="S420" s="33"/>
      <c r="T420" s="33"/>
    </row>
    <row r="421" ht="15.0" hidden="1" customHeight="1">
      <c r="A421" s="39"/>
      <c r="B421" s="26" t="str">
        <f t="array" ref="B421">IFERROR(INDEX('Общий список'!$A$3:$S$996,VLOOKUP(E421,'Общий список'!$A$3:$S$996,19,FALSE),MATCH($B$1,'Общий список'!A416:M416,0)),"")</f>
        <v/>
      </c>
      <c r="C421" s="27" t="str">
        <f>IF(B421="","", IFERROR(VLOOKUP(E421,'Общий список'!$A$3:$AG$996,3,FALSE),""))</f>
        <v/>
      </c>
      <c r="D421" s="27" t="str">
        <f>IF(B421="","", IFERROR(VLOOKUP(E421,'Общий список'!$A$3:$AG$996,17,FALSE),""))</f>
        <v/>
      </c>
      <c r="E421" s="28" t="str">
        <f>'Общий список'!A416</f>
        <v/>
      </c>
      <c r="F421" s="29" t="str">
        <f>IF(B421="","", IFERROR(VLOOKUP(E421,'Общий список'!$A$3:$AG$996,2,FALSE),""))</f>
        <v/>
      </c>
      <c r="G421" s="27" t="str">
        <f>IF(B421="","", IFERROR(VLOOKUP(E421,'Общий список'!$A$3:$AG$996,4,FALSE),""))</f>
        <v/>
      </c>
      <c r="H421" s="27" t="str">
        <f>IF(B421="","", IFERROR(VLOOKUP(E421,'Общий список'!$A$3:$AG$996,6,FALSE),""))</f>
        <v/>
      </c>
      <c r="I421" s="27" t="str">
        <f>IF(B421="","", IFERROR(VLOOKUP(E421,'Общий список'!$A$3:$AG$996,7,FALSE),""))</f>
        <v/>
      </c>
      <c r="J421" s="27" t="str">
        <f t="array" ref="J421">IFERROR(INDEX('Общий список'!$A$3:$O$996,VLOOKUP(E421,'Общий список'!$A$3:$S$996,19,FALSE),MATCH(B421,'Общий список'!A416:N416,0)+1),"")</f>
        <v/>
      </c>
      <c r="K421" s="30"/>
      <c r="L421" s="30"/>
      <c r="M421" s="31" t="str">
        <f t="shared" si="4"/>
        <v/>
      </c>
      <c r="N421" s="28"/>
      <c r="O421" s="32"/>
      <c r="R421" s="33"/>
      <c r="S421" s="33"/>
      <c r="T421" s="33"/>
    </row>
    <row r="422" ht="15.0" hidden="1" customHeight="1">
      <c r="A422" s="39"/>
      <c r="B422" s="26" t="str">
        <f t="array" ref="B422">IFERROR(INDEX('Общий список'!$A$3:$S$996,VLOOKUP(E422,'Общий список'!$A$3:$S$996,19,FALSE),MATCH($B$1,'Общий список'!A417:M417,0)),"")</f>
        <v/>
      </c>
      <c r="C422" s="27" t="str">
        <f>IF(B422="","", IFERROR(VLOOKUP(E422,'Общий список'!$A$3:$AG$996,3,FALSE),""))</f>
        <v/>
      </c>
      <c r="D422" s="27" t="str">
        <f>IF(B422="","", IFERROR(VLOOKUP(E422,'Общий список'!$A$3:$AG$996,17,FALSE),""))</f>
        <v/>
      </c>
      <c r="E422" s="28" t="str">
        <f>'Общий список'!A417</f>
        <v/>
      </c>
      <c r="F422" s="29" t="str">
        <f>IF(B422="","", IFERROR(VLOOKUP(E422,'Общий список'!$A$3:$AG$996,2,FALSE),""))</f>
        <v/>
      </c>
      <c r="G422" s="27" t="str">
        <f>IF(B422="","", IFERROR(VLOOKUP(E422,'Общий список'!$A$3:$AG$996,4,FALSE),""))</f>
        <v/>
      </c>
      <c r="H422" s="27" t="str">
        <f>IF(B422="","", IFERROR(VLOOKUP(E422,'Общий список'!$A$3:$AG$996,6,FALSE),""))</f>
        <v/>
      </c>
      <c r="I422" s="27" t="str">
        <f>IF(B422="","", IFERROR(VLOOKUP(E422,'Общий список'!$A$3:$AG$996,7,FALSE),""))</f>
        <v/>
      </c>
      <c r="J422" s="27" t="str">
        <f t="array" ref="J422">IFERROR(INDEX('Общий список'!$A$3:$O$996,VLOOKUP(E422,'Общий список'!$A$3:$S$996,19,FALSE),MATCH(B422,'Общий список'!A417:N417,0)+1),"")</f>
        <v/>
      </c>
      <c r="K422" s="30"/>
      <c r="L422" s="30"/>
      <c r="M422" s="31" t="str">
        <f t="shared" si="4"/>
        <v/>
      </c>
      <c r="N422" s="28"/>
      <c r="O422" s="32"/>
      <c r="R422" s="33"/>
      <c r="S422" s="33"/>
      <c r="T422" s="33"/>
    </row>
    <row r="423" ht="15.0" hidden="1" customHeight="1">
      <c r="A423" s="39"/>
      <c r="B423" s="26" t="str">
        <f t="array" ref="B423">IFERROR(INDEX('Общий список'!$A$3:$S$996,VLOOKUP(E423,'Общий список'!$A$3:$S$996,19,FALSE),MATCH($B$1,'Общий список'!A418:M418,0)),"")</f>
        <v/>
      </c>
      <c r="C423" s="27" t="str">
        <f>IF(B423="","", IFERROR(VLOOKUP(E423,'Общий список'!$A$3:$AG$996,3,FALSE),""))</f>
        <v/>
      </c>
      <c r="D423" s="27" t="str">
        <f>IF(B423="","", IFERROR(VLOOKUP(E423,'Общий список'!$A$3:$AG$996,17,FALSE),""))</f>
        <v/>
      </c>
      <c r="E423" s="28" t="str">
        <f>'Общий список'!A418</f>
        <v/>
      </c>
      <c r="F423" s="29" t="str">
        <f>IF(B423="","", IFERROR(VLOOKUP(E423,'Общий список'!$A$3:$AG$996,2,FALSE),""))</f>
        <v/>
      </c>
      <c r="G423" s="27" t="str">
        <f>IF(B423="","", IFERROR(VLOOKUP(E423,'Общий список'!$A$3:$AG$996,4,FALSE),""))</f>
        <v/>
      </c>
      <c r="H423" s="27" t="str">
        <f>IF(B423="","", IFERROR(VLOOKUP(E423,'Общий список'!$A$3:$AG$996,6,FALSE),""))</f>
        <v/>
      </c>
      <c r="I423" s="27" t="str">
        <f>IF(B423="","", IFERROR(VLOOKUP(E423,'Общий список'!$A$3:$AG$996,7,FALSE),""))</f>
        <v/>
      </c>
      <c r="J423" s="27" t="str">
        <f t="array" ref="J423">IFERROR(INDEX('Общий список'!$A$3:$O$996,VLOOKUP(E423,'Общий список'!$A$3:$S$996,19,FALSE),MATCH(B423,'Общий список'!A418:N418,0)+1),"")</f>
        <v/>
      </c>
      <c r="K423" s="30"/>
      <c r="L423" s="30"/>
      <c r="M423" s="31" t="str">
        <f t="shared" si="4"/>
        <v/>
      </c>
      <c r="N423" s="28"/>
      <c r="O423" s="32"/>
      <c r="R423" s="33"/>
      <c r="S423" s="33"/>
      <c r="T423" s="33"/>
    </row>
    <row r="424" ht="15.0" hidden="1" customHeight="1">
      <c r="A424" s="39"/>
      <c r="B424" s="26" t="str">
        <f t="array" ref="B424">IFERROR(INDEX('Общий список'!$A$3:$S$996,VLOOKUP(E424,'Общий список'!$A$3:$S$996,19,FALSE),MATCH($B$1,'Общий список'!A419:M419,0)),"")</f>
        <v/>
      </c>
      <c r="C424" s="27" t="str">
        <f>IF(B424="","", IFERROR(VLOOKUP(E424,'Общий список'!$A$3:$AG$996,3,FALSE),""))</f>
        <v/>
      </c>
      <c r="D424" s="27" t="str">
        <f>IF(B424="","", IFERROR(VLOOKUP(E424,'Общий список'!$A$3:$AG$996,17,FALSE),""))</f>
        <v/>
      </c>
      <c r="E424" s="28" t="str">
        <f>'Общий список'!A419</f>
        <v/>
      </c>
      <c r="F424" s="29" t="str">
        <f>IF(B424="","", IFERROR(VLOOKUP(E424,'Общий список'!$A$3:$AG$996,2,FALSE),""))</f>
        <v/>
      </c>
      <c r="G424" s="27" t="str">
        <f>IF(B424="","", IFERROR(VLOOKUP(E424,'Общий список'!$A$3:$AG$996,4,FALSE),""))</f>
        <v/>
      </c>
      <c r="H424" s="27" t="str">
        <f>IF(B424="","", IFERROR(VLOOKUP(E424,'Общий список'!$A$3:$AG$996,6,FALSE),""))</f>
        <v/>
      </c>
      <c r="I424" s="27" t="str">
        <f>IF(B424="","", IFERROR(VLOOKUP(E424,'Общий список'!$A$3:$AG$996,7,FALSE),""))</f>
        <v/>
      </c>
      <c r="J424" s="27" t="str">
        <f t="array" ref="J424">IFERROR(INDEX('Общий список'!$A$3:$O$996,VLOOKUP(E424,'Общий список'!$A$3:$S$996,19,FALSE),MATCH(B424,'Общий список'!A419:N419,0)+1),"")</f>
        <v/>
      </c>
      <c r="K424" s="30"/>
      <c r="L424" s="30"/>
      <c r="M424" s="31" t="str">
        <f t="shared" si="4"/>
        <v/>
      </c>
      <c r="N424" s="28"/>
      <c r="O424" s="32"/>
      <c r="R424" s="33"/>
      <c r="S424" s="33"/>
      <c r="T424" s="33"/>
    </row>
    <row r="425" ht="15.0" hidden="1" customHeight="1">
      <c r="A425" s="39"/>
      <c r="B425" s="26" t="str">
        <f t="array" ref="B425">IFERROR(INDEX('Общий список'!$A$3:$S$996,VLOOKUP(E425,'Общий список'!$A$3:$S$996,19,FALSE),MATCH($B$1,'Общий список'!A420:M420,0)),"")</f>
        <v/>
      </c>
      <c r="C425" s="27" t="str">
        <f>IF(B425="","", IFERROR(VLOOKUP(E425,'Общий список'!$A$3:$AG$996,3,FALSE),""))</f>
        <v/>
      </c>
      <c r="D425" s="27" t="str">
        <f>IF(B425="","", IFERROR(VLOOKUP(E425,'Общий список'!$A$3:$AG$996,17,FALSE),""))</f>
        <v/>
      </c>
      <c r="E425" s="28" t="str">
        <f>'Общий список'!A420</f>
        <v/>
      </c>
      <c r="F425" s="29" t="str">
        <f>IF(B425="","", IFERROR(VLOOKUP(E425,'Общий список'!$A$3:$AG$996,2,FALSE),""))</f>
        <v/>
      </c>
      <c r="G425" s="27" t="str">
        <f>IF(B425="","", IFERROR(VLOOKUP(E425,'Общий список'!$A$3:$AG$996,4,FALSE),""))</f>
        <v/>
      </c>
      <c r="H425" s="27" t="str">
        <f>IF(B425="","", IFERROR(VLOOKUP(E425,'Общий список'!$A$3:$AG$996,6,FALSE),""))</f>
        <v/>
      </c>
      <c r="I425" s="27" t="str">
        <f>IF(B425="","", IFERROR(VLOOKUP(E425,'Общий список'!$A$3:$AG$996,7,FALSE),""))</f>
        <v/>
      </c>
      <c r="J425" s="27" t="str">
        <f t="array" ref="J425">IFERROR(INDEX('Общий список'!$A$3:$O$996,VLOOKUP(E425,'Общий список'!$A$3:$S$996,19,FALSE),MATCH(B425,'Общий список'!A420:N420,0)+1),"")</f>
        <v/>
      </c>
      <c r="K425" s="30"/>
      <c r="L425" s="30"/>
      <c r="M425" s="31" t="str">
        <f t="shared" si="4"/>
        <v/>
      </c>
      <c r="N425" s="28"/>
      <c r="O425" s="32"/>
      <c r="R425" s="33"/>
      <c r="S425" s="33"/>
      <c r="T425" s="33"/>
    </row>
    <row r="426" ht="15.0" hidden="1" customHeight="1">
      <c r="A426" s="39"/>
      <c r="B426" s="26" t="str">
        <f t="array" ref="B426">IFERROR(INDEX('Общий список'!$A$3:$S$996,VLOOKUP(E426,'Общий список'!$A$3:$S$996,19,FALSE),MATCH($B$1,'Общий список'!A421:M421,0)),"")</f>
        <v/>
      </c>
      <c r="C426" s="27" t="str">
        <f>IF(B426="","", IFERROR(VLOOKUP(E426,'Общий список'!$A$3:$AG$996,3,FALSE),""))</f>
        <v/>
      </c>
      <c r="D426" s="27" t="str">
        <f>IF(B426="","", IFERROR(VLOOKUP(E426,'Общий список'!$A$3:$AG$996,17,FALSE),""))</f>
        <v/>
      </c>
      <c r="E426" s="28" t="str">
        <f>'Общий список'!A421</f>
        <v/>
      </c>
      <c r="F426" s="29" t="str">
        <f>IF(B426="","", IFERROR(VLOOKUP(E426,'Общий список'!$A$3:$AG$996,2,FALSE),""))</f>
        <v/>
      </c>
      <c r="G426" s="27" t="str">
        <f>IF(B426="","", IFERROR(VLOOKUP(E426,'Общий список'!$A$3:$AG$996,4,FALSE),""))</f>
        <v/>
      </c>
      <c r="H426" s="27" t="str">
        <f>IF(B426="","", IFERROR(VLOOKUP(E426,'Общий список'!$A$3:$AG$996,6,FALSE),""))</f>
        <v/>
      </c>
      <c r="I426" s="27" t="str">
        <f>IF(B426="","", IFERROR(VLOOKUP(E426,'Общий список'!$A$3:$AG$996,7,FALSE),""))</f>
        <v/>
      </c>
      <c r="J426" s="27" t="str">
        <f t="array" ref="J426">IFERROR(INDEX('Общий список'!$A$3:$O$996,VLOOKUP(E426,'Общий список'!$A$3:$S$996,19,FALSE),MATCH(B426,'Общий список'!A421:N421,0)+1),"")</f>
        <v/>
      </c>
      <c r="K426" s="30"/>
      <c r="L426" s="30"/>
      <c r="M426" s="31" t="str">
        <f t="shared" si="4"/>
        <v/>
      </c>
      <c r="N426" s="28"/>
      <c r="O426" s="32"/>
      <c r="R426" s="33"/>
      <c r="S426" s="33"/>
      <c r="T426" s="33"/>
    </row>
    <row r="427" ht="15.0" hidden="1" customHeight="1">
      <c r="A427" s="39"/>
      <c r="B427" s="26" t="str">
        <f t="array" ref="B427">IFERROR(INDEX('Общий список'!$A$3:$S$996,VLOOKUP(E427,'Общий список'!$A$3:$S$996,19,FALSE),MATCH($B$1,'Общий список'!A422:M422,0)),"")</f>
        <v/>
      </c>
      <c r="C427" s="27" t="str">
        <f>IF(B427="","", IFERROR(VLOOKUP(E427,'Общий список'!$A$3:$AG$996,3,FALSE),""))</f>
        <v/>
      </c>
      <c r="D427" s="27" t="str">
        <f>IF(B427="","", IFERROR(VLOOKUP(E427,'Общий список'!$A$3:$AG$996,17,FALSE),""))</f>
        <v/>
      </c>
      <c r="E427" s="28" t="str">
        <f>'Общий список'!A422</f>
        <v/>
      </c>
      <c r="F427" s="29" t="str">
        <f>IF(B427="","", IFERROR(VLOOKUP(E427,'Общий список'!$A$3:$AG$996,2,FALSE),""))</f>
        <v/>
      </c>
      <c r="G427" s="27" t="str">
        <f>IF(B427="","", IFERROR(VLOOKUP(E427,'Общий список'!$A$3:$AG$996,4,FALSE),""))</f>
        <v/>
      </c>
      <c r="H427" s="27" t="str">
        <f>IF(B427="","", IFERROR(VLOOKUP(E427,'Общий список'!$A$3:$AG$996,6,FALSE),""))</f>
        <v/>
      </c>
      <c r="I427" s="27" t="str">
        <f>IF(B427="","", IFERROR(VLOOKUP(E427,'Общий список'!$A$3:$AG$996,7,FALSE),""))</f>
        <v/>
      </c>
      <c r="J427" s="27" t="str">
        <f t="array" ref="J427">IFERROR(INDEX('Общий список'!$A$3:$O$996,VLOOKUP(E427,'Общий список'!$A$3:$S$996,19,FALSE),MATCH(B427,'Общий список'!A422:N422,0)+1),"")</f>
        <v/>
      </c>
      <c r="K427" s="30"/>
      <c r="L427" s="30"/>
      <c r="M427" s="31" t="str">
        <f t="shared" si="4"/>
        <v/>
      </c>
      <c r="N427" s="28"/>
      <c r="O427" s="32"/>
      <c r="R427" s="33"/>
      <c r="S427" s="33"/>
      <c r="T427" s="33"/>
    </row>
    <row r="428" ht="15.0" hidden="1" customHeight="1">
      <c r="A428" s="39"/>
      <c r="B428" s="26" t="str">
        <f t="array" ref="B428">IFERROR(INDEX('Общий список'!$A$3:$S$996,VLOOKUP(E428,'Общий список'!$A$3:$S$996,19,FALSE),MATCH($B$1,'Общий список'!A423:M423,0)),"")</f>
        <v/>
      </c>
      <c r="C428" s="27" t="str">
        <f>IF(B428="","", IFERROR(VLOOKUP(E428,'Общий список'!$A$3:$AG$996,3,FALSE),""))</f>
        <v/>
      </c>
      <c r="D428" s="27" t="str">
        <f>IF(B428="","", IFERROR(VLOOKUP(E428,'Общий список'!$A$3:$AG$996,17,FALSE),""))</f>
        <v/>
      </c>
      <c r="E428" s="28" t="str">
        <f>'Общий список'!A423</f>
        <v/>
      </c>
      <c r="F428" s="29" t="str">
        <f>IF(B428="","", IFERROR(VLOOKUP(E428,'Общий список'!$A$3:$AG$996,2,FALSE),""))</f>
        <v/>
      </c>
      <c r="G428" s="27" t="str">
        <f>IF(B428="","", IFERROR(VLOOKUP(E428,'Общий список'!$A$3:$AG$996,4,FALSE),""))</f>
        <v/>
      </c>
      <c r="H428" s="27" t="str">
        <f>IF(B428="","", IFERROR(VLOOKUP(E428,'Общий список'!$A$3:$AG$996,6,FALSE),""))</f>
        <v/>
      </c>
      <c r="I428" s="27" t="str">
        <f>IF(B428="","", IFERROR(VLOOKUP(E428,'Общий список'!$A$3:$AG$996,7,FALSE),""))</f>
        <v/>
      </c>
      <c r="J428" s="27" t="str">
        <f t="array" ref="J428">IFERROR(INDEX('Общий список'!$A$3:$O$996,VLOOKUP(E428,'Общий список'!$A$3:$S$996,19,FALSE),MATCH(B428,'Общий список'!A423:N423,0)+1),"")</f>
        <v/>
      </c>
      <c r="K428" s="30"/>
      <c r="L428" s="30"/>
      <c r="M428" s="31" t="str">
        <f t="shared" si="4"/>
        <v/>
      </c>
      <c r="N428" s="28"/>
      <c r="O428" s="32"/>
      <c r="R428" s="33"/>
      <c r="S428" s="33"/>
      <c r="T428" s="33"/>
    </row>
    <row r="429" ht="15.0" hidden="1" customHeight="1">
      <c r="A429" s="39"/>
      <c r="B429" s="26" t="str">
        <f t="array" ref="B429">IFERROR(INDEX('Общий список'!$A$3:$S$996,VLOOKUP(E429,'Общий список'!$A$3:$S$996,19,FALSE),MATCH($B$1,'Общий список'!A424:M424,0)),"")</f>
        <v/>
      </c>
      <c r="C429" s="27" t="str">
        <f>IF(B429="","", IFERROR(VLOOKUP(E429,'Общий список'!$A$3:$AG$996,3,FALSE),""))</f>
        <v/>
      </c>
      <c r="D429" s="27" t="str">
        <f>IF(B429="","", IFERROR(VLOOKUP(E429,'Общий список'!$A$3:$AG$996,17,FALSE),""))</f>
        <v/>
      </c>
      <c r="E429" s="28" t="str">
        <f>'Общий список'!A424</f>
        <v/>
      </c>
      <c r="F429" s="29" t="str">
        <f>IF(B429="","", IFERROR(VLOOKUP(E429,'Общий список'!$A$3:$AG$996,2,FALSE),""))</f>
        <v/>
      </c>
      <c r="G429" s="27" t="str">
        <f>IF(B429="","", IFERROR(VLOOKUP(E429,'Общий список'!$A$3:$AG$996,4,FALSE),""))</f>
        <v/>
      </c>
      <c r="H429" s="27" t="str">
        <f>IF(B429="","", IFERROR(VLOOKUP(E429,'Общий список'!$A$3:$AG$996,6,FALSE),""))</f>
        <v/>
      </c>
      <c r="I429" s="27" t="str">
        <f>IF(B429="","", IFERROR(VLOOKUP(E429,'Общий список'!$A$3:$AG$996,7,FALSE),""))</f>
        <v/>
      </c>
      <c r="J429" s="27" t="str">
        <f t="array" ref="J429">IFERROR(INDEX('Общий список'!$A$3:$O$996,VLOOKUP(E429,'Общий список'!$A$3:$S$996,19,FALSE),MATCH(B429,'Общий список'!A424:N424,0)+1),"")</f>
        <v/>
      </c>
      <c r="K429" s="30"/>
      <c r="L429" s="30"/>
      <c r="M429" s="31" t="str">
        <f t="shared" si="4"/>
        <v/>
      </c>
      <c r="N429" s="28"/>
      <c r="O429" s="32"/>
      <c r="R429" s="33"/>
      <c r="S429" s="33"/>
      <c r="T429" s="33"/>
    </row>
    <row r="430" ht="15.0" hidden="1" customHeight="1">
      <c r="A430" s="39"/>
      <c r="B430" s="26" t="str">
        <f t="array" ref="B430">IFERROR(INDEX('Общий список'!$A$3:$S$996,VLOOKUP(E430,'Общий список'!$A$3:$S$996,19,FALSE),MATCH($B$1,'Общий список'!A425:M425,0)),"")</f>
        <v/>
      </c>
      <c r="C430" s="27" t="str">
        <f>IF(B430="","", IFERROR(VLOOKUP(E430,'Общий список'!$A$3:$AG$996,3,FALSE),""))</f>
        <v/>
      </c>
      <c r="D430" s="27" t="str">
        <f>IF(B430="","", IFERROR(VLOOKUP(E430,'Общий список'!$A$3:$AG$996,17,FALSE),""))</f>
        <v/>
      </c>
      <c r="E430" s="28" t="str">
        <f>'Общий список'!A425</f>
        <v/>
      </c>
      <c r="F430" s="29" t="str">
        <f>IF(B430="","", IFERROR(VLOOKUP(E430,'Общий список'!$A$3:$AG$996,2,FALSE),""))</f>
        <v/>
      </c>
      <c r="G430" s="27" t="str">
        <f>IF(B430="","", IFERROR(VLOOKUP(E430,'Общий список'!$A$3:$AG$996,4,FALSE),""))</f>
        <v/>
      </c>
      <c r="H430" s="27" t="str">
        <f>IF(B430="","", IFERROR(VLOOKUP(E430,'Общий список'!$A$3:$AG$996,6,FALSE),""))</f>
        <v/>
      </c>
      <c r="I430" s="27" t="str">
        <f>IF(B430="","", IFERROR(VLOOKUP(E430,'Общий список'!$A$3:$AG$996,7,FALSE),""))</f>
        <v/>
      </c>
      <c r="J430" s="27" t="str">
        <f t="array" ref="J430">IFERROR(INDEX('Общий список'!$A$3:$O$996,VLOOKUP(E430,'Общий список'!$A$3:$S$996,19,FALSE),MATCH(B430,'Общий список'!A425:N425,0)+1),"")</f>
        <v/>
      </c>
      <c r="K430" s="30"/>
      <c r="L430" s="30"/>
      <c r="M430" s="31" t="str">
        <f t="shared" si="4"/>
        <v/>
      </c>
      <c r="N430" s="28"/>
      <c r="O430" s="32"/>
      <c r="R430" s="33"/>
      <c r="S430" s="33"/>
      <c r="T430" s="33"/>
    </row>
    <row r="431" ht="15.0" hidden="1" customHeight="1">
      <c r="A431" s="39"/>
      <c r="B431" s="26" t="str">
        <f t="array" ref="B431">IFERROR(INDEX('Общий список'!$A$3:$S$996,VLOOKUP(E431,'Общий список'!$A$3:$S$996,19,FALSE),MATCH($B$1,'Общий список'!A426:M426,0)),"")</f>
        <v/>
      </c>
      <c r="C431" s="27" t="str">
        <f>IF(B431="","", IFERROR(VLOOKUP(E431,'Общий список'!$A$3:$AG$996,3,FALSE),""))</f>
        <v/>
      </c>
      <c r="D431" s="27" t="str">
        <f>IF(B431="","", IFERROR(VLOOKUP(E431,'Общий список'!$A$3:$AG$996,17,FALSE),""))</f>
        <v/>
      </c>
      <c r="E431" s="28" t="str">
        <f>'Общий список'!A426</f>
        <v/>
      </c>
      <c r="F431" s="29" t="str">
        <f>IF(B431="","", IFERROR(VLOOKUP(E431,'Общий список'!$A$3:$AG$996,2,FALSE),""))</f>
        <v/>
      </c>
      <c r="G431" s="27" t="str">
        <f>IF(B431="","", IFERROR(VLOOKUP(E431,'Общий список'!$A$3:$AG$996,4,FALSE),""))</f>
        <v/>
      </c>
      <c r="H431" s="27" t="str">
        <f>IF(B431="","", IFERROR(VLOOKUP(E431,'Общий список'!$A$3:$AG$996,6,FALSE),""))</f>
        <v/>
      </c>
      <c r="I431" s="27" t="str">
        <f>IF(B431="","", IFERROR(VLOOKUP(E431,'Общий список'!$A$3:$AG$996,7,FALSE),""))</f>
        <v/>
      </c>
      <c r="J431" s="27" t="str">
        <f t="array" ref="J431">IFERROR(INDEX('Общий список'!$A$3:$O$996,VLOOKUP(E431,'Общий список'!$A$3:$S$996,19,FALSE),MATCH(B431,'Общий список'!A426:N426,0)+1),"")</f>
        <v/>
      </c>
      <c r="K431" s="30"/>
      <c r="L431" s="30"/>
      <c r="M431" s="31" t="str">
        <f t="shared" si="4"/>
        <v/>
      </c>
      <c r="N431" s="28"/>
      <c r="O431" s="32"/>
      <c r="R431" s="33"/>
      <c r="S431" s="33"/>
      <c r="T431" s="33"/>
    </row>
    <row r="432" ht="15.0" hidden="1" customHeight="1">
      <c r="A432" s="39"/>
      <c r="B432" s="26" t="str">
        <f t="array" ref="B432">IFERROR(INDEX('Общий список'!$A$3:$S$996,VLOOKUP(E432,'Общий список'!$A$3:$S$996,19,FALSE),MATCH($B$1,'Общий список'!A427:M427,0)),"")</f>
        <v/>
      </c>
      <c r="C432" s="27" t="str">
        <f>IF(B432="","", IFERROR(VLOOKUP(E432,'Общий список'!$A$3:$AG$996,3,FALSE),""))</f>
        <v/>
      </c>
      <c r="D432" s="27" t="str">
        <f>IF(B432="","", IFERROR(VLOOKUP(E432,'Общий список'!$A$3:$AG$996,17,FALSE),""))</f>
        <v/>
      </c>
      <c r="E432" s="28" t="str">
        <f>'Общий список'!A427</f>
        <v/>
      </c>
      <c r="F432" s="29" t="str">
        <f>IF(B432="","", IFERROR(VLOOKUP(E432,'Общий список'!$A$3:$AG$996,2,FALSE),""))</f>
        <v/>
      </c>
      <c r="G432" s="27" t="str">
        <f>IF(B432="","", IFERROR(VLOOKUP(E432,'Общий список'!$A$3:$AG$996,4,FALSE),""))</f>
        <v/>
      </c>
      <c r="H432" s="27" t="str">
        <f>IF(B432="","", IFERROR(VLOOKUP(E432,'Общий список'!$A$3:$AG$996,6,FALSE),""))</f>
        <v/>
      </c>
      <c r="I432" s="27" t="str">
        <f>IF(B432="","", IFERROR(VLOOKUP(E432,'Общий список'!$A$3:$AG$996,7,FALSE),""))</f>
        <v/>
      </c>
      <c r="J432" s="27" t="str">
        <f t="array" ref="J432">IFERROR(INDEX('Общий список'!$A$3:$O$996,VLOOKUP(E432,'Общий список'!$A$3:$S$996,19,FALSE),MATCH(B432,'Общий список'!A427:N427,0)+1),"")</f>
        <v/>
      </c>
      <c r="K432" s="30"/>
      <c r="L432" s="30"/>
      <c r="M432" s="31" t="str">
        <f t="shared" si="4"/>
        <v/>
      </c>
      <c r="N432" s="28"/>
      <c r="O432" s="32"/>
      <c r="R432" s="33"/>
      <c r="S432" s="33"/>
      <c r="T432" s="33"/>
    </row>
    <row r="433" ht="15.0" hidden="1" customHeight="1">
      <c r="A433" s="39"/>
      <c r="B433" s="26" t="str">
        <f t="array" ref="B433">IFERROR(INDEX('Общий список'!$A$3:$S$996,VLOOKUP(E433,'Общий список'!$A$3:$S$996,19,FALSE),MATCH($B$1,'Общий список'!A428:M428,0)),"")</f>
        <v/>
      </c>
      <c r="C433" s="27" t="str">
        <f>IF(B433="","", IFERROR(VLOOKUP(E433,'Общий список'!$A$3:$AG$996,3,FALSE),""))</f>
        <v/>
      </c>
      <c r="D433" s="27" t="str">
        <f>IF(B433="","", IFERROR(VLOOKUP(E433,'Общий список'!$A$3:$AG$996,17,FALSE),""))</f>
        <v/>
      </c>
      <c r="E433" s="28" t="str">
        <f>'Общий список'!A428</f>
        <v/>
      </c>
      <c r="F433" s="29" t="str">
        <f>IF(B433="","", IFERROR(VLOOKUP(E433,'Общий список'!$A$3:$AG$996,2,FALSE),""))</f>
        <v/>
      </c>
      <c r="G433" s="27" t="str">
        <f>IF(B433="","", IFERROR(VLOOKUP(E433,'Общий список'!$A$3:$AG$996,4,FALSE),""))</f>
        <v/>
      </c>
      <c r="H433" s="27" t="str">
        <f>IF(B433="","", IFERROR(VLOOKUP(E433,'Общий список'!$A$3:$AG$996,6,FALSE),""))</f>
        <v/>
      </c>
      <c r="I433" s="27" t="str">
        <f>IF(B433="","", IFERROR(VLOOKUP(E433,'Общий список'!$A$3:$AG$996,7,FALSE),""))</f>
        <v/>
      </c>
      <c r="J433" s="27" t="str">
        <f t="array" ref="J433">IFERROR(INDEX('Общий список'!$A$3:$O$996,VLOOKUP(E433,'Общий список'!$A$3:$S$996,19,FALSE),MATCH(B433,'Общий список'!A428:N428,0)+1),"")</f>
        <v/>
      </c>
      <c r="K433" s="30"/>
      <c r="L433" s="30"/>
      <c r="M433" s="31" t="str">
        <f t="shared" si="4"/>
        <v/>
      </c>
      <c r="N433" s="28"/>
      <c r="O433" s="32"/>
      <c r="R433" s="33"/>
      <c r="S433" s="33"/>
      <c r="T433" s="33"/>
    </row>
    <row r="434" ht="15.0" hidden="1" customHeight="1">
      <c r="A434" s="39"/>
      <c r="B434" s="26" t="str">
        <f t="array" ref="B434">IFERROR(INDEX('Общий список'!$A$3:$S$996,VLOOKUP(E434,'Общий список'!$A$3:$S$996,19,FALSE),MATCH($B$1,'Общий список'!A429:M429,0)),"")</f>
        <v/>
      </c>
      <c r="C434" s="27" t="str">
        <f>IF(B434="","", IFERROR(VLOOKUP(E434,'Общий список'!$A$3:$AG$996,3,FALSE),""))</f>
        <v/>
      </c>
      <c r="D434" s="27" t="str">
        <f>IF(B434="","", IFERROR(VLOOKUP(E434,'Общий список'!$A$3:$AG$996,17,FALSE),""))</f>
        <v/>
      </c>
      <c r="E434" s="28" t="str">
        <f>'Общий список'!A429</f>
        <v/>
      </c>
      <c r="F434" s="29" t="str">
        <f>IF(B434="","", IFERROR(VLOOKUP(E434,'Общий список'!$A$3:$AG$996,2,FALSE),""))</f>
        <v/>
      </c>
      <c r="G434" s="27" t="str">
        <f>IF(B434="","", IFERROR(VLOOKUP(E434,'Общий список'!$A$3:$AG$996,4,FALSE),""))</f>
        <v/>
      </c>
      <c r="H434" s="27" t="str">
        <f>IF(B434="","", IFERROR(VLOOKUP(E434,'Общий список'!$A$3:$AG$996,6,FALSE),""))</f>
        <v/>
      </c>
      <c r="I434" s="27" t="str">
        <f>IF(B434="","", IFERROR(VLOOKUP(E434,'Общий список'!$A$3:$AG$996,7,FALSE),""))</f>
        <v/>
      </c>
      <c r="J434" s="27" t="str">
        <f t="array" ref="J434">IFERROR(INDEX('Общий список'!$A$3:$O$996,VLOOKUP(E434,'Общий список'!$A$3:$S$996,19,FALSE),MATCH(B434,'Общий список'!A429:N429,0)+1),"")</f>
        <v/>
      </c>
      <c r="K434" s="30"/>
      <c r="L434" s="30"/>
      <c r="M434" s="31" t="str">
        <f t="shared" si="4"/>
        <v/>
      </c>
      <c r="N434" s="28"/>
      <c r="O434" s="32"/>
      <c r="R434" s="33"/>
      <c r="S434" s="33"/>
      <c r="T434" s="33"/>
    </row>
    <row r="435" ht="15.0" hidden="1" customHeight="1">
      <c r="A435" s="39"/>
      <c r="B435" s="26" t="str">
        <f t="array" ref="B435">IFERROR(INDEX('Общий список'!$A$3:$S$996,VLOOKUP(E435,'Общий список'!$A$3:$S$996,19,FALSE),MATCH($B$1,'Общий список'!A430:M430,0)),"")</f>
        <v/>
      </c>
      <c r="C435" s="27" t="str">
        <f>IF(B435="","", IFERROR(VLOOKUP(E435,'Общий список'!$A$3:$AG$996,3,FALSE),""))</f>
        <v/>
      </c>
      <c r="D435" s="27" t="str">
        <f>IF(B435="","", IFERROR(VLOOKUP(E435,'Общий список'!$A$3:$AG$996,17,FALSE),""))</f>
        <v/>
      </c>
      <c r="E435" s="28" t="str">
        <f>'Общий список'!A430</f>
        <v/>
      </c>
      <c r="F435" s="29" t="str">
        <f>IF(B435="","", IFERROR(VLOOKUP(E435,'Общий список'!$A$3:$AG$996,2,FALSE),""))</f>
        <v/>
      </c>
      <c r="G435" s="27" t="str">
        <f>IF(B435="","", IFERROR(VLOOKUP(E435,'Общий список'!$A$3:$AG$996,4,FALSE),""))</f>
        <v/>
      </c>
      <c r="H435" s="27" t="str">
        <f>IF(B435="","", IFERROR(VLOOKUP(E435,'Общий список'!$A$3:$AG$996,6,FALSE),""))</f>
        <v/>
      </c>
      <c r="I435" s="27" t="str">
        <f>IF(B435="","", IFERROR(VLOOKUP(E435,'Общий список'!$A$3:$AG$996,7,FALSE),""))</f>
        <v/>
      </c>
      <c r="J435" s="27" t="str">
        <f t="array" ref="J435">IFERROR(INDEX('Общий список'!$A$3:$O$996,VLOOKUP(E435,'Общий список'!$A$3:$S$996,19,FALSE),MATCH(B435,'Общий список'!A430:N430,0)+1),"")</f>
        <v/>
      </c>
      <c r="K435" s="30"/>
      <c r="L435" s="30"/>
      <c r="M435" s="31" t="str">
        <f t="shared" si="4"/>
        <v/>
      </c>
      <c r="N435" s="28"/>
      <c r="O435" s="32"/>
      <c r="R435" s="33"/>
      <c r="S435" s="33"/>
      <c r="T435" s="33"/>
    </row>
    <row r="436" ht="15.0" hidden="1" customHeight="1">
      <c r="A436" s="39"/>
      <c r="B436" s="26" t="str">
        <f t="array" ref="B436">IFERROR(INDEX('Общий список'!$A$3:$S$996,VLOOKUP(E436,'Общий список'!$A$3:$S$996,19,FALSE),MATCH($B$1,'Общий список'!A431:M431,0)),"")</f>
        <v/>
      </c>
      <c r="C436" s="27" t="str">
        <f>IF(B436="","", IFERROR(VLOOKUP(E436,'Общий список'!$A$3:$AG$996,3,FALSE),""))</f>
        <v/>
      </c>
      <c r="D436" s="27" t="str">
        <f>IF(B436="","", IFERROR(VLOOKUP(E436,'Общий список'!$A$3:$AG$996,17,FALSE),""))</f>
        <v/>
      </c>
      <c r="E436" s="28" t="str">
        <f>'Общий список'!A431</f>
        <v/>
      </c>
      <c r="F436" s="29" t="str">
        <f>IF(B436="","", IFERROR(VLOOKUP(E436,'Общий список'!$A$3:$AG$996,2,FALSE),""))</f>
        <v/>
      </c>
      <c r="G436" s="27" t="str">
        <f>IF(B436="","", IFERROR(VLOOKUP(E436,'Общий список'!$A$3:$AG$996,4,FALSE),""))</f>
        <v/>
      </c>
      <c r="H436" s="27" t="str">
        <f>IF(B436="","", IFERROR(VLOOKUP(E436,'Общий список'!$A$3:$AG$996,6,FALSE),""))</f>
        <v/>
      </c>
      <c r="I436" s="27" t="str">
        <f>IF(B436="","", IFERROR(VLOOKUP(E436,'Общий список'!$A$3:$AG$996,7,FALSE),""))</f>
        <v/>
      </c>
      <c r="J436" s="27" t="str">
        <f t="array" ref="J436">IFERROR(INDEX('Общий список'!$A$3:$O$996,VLOOKUP(E436,'Общий список'!$A$3:$S$996,19,FALSE),MATCH(B436,'Общий список'!A431:N431,0)+1),"")</f>
        <v/>
      </c>
      <c r="K436" s="30"/>
      <c r="L436" s="30"/>
      <c r="M436" s="31" t="str">
        <f t="shared" si="4"/>
        <v/>
      </c>
      <c r="N436" s="28"/>
      <c r="O436" s="32"/>
      <c r="R436" s="33"/>
      <c r="S436" s="33"/>
      <c r="T436" s="33"/>
    </row>
    <row r="437" ht="15.0" hidden="1" customHeight="1">
      <c r="A437" s="39"/>
      <c r="B437" s="26" t="str">
        <f t="array" ref="B437">IFERROR(INDEX('Общий список'!$A$3:$S$996,VLOOKUP(E437,'Общий список'!$A$3:$S$996,19,FALSE),MATCH($B$1,'Общий список'!A432:M432,0)),"")</f>
        <v/>
      </c>
      <c r="C437" s="27" t="str">
        <f>IF(B437="","", IFERROR(VLOOKUP(E437,'Общий список'!$A$3:$AG$996,3,FALSE),""))</f>
        <v/>
      </c>
      <c r="D437" s="27" t="str">
        <f>IF(B437="","", IFERROR(VLOOKUP(E437,'Общий список'!$A$3:$AG$996,17,FALSE),""))</f>
        <v/>
      </c>
      <c r="E437" s="28" t="str">
        <f>'Общий список'!A432</f>
        <v/>
      </c>
      <c r="F437" s="29" t="str">
        <f>IF(B437="","", IFERROR(VLOOKUP(E437,'Общий список'!$A$3:$AG$996,2,FALSE),""))</f>
        <v/>
      </c>
      <c r="G437" s="27" t="str">
        <f>IF(B437="","", IFERROR(VLOOKUP(E437,'Общий список'!$A$3:$AG$996,4,FALSE),""))</f>
        <v/>
      </c>
      <c r="H437" s="27" t="str">
        <f>IF(B437="","", IFERROR(VLOOKUP(E437,'Общий список'!$A$3:$AG$996,6,FALSE),""))</f>
        <v/>
      </c>
      <c r="I437" s="27" t="str">
        <f>IF(B437="","", IFERROR(VLOOKUP(E437,'Общий список'!$A$3:$AG$996,7,FALSE),""))</f>
        <v/>
      </c>
      <c r="J437" s="27" t="str">
        <f t="array" ref="J437">IFERROR(INDEX('Общий список'!$A$3:$O$996,VLOOKUP(E437,'Общий список'!$A$3:$S$996,19,FALSE),MATCH(B437,'Общий список'!A432:N432,0)+1),"")</f>
        <v/>
      </c>
      <c r="K437" s="30"/>
      <c r="L437" s="30"/>
      <c r="M437" s="31" t="str">
        <f t="shared" si="4"/>
        <v/>
      </c>
      <c r="N437" s="28"/>
      <c r="O437" s="32"/>
      <c r="R437" s="33"/>
      <c r="S437" s="33"/>
      <c r="T437" s="33"/>
    </row>
    <row r="438" ht="15.0" hidden="1" customHeight="1">
      <c r="A438" s="39"/>
      <c r="B438" s="26" t="str">
        <f t="array" ref="B438">IFERROR(INDEX('Общий список'!$A$3:$S$996,VLOOKUP(E438,'Общий список'!$A$3:$S$996,19,FALSE),MATCH($B$1,'Общий список'!A433:M433,0)),"")</f>
        <v/>
      </c>
      <c r="C438" s="27" t="str">
        <f>IF(B438="","", IFERROR(VLOOKUP(E438,'Общий список'!$A$3:$AG$996,3,FALSE),""))</f>
        <v/>
      </c>
      <c r="D438" s="27" t="str">
        <f>IF(B438="","", IFERROR(VLOOKUP(E438,'Общий список'!$A$3:$AG$996,17,FALSE),""))</f>
        <v/>
      </c>
      <c r="E438" s="28" t="str">
        <f>'Общий список'!A433</f>
        <v/>
      </c>
      <c r="F438" s="29" t="str">
        <f>IF(B438="","", IFERROR(VLOOKUP(E438,'Общий список'!$A$3:$AG$996,2,FALSE),""))</f>
        <v/>
      </c>
      <c r="G438" s="27" t="str">
        <f>IF(B438="","", IFERROR(VLOOKUP(E438,'Общий список'!$A$3:$AG$996,4,FALSE),""))</f>
        <v/>
      </c>
      <c r="H438" s="27" t="str">
        <f>IF(B438="","", IFERROR(VLOOKUP(E438,'Общий список'!$A$3:$AG$996,6,FALSE),""))</f>
        <v/>
      </c>
      <c r="I438" s="27" t="str">
        <f>IF(B438="","", IFERROR(VLOOKUP(E438,'Общий список'!$A$3:$AG$996,7,FALSE),""))</f>
        <v/>
      </c>
      <c r="J438" s="27" t="str">
        <f t="array" ref="J438">IFERROR(INDEX('Общий список'!$A$3:$O$996,VLOOKUP(E438,'Общий список'!$A$3:$S$996,19,FALSE),MATCH(B438,'Общий список'!A433:N433,0)+1),"")</f>
        <v/>
      </c>
      <c r="K438" s="30"/>
      <c r="L438" s="30"/>
      <c r="M438" s="31" t="str">
        <f t="shared" si="4"/>
        <v/>
      </c>
      <c r="N438" s="28"/>
      <c r="O438" s="32"/>
      <c r="R438" s="33"/>
      <c r="S438" s="33"/>
      <c r="T438" s="33"/>
    </row>
    <row r="439" ht="15.0" hidden="1" customHeight="1">
      <c r="A439" s="39"/>
      <c r="B439" s="26" t="str">
        <f t="array" ref="B439">IFERROR(INDEX('Общий список'!$A$3:$S$996,VLOOKUP(E439,'Общий список'!$A$3:$S$996,19,FALSE),MATCH($B$1,'Общий список'!A434:M434,0)),"")</f>
        <v/>
      </c>
      <c r="C439" s="27" t="str">
        <f>IF(B439="","", IFERROR(VLOOKUP(E439,'Общий список'!$A$3:$AG$996,3,FALSE),""))</f>
        <v/>
      </c>
      <c r="D439" s="27" t="str">
        <f>IF(B439="","", IFERROR(VLOOKUP(E439,'Общий список'!$A$3:$AG$996,17,FALSE),""))</f>
        <v/>
      </c>
      <c r="E439" s="28" t="str">
        <f>'Общий список'!A434</f>
        <v/>
      </c>
      <c r="F439" s="29" t="str">
        <f>IF(B439="","", IFERROR(VLOOKUP(E439,'Общий список'!$A$3:$AG$996,2,FALSE),""))</f>
        <v/>
      </c>
      <c r="G439" s="27" t="str">
        <f>IF(B439="","", IFERROR(VLOOKUP(E439,'Общий список'!$A$3:$AG$996,4,FALSE),""))</f>
        <v/>
      </c>
      <c r="H439" s="27" t="str">
        <f>IF(B439="","", IFERROR(VLOOKUP(E439,'Общий список'!$A$3:$AG$996,6,FALSE),""))</f>
        <v/>
      </c>
      <c r="I439" s="27" t="str">
        <f>IF(B439="","", IFERROR(VLOOKUP(E439,'Общий список'!$A$3:$AG$996,7,FALSE),""))</f>
        <v/>
      </c>
      <c r="J439" s="27" t="str">
        <f t="array" ref="J439">IFERROR(INDEX('Общий список'!$A$3:$O$996,VLOOKUP(E439,'Общий список'!$A$3:$S$996,19,FALSE),MATCH(B439,'Общий список'!A434:N434,0)+1),"")</f>
        <v/>
      </c>
      <c r="K439" s="30"/>
      <c r="L439" s="30"/>
      <c r="M439" s="31" t="str">
        <f t="shared" si="4"/>
        <v/>
      </c>
      <c r="N439" s="28"/>
      <c r="O439" s="32"/>
      <c r="R439" s="33"/>
      <c r="S439" s="33"/>
      <c r="T439" s="33"/>
    </row>
    <row r="440" ht="15.0" hidden="1" customHeight="1">
      <c r="A440" s="39"/>
      <c r="B440" s="26" t="str">
        <f t="array" ref="B440">IFERROR(INDEX('Общий список'!$A$3:$S$996,VLOOKUP(E440,'Общий список'!$A$3:$S$996,19,FALSE),MATCH($B$1,'Общий список'!A435:M435,0)),"")</f>
        <v/>
      </c>
      <c r="C440" s="27" t="str">
        <f>IF(B440="","", IFERROR(VLOOKUP(E440,'Общий список'!$A$3:$AG$996,3,FALSE),""))</f>
        <v/>
      </c>
      <c r="D440" s="27" t="str">
        <f>IF(B440="","", IFERROR(VLOOKUP(E440,'Общий список'!$A$3:$AG$996,17,FALSE),""))</f>
        <v/>
      </c>
      <c r="E440" s="28" t="str">
        <f>'Общий список'!A435</f>
        <v/>
      </c>
      <c r="F440" s="29" t="str">
        <f>IF(B440="","", IFERROR(VLOOKUP(E440,'Общий список'!$A$3:$AG$996,2,FALSE),""))</f>
        <v/>
      </c>
      <c r="G440" s="27" t="str">
        <f>IF(B440="","", IFERROR(VLOOKUP(E440,'Общий список'!$A$3:$AG$996,4,FALSE),""))</f>
        <v/>
      </c>
      <c r="H440" s="27" t="str">
        <f>IF(B440="","", IFERROR(VLOOKUP(E440,'Общий список'!$A$3:$AG$996,6,FALSE),""))</f>
        <v/>
      </c>
      <c r="I440" s="27" t="str">
        <f>IF(B440="","", IFERROR(VLOOKUP(E440,'Общий список'!$A$3:$AG$996,7,FALSE),""))</f>
        <v/>
      </c>
      <c r="J440" s="27" t="str">
        <f t="array" ref="J440">IFERROR(INDEX('Общий список'!$A$3:$O$996,VLOOKUP(E440,'Общий список'!$A$3:$S$996,19,FALSE),MATCH(B440,'Общий список'!A435:N435,0)+1),"")</f>
        <v/>
      </c>
      <c r="K440" s="30"/>
      <c r="L440" s="30"/>
      <c r="M440" s="31" t="str">
        <f t="shared" si="4"/>
        <v/>
      </c>
      <c r="N440" s="28"/>
      <c r="O440" s="32"/>
      <c r="R440" s="33"/>
      <c r="S440" s="33"/>
      <c r="T440" s="33"/>
    </row>
    <row r="441" ht="15.0" hidden="1" customHeight="1">
      <c r="A441" s="39"/>
      <c r="B441" s="26" t="str">
        <f t="array" ref="B441">IFERROR(INDEX('Общий список'!$A$3:$S$996,VLOOKUP(E441,'Общий список'!$A$3:$S$996,19,FALSE),MATCH($B$1,'Общий список'!A436:M436,0)),"")</f>
        <v/>
      </c>
      <c r="C441" s="27" t="str">
        <f>IF(B441="","", IFERROR(VLOOKUP(E441,'Общий список'!$A$3:$AG$996,3,FALSE),""))</f>
        <v/>
      </c>
      <c r="D441" s="27" t="str">
        <f>IF(B441="","", IFERROR(VLOOKUP(E441,'Общий список'!$A$3:$AG$996,17,FALSE),""))</f>
        <v/>
      </c>
      <c r="E441" s="28" t="str">
        <f>'Общий список'!A436</f>
        <v/>
      </c>
      <c r="F441" s="29" t="str">
        <f>IF(B441="","", IFERROR(VLOOKUP(E441,'Общий список'!$A$3:$AG$996,2,FALSE),""))</f>
        <v/>
      </c>
      <c r="G441" s="27" t="str">
        <f>IF(B441="","", IFERROR(VLOOKUP(E441,'Общий список'!$A$3:$AG$996,4,FALSE),""))</f>
        <v/>
      </c>
      <c r="H441" s="27" t="str">
        <f>IF(B441="","", IFERROR(VLOOKUP(E441,'Общий список'!$A$3:$AG$996,6,FALSE),""))</f>
        <v/>
      </c>
      <c r="I441" s="27" t="str">
        <f>IF(B441="","", IFERROR(VLOOKUP(E441,'Общий список'!$A$3:$AG$996,7,FALSE),""))</f>
        <v/>
      </c>
      <c r="J441" s="27" t="str">
        <f t="array" ref="J441">IFERROR(INDEX('Общий список'!$A$3:$O$996,VLOOKUP(E441,'Общий список'!$A$3:$S$996,19,FALSE),MATCH(B441,'Общий список'!A436:N436,0)+1),"")</f>
        <v/>
      </c>
      <c r="K441" s="30"/>
      <c r="L441" s="30"/>
      <c r="M441" s="31" t="str">
        <f t="shared" si="4"/>
        <v/>
      </c>
      <c r="N441" s="28"/>
      <c r="O441" s="32"/>
      <c r="R441" s="33"/>
      <c r="S441" s="33"/>
      <c r="T441" s="33"/>
    </row>
    <row r="442" ht="15.0" hidden="1" customHeight="1">
      <c r="A442" s="39"/>
      <c r="B442" s="26" t="str">
        <f t="array" ref="B442">IFERROR(INDEX('Общий список'!$A$3:$S$996,VLOOKUP(E442,'Общий список'!$A$3:$S$996,19,FALSE),MATCH($B$1,'Общий список'!A437:M437,0)),"")</f>
        <v/>
      </c>
      <c r="C442" s="27" t="str">
        <f>IF(B442="","", IFERROR(VLOOKUP(E442,'Общий список'!$A$3:$AG$996,3,FALSE),""))</f>
        <v/>
      </c>
      <c r="D442" s="27" t="str">
        <f>IF(B442="","", IFERROR(VLOOKUP(E442,'Общий список'!$A$3:$AG$996,17,FALSE),""))</f>
        <v/>
      </c>
      <c r="E442" s="28" t="str">
        <f>'Общий список'!A437</f>
        <v/>
      </c>
      <c r="F442" s="29" t="str">
        <f>IF(B442="","", IFERROR(VLOOKUP(E442,'Общий список'!$A$3:$AG$996,2,FALSE),""))</f>
        <v/>
      </c>
      <c r="G442" s="27" t="str">
        <f>IF(B442="","", IFERROR(VLOOKUP(E442,'Общий список'!$A$3:$AG$996,4,FALSE),""))</f>
        <v/>
      </c>
      <c r="H442" s="27" t="str">
        <f>IF(B442="","", IFERROR(VLOOKUP(E442,'Общий список'!$A$3:$AG$996,6,FALSE),""))</f>
        <v/>
      </c>
      <c r="I442" s="27" t="str">
        <f>IF(B442="","", IFERROR(VLOOKUP(E442,'Общий список'!$A$3:$AG$996,7,FALSE),""))</f>
        <v/>
      </c>
      <c r="J442" s="27" t="str">
        <f t="array" ref="J442">IFERROR(INDEX('Общий список'!$A$3:$O$996,VLOOKUP(E442,'Общий список'!$A$3:$S$996,19,FALSE),MATCH(B442,'Общий список'!A437:N437,0)+1),"")</f>
        <v/>
      </c>
      <c r="K442" s="30"/>
      <c r="L442" s="30"/>
      <c r="M442" s="31" t="str">
        <f t="shared" si="4"/>
        <v/>
      </c>
      <c r="N442" s="28"/>
      <c r="O442" s="32"/>
      <c r="R442" s="33"/>
      <c r="S442" s="33"/>
      <c r="T442" s="33"/>
    </row>
    <row r="443" ht="15.0" hidden="1" customHeight="1">
      <c r="A443" s="39"/>
      <c r="B443" s="26" t="str">
        <f t="array" ref="B443">IFERROR(INDEX('Общий список'!$A$3:$S$996,VLOOKUP(E443,'Общий список'!$A$3:$S$996,19,FALSE),MATCH($B$1,'Общий список'!A438:M438,0)),"")</f>
        <v/>
      </c>
      <c r="C443" s="27" t="str">
        <f>IF(B443="","", IFERROR(VLOOKUP(E443,'Общий список'!$A$3:$AG$996,3,FALSE),""))</f>
        <v/>
      </c>
      <c r="D443" s="27" t="str">
        <f>IF(B443="","", IFERROR(VLOOKUP(E443,'Общий список'!$A$3:$AG$996,17,FALSE),""))</f>
        <v/>
      </c>
      <c r="E443" s="28" t="str">
        <f>'Общий список'!A438</f>
        <v/>
      </c>
      <c r="F443" s="29" t="str">
        <f>IF(B443="","", IFERROR(VLOOKUP(E443,'Общий список'!$A$3:$AG$996,2,FALSE),""))</f>
        <v/>
      </c>
      <c r="G443" s="27" t="str">
        <f>IF(B443="","", IFERROR(VLOOKUP(E443,'Общий список'!$A$3:$AG$996,4,FALSE),""))</f>
        <v/>
      </c>
      <c r="H443" s="27" t="str">
        <f>IF(B443="","", IFERROR(VLOOKUP(E443,'Общий список'!$A$3:$AG$996,6,FALSE),""))</f>
        <v/>
      </c>
      <c r="I443" s="27" t="str">
        <f>IF(B443="","", IFERROR(VLOOKUP(E443,'Общий список'!$A$3:$AG$996,7,FALSE),""))</f>
        <v/>
      </c>
      <c r="J443" s="27" t="str">
        <f t="array" ref="J443">IFERROR(INDEX('Общий список'!$A$3:$O$996,VLOOKUP(E443,'Общий список'!$A$3:$S$996,19,FALSE),MATCH(B443,'Общий список'!A438:N438,0)+1),"")</f>
        <v/>
      </c>
      <c r="K443" s="30"/>
      <c r="L443" s="30"/>
      <c r="M443" s="31" t="str">
        <f t="shared" si="4"/>
        <v/>
      </c>
      <c r="N443" s="28"/>
      <c r="O443" s="32"/>
      <c r="R443" s="33"/>
      <c r="S443" s="33"/>
      <c r="T443" s="33"/>
    </row>
    <row r="444" ht="15.0" hidden="1" customHeight="1">
      <c r="A444" s="39"/>
      <c r="B444" s="26" t="str">
        <f t="array" ref="B444">IFERROR(INDEX('Общий список'!$A$3:$S$996,VLOOKUP(E444,'Общий список'!$A$3:$S$996,19,FALSE),MATCH($B$1,'Общий список'!A439:M439,0)),"")</f>
        <v/>
      </c>
      <c r="C444" s="27" t="str">
        <f>IF(B444="","", IFERROR(VLOOKUP(E444,'Общий список'!$A$3:$AG$996,3,FALSE),""))</f>
        <v/>
      </c>
      <c r="D444" s="27" t="str">
        <f>IF(B444="","", IFERROR(VLOOKUP(E444,'Общий список'!$A$3:$AG$996,17,FALSE),""))</f>
        <v/>
      </c>
      <c r="E444" s="28" t="str">
        <f>'Общий список'!A439</f>
        <v/>
      </c>
      <c r="F444" s="29" t="str">
        <f>IF(B444="","", IFERROR(VLOOKUP(E444,'Общий список'!$A$3:$AG$996,2,FALSE),""))</f>
        <v/>
      </c>
      <c r="G444" s="27" t="str">
        <f>IF(B444="","", IFERROR(VLOOKUP(E444,'Общий список'!$A$3:$AG$996,4,FALSE),""))</f>
        <v/>
      </c>
      <c r="H444" s="27" t="str">
        <f>IF(B444="","", IFERROR(VLOOKUP(E444,'Общий список'!$A$3:$AG$996,6,FALSE),""))</f>
        <v/>
      </c>
      <c r="I444" s="27" t="str">
        <f>IF(B444="","", IFERROR(VLOOKUP(E444,'Общий список'!$A$3:$AG$996,7,FALSE),""))</f>
        <v/>
      </c>
      <c r="J444" s="27" t="str">
        <f t="array" ref="J444">IFERROR(INDEX('Общий список'!$A$3:$O$996,VLOOKUP(E444,'Общий список'!$A$3:$S$996,19,FALSE),MATCH(B444,'Общий список'!A439:N439,0)+1),"")</f>
        <v/>
      </c>
      <c r="K444" s="30"/>
      <c r="L444" s="30"/>
      <c r="M444" s="31" t="str">
        <f t="shared" si="4"/>
        <v/>
      </c>
      <c r="N444" s="28"/>
      <c r="O444" s="32"/>
      <c r="R444" s="33"/>
      <c r="S444" s="33"/>
      <c r="T444" s="33"/>
    </row>
    <row r="445" ht="15.0" hidden="1" customHeight="1">
      <c r="A445" s="39"/>
      <c r="B445" s="26" t="str">
        <f t="array" ref="B445">IFERROR(INDEX('Общий список'!$A$3:$S$996,VLOOKUP(E445,'Общий список'!$A$3:$S$996,19,FALSE),MATCH($B$1,'Общий список'!A440:M440,0)),"")</f>
        <v/>
      </c>
      <c r="C445" s="27" t="str">
        <f>IF(B445="","", IFERROR(VLOOKUP(E445,'Общий список'!$A$3:$AG$996,3,FALSE),""))</f>
        <v/>
      </c>
      <c r="D445" s="27" t="str">
        <f>IF(B445="","", IFERROR(VLOOKUP(E445,'Общий список'!$A$3:$AG$996,17,FALSE),""))</f>
        <v/>
      </c>
      <c r="E445" s="28" t="str">
        <f>'Общий список'!A440</f>
        <v/>
      </c>
      <c r="F445" s="29" t="str">
        <f>IF(B445="","", IFERROR(VLOOKUP(E445,'Общий список'!$A$3:$AG$996,2,FALSE),""))</f>
        <v/>
      </c>
      <c r="G445" s="27" t="str">
        <f>IF(B445="","", IFERROR(VLOOKUP(E445,'Общий список'!$A$3:$AG$996,4,FALSE),""))</f>
        <v/>
      </c>
      <c r="H445" s="27" t="str">
        <f>IF(B445="","", IFERROR(VLOOKUP(E445,'Общий список'!$A$3:$AG$996,6,FALSE),""))</f>
        <v/>
      </c>
      <c r="I445" s="27" t="str">
        <f>IF(B445="","", IFERROR(VLOOKUP(E445,'Общий список'!$A$3:$AG$996,7,FALSE),""))</f>
        <v/>
      </c>
      <c r="J445" s="27" t="str">
        <f t="array" ref="J445">IFERROR(INDEX('Общий список'!$A$3:$O$996,VLOOKUP(E445,'Общий список'!$A$3:$S$996,19,FALSE),MATCH(B445,'Общий список'!A440:N440,0)+1),"")</f>
        <v/>
      </c>
      <c r="K445" s="30"/>
      <c r="L445" s="30"/>
      <c r="M445" s="31" t="str">
        <f t="shared" si="4"/>
        <v/>
      </c>
      <c r="N445" s="28"/>
      <c r="O445" s="32"/>
      <c r="R445" s="33"/>
      <c r="S445" s="33"/>
      <c r="T445" s="33"/>
    </row>
    <row r="446" ht="15.0" hidden="1" customHeight="1">
      <c r="A446" s="39"/>
      <c r="B446" s="26" t="str">
        <f t="array" ref="B446">IFERROR(INDEX('Общий список'!$A$3:$S$996,VLOOKUP(E446,'Общий список'!$A$3:$S$996,19,FALSE),MATCH($B$1,'Общий список'!A441:M441,0)),"")</f>
        <v/>
      </c>
      <c r="C446" s="27" t="str">
        <f>IF(B446="","", IFERROR(VLOOKUP(E446,'Общий список'!$A$3:$AG$996,3,FALSE),""))</f>
        <v/>
      </c>
      <c r="D446" s="27" t="str">
        <f>IF(B446="","", IFERROR(VLOOKUP(E446,'Общий список'!$A$3:$AG$996,17,FALSE),""))</f>
        <v/>
      </c>
      <c r="E446" s="28" t="str">
        <f>'Общий список'!A441</f>
        <v/>
      </c>
      <c r="F446" s="29" t="str">
        <f>IF(B446="","", IFERROR(VLOOKUP(E446,'Общий список'!$A$3:$AG$996,2,FALSE),""))</f>
        <v/>
      </c>
      <c r="G446" s="27" t="str">
        <f>IF(B446="","", IFERROR(VLOOKUP(E446,'Общий список'!$A$3:$AG$996,4,FALSE),""))</f>
        <v/>
      </c>
      <c r="H446" s="27" t="str">
        <f>IF(B446="","", IFERROR(VLOOKUP(E446,'Общий список'!$A$3:$AG$996,6,FALSE),""))</f>
        <v/>
      </c>
      <c r="I446" s="27" t="str">
        <f>IF(B446="","", IFERROR(VLOOKUP(E446,'Общий список'!$A$3:$AG$996,7,FALSE),""))</f>
        <v/>
      </c>
      <c r="J446" s="27" t="str">
        <f t="array" ref="J446">IFERROR(INDEX('Общий список'!$A$3:$O$996,VLOOKUP(E446,'Общий список'!$A$3:$S$996,19,FALSE),MATCH(B446,'Общий список'!A441:N441,0)+1),"")</f>
        <v/>
      </c>
      <c r="K446" s="30"/>
      <c r="L446" s="30"/>
      <c r="M446" s="31" t="str">
        <f t="shared" si="4"/>
        <v/>
      </c>
      <c r="N446" s="28"/>
      <c r="O446" s="32"/>
      <c r="R446" s="33"/>
      <c r="S446" s="33"/>
      <c r="T446" s="33"/>
    </row>
    <row r="447" ht="15.0" hidden="1" customHeight="1">
      <c r="A447" s="39"/>
      <c r="B447" s="26" t="str">
        <f t="array" ref="B447">IFERROR(INDEX('Общий список'!$A$3:$S$996,VLOOKUP(E447,'Общий список'!$A$3:$S$996,19,FALSE),MATCH($B$1,'Общий список'!A442:M442,0)),"")</f>
        <v/>
      </c>
      <c r="C447" s="27" t="str">
        <f>IF(B447="","", IFERROR(VLOOKUP(E447,'Общий список'!$A$3:$AG$996,3,FALSE),""))</f>
        <v/>
      </c>
      <c r="D447" s="27" t="str">
        <f>IF(B447="","", IFERROR(VLOOKUP(E447,'Общий список'!$A$3:$AG$996,17,FALSE),""))</f>
        <v/>
      </c>
      <c r="E447" s="28" t="str">
        <f>'Общий список'!A442</f>
        <v/>
      </c>
      <c r="F447" s="29" t="str">
        <f>IF(B447="","", IFERROR(VLOOKUP(E447,'Общий список'!$A$3:$AG$996,2,FALSE),""))</f>
        <v/>
      </c>
      <c r="G447" s="27" t="str">
        <f>IF(B447="","", IFERROR(VLOOKUP(E447,'Общий список'!$A$3:$AG$996,4,FALSE),""))</f>
        <v/>
      </c>
      <c r="H447" s="27" t="str">
        <f>IF(B447="","", IFERROR(VLOOKUP(E447,'Общий список'!$A$3:$AG$996,6,FALSE),""))</f>
        <v/>
      </c>
      <c r="I447" s="27" t="str">
        <f>IF(B447="","", IFERROR(VLOOKUP(E447,'Общий список'!$A$3:$AG$996,7,FALSE),""))</f>
        <v/>
      </c>
      <c r="J447" s="27" t="str">
        <f t="array" ref="J447">IFERROR(INDEX('Общий список'!$A$3:$O$996,VLOOKUP(E447,'Общий список'!$A$3:$S$996,19,FALSE),MATCH(B447,'Общий список'!A442:N442,0)+1),"")</f>
        <v/>
      </c>
      <c r="K447" s="30"/>
      <c r="L447" s="30"/>
      <c r="M447" s="31" t="str">
        <f t="shared" si="4"/>
        <v/>
      </c>
      <c r="N447" s="28"/>
      <c r="O447" s="32"/>
      <c r="R447" s="33"/>
      <c r="S447" s="33"/>
      <c r="T447" s="33"/>
    </row>
    <row r="448" ht="15.0" hidden="1" customHeight="1">
      <c r="A448" s="39"/>
      <c r="B448" s="26" t="str">
        <f t="array" ref="B448">IFERROR(INDEX('Общий список'!$A$3:$S$996,VLOOKUP(E448,'Общий список'!$A$3:$S$996,19,FALSE),MATCH($B$1,'Общий список'!A443:M443,0)),"")</f>
        <v/>
      </c>
      <c r="C448" s="27" t="str">
        <f>IF(B448="","", IFERROR(VLOOKUP(E448,'Общий список'!$A$3:$AG$996,3,FALSE),""))</f>
        <v/>
      </c>
      <c r="D448" s="27" t="str">
        <f>IF(B448="","", IFERROR(VLOOKUP(E448,'Общий список'!$A$3:$AG$996,17,FALSE),""))</f>
        <v/>
      </c>
      <c r="E448" s="28" t="str">
        <f>'Общий список'!A443</f>
        <v/>
      </c>
      <c r="F448" s="29" t="str">
        <f>IF(B448="","", IFERROR(VLOOKUP(E448,'Общий список'!$A$3:$AG$996,2,FALSE),""))</f>
        <v/>
      </c>
      <c r="G448" s="27" t="str">
        <f>IF(B448="","", IFERROR(VLOOKUP(E448,'Общий список'!$A$3:$AG$996,4,FALSE),""))</f>
        <v/>
      </c>
      <c r="H448" s="27" t="str">
        <f>IF(B448="","", IFERROR(VLOOKUP(E448,'Общий список'!$A$3:$AG$996,6,FALSE),""))</f>
        <v/>
      </c>
      <c r="I448" s="27" t="str">
        <f>IF(B448="","", IFERROR(VLOOKUP(E448,'Общий список'!$A$3:$AG$996,7,FALSE),""))</f>
        <v/>
      </c>
      <c r="J448" s="27" t="str">
        <f t="array" ref="J448">IFERROR(INDEX('Общий список'!$A$3:$O$996,VLOOKUP(E448,'Общий список'!$A$3:$S$996,19,FALSE),MATCH(B448,'Общий список'!A443:N443,0)+1),"")</f>
        <v/>
      </c>
      <c r="K448" s="30"/>
      <c r="L448" s="30"/>
      <c r="M448" s="31" t="str">
        <f t="shared" si="4"/>
        <v/>
      </c>
      <c r="N448" s="28"/>
      <c r="O448" s="32"/>
      <c r="R448" s="33"/>
      <c r="S448" s="33"/>
      <c r="T448" s="33"/>
    </row>
    <row r="449" ht="15.0" hidden="1" customHeight="1">
      <c r="A449" s="39"/>
      <c r="B449" s="26" t="str">
        <f t="array" ref="B449">IFERROR(INDEX('Общий список'!$A$3:$S$996,VLOOKUP(E449,'Общий список'!$A$3:$S$996,19,FALSE),MATCH($B$1,'Общий список'!A444:M444,0)),"")</f>
        <v/>
      </c>
      <c r="C449" s="27" t="str">
        <f>IF(B449="","", IFERROR(VLOOKUP(E449,'Общий список'!$A$3:$AG$996,3,FALSE),""))</f>
        <v/>
      </c>
      <c r="D449" s="27" t="str">
        <f>IF(B449="","", IFERROR(VLOOKUP(E449,'Общий список'!$A$3:$AG$996,17,FALSE),""))</f>
        <v/>
      </c>
      <c r="E449" s="28" t="str">
        <f>'Общий список'!A444</f>
        <v/>
      </c>
      <c r="F449" s="29" t="str">
        <f>IF(B449="","", IFERROR(VLOOKUP(E449,'Общий список'!$A$3:$AG$996,2,FALSE),""))</f>
        <v/>
      </c>
      <c r="G449" s="27" t="str">
        <f>IF(B449="","", IFERROR(VLOOKUP(E449,'Общий список'!$A$3:$AG$996,4,FALSE),""))</f>
        <v/>
      </c>
      <c r="H449" s="27" t="str">
        <f>IF(B449="","", IFERROR(VLOOKUP(E449,'Общий список'!$A$3:$AG$996,6,FALSE),""))</f>
        <v/>
      </c>
      <c r="I449" s="27" t="str">
        <f>IF(B449="","", IFERROR(VLOOKUP(E449,'Общий список'!$A$3:$AG$996,7,FALSE),""))</f>
        <v/>
      </c>
      <c r="J449" s="27" t="str">
        <f t="array" ref="J449">IFERROR(INDEX('Общий список'!$A$3:$O$996,VLOOKUP(E449,'Общий список'!$A$3:$S$996,19,FALSE),MATCH(B449,'Общий список'!A444:N444,0)+1),"")</f>
        <v/>
      </c>
      <c r="K449" s="30"/>
      <c r="L449" s="30"/>
      <c r="M449" s="31" t="str">
        <f t="shared" si="4"/>
        <v/>
      </c>
      <c r="N449" s="28"/>
      <c r="O449" s="32"/>
      <c r="R449" s="33"/>
      <c r="S449" s="33"/>
      <c r="T449" s="33"/>
    </row>
    <row r="450" ht="15.0" hidden="1" customHeight="1">
      <c r="A450" s="39"/>
      <c r="B450" s="26" t="str">
        <f t="array" ref="B450">IFERROR(INDEX('Общий список'!$A$3:$S$996,VLOOKUP(E450,'Общий список'!$A$3:$S$996,19,FALSE),MATCH($B$1,'Общий список'!A445:M445,0)),"")</f>
        <v/>
      </c>
      <c r="C450" s="27" t="str">
        <f>IF(B450="","", IFERROR(VLOOKUP(E450,'Общий список'!$A$3:$AG$996,3,FALSE),""))</f>
        <v/>
      </c>
      <c r="D450" s="27" t="str">
        <f>IF(B450="","", IFERROR(VLOOKUP(E450,'Общий список'!$A$3:$AG$996,17,FALSE),""))</f>
        <v/>
      </c>
      <c r="E450" s="28" t="str">
        <f>'Общий список'!A445</f>
        <v/>
      </c>
      <c r="F450" s="29" t="str">
        <f>IF(B450="","", IFERROR(VLOOKUP(E450,'Общий список'!$A$3:$AG$996,2,FALSE),""))</f>
        <v/>
      </c>
      <c r="G450" s="27" t="str">
        <f>IF(B450="","", IFERROR(VLOOKUP(E450,'Общий список'!$A$3:$AG$996,4,FALSE),""))</f>
        <v/>
      </c>
      <c r="H450" s="27" t="str">
        <f>IF(B450="","", IFERROR(VLOOKUP(E450,'Общий список'!$A$3:$AG$996,6,FALSE),""))</f>
        <v/>
      </c>
      <c r="I450" s="27" t="str">
        <f>IF(B450="","", IFERROR(VLOOKUP(E450,'Общий список'!$A$3:$AG$996,7,FALSE),""))</f>
        <v/>
      </c>
      <c r="J450" s="27" t="str">
        <f t="array" ref="J450">IFERROR(INDEX('Общий список'!$A$3:$O$996,VLOOKUP(E450,'Общий список'!$A$3:$S$996,19,FALSE),MATCH(B450,'Общий список'!A445:N445,0)+1),"")</f>
        <v/>
      </c>
      <c r="K450" s="30"/>
      <c r="L450" s="30"/>
      <c r="M450" s="31" t="str">
        <f t="shared" si="4"/>
        <v/>
      </c>
      <c r="N450" s="28"/>
      <c r="O450" s="32"/>
      <c r="R450" s="33"/>
      <c r="S450" s="33"/>
      <c r="T450" s="33"/>
    </row>
    <row r="451" ht="15.0" hidden="1" customHeight="1">
      <c r="A451" s="39"/>
      <c r="B451" s="26" t="str">
        <f t="array" ref="B451">IFERROR(INDEX('Общий список'!$A$3:$S$996,VLOOKUP(E451,'Общий список'!$A$3:$S$996,19,FALSE),MATCH($B$1,'Общий список'!A446:M446,0)),"")</f>
        <v/>
      </c>
      <c r="C451" s="27" t="str">
        <f>IF(B451="","", IFERROR(VLOOKUP(E451,'Общий список'!$A$3:$AG$996,3,FALSE),""))</f>
        <v/>
      </c>
      <c r="D451" s="27" t="str">
        <f>IF(B451="","", IFERROR(VLOOKUP(E451,'Общий список'!$A$3:$AG$996,17,FALSE),""))</f>
        <v/>
      </c>
      <c r="E451" s="28" t="str">
        <f>'Общий список'!A446</f>
        <v/>
      </c>
      <c r="F451" s="29" t="str">
        <f>IF(B451="","", IFERROR(VLOOKUP(E451,'Общий список'!$A$3:$AG$996,2,FALSE),""))</f>
        <v/>
      </c>
      <c r="G451" s="27" t="str">
        <f>IF(B451="","", IFERROR(VLOOKUP(E451,'Общий список'!$A$3:$AG$996,4,FALSE),""))</f>
        <v/>
      </c>
      <c r="H451" s="27" t="str">
        <f>IF(B451="","", IFERROR(VLOOKUP(E451,'Общий список'!$A$3:$AG$996,6,FALSE),""))</f>
        <v/>
      </c>
      <c r="I451" s="27" t="str">
        <f>IF(B451="","", IFERROR(VLOOKUP(E451,'Общий список'!$A$3:$AG$996,7,FALSE),""))</f>
        <v/>
      </c>
      <c r="J451" s="27" t="str">
        <f t="array" ref="J451">IFERROR(INDEX('Общий список'!$A$3:$O$996,VLOOKUP(E451,'Общий список'!$A$3:$S$996,19,FALSE),MATCH(B451,'Общий список'!A446:N446,0)+1),"")</f>
        <v/>
      </c>
      <c r="K451" s="30"/>
      <c r="L451" s="30"/>
      <c r="M451" s="31" t="str">
        <f t="shared" si="4"/>
        <v/>
      </c>
      <c r="N451" s="28"/>
      <c r="O451" s="32"/>
      <c r="R451" s="33"/>
      <c r="S451" s="33"/>
      <c r="T451" s="33"/>
    </row>
    <row r="452" ht="15.0" hidden="1" customHeight="1">
      <c r="A452" s="39"/>
      <c r="B452" s="26" t="str">
        <f t="array" ref="B452">IFERROR(INDEX('Общий список'!$A$3:$S$996,VLOOKUP(E452,'Общий список'!$A$3:$S$996,19,FALSE),MATCH($B$1,'Общий список'!A447:M447,0)),"")</f>
        <v/>
      </c>
      <c r="C452" s="27" t="str">
        <f>IF(B452="","", IFERROR(VLOOKUP(E452,'Общий список'!$A$3:$AG$996,3,FALSE),""))</f>
        <v/>
      </c>
      <c r="D452" s="27" t="str">
        <f>IF(B452="","", IFERROR(VLOOKUP(E452,'Общий список'!$A$3:$AG$996,17,FALSE),""))</f>
        <v/>
      </c>
      <c r="E452" s="28" t="str">
        <f>'Общий список'!A447</f>
        <v/>
      </c>
      <c r="F452" s="29" t="str">
        <f>IF(B452="","", IFERROR(VLOOKUP(E452,'Общий список'!$A$3:$AG$996,2,FALSE),""))</f>
        <v/>
      </c>
      <c r="G452" s="27" t="str">
        <f>IF(B452="","", IFERROR(VLOOKUP(E452,'Общий список'!$A$3:$AG$996,4,FALSE),""))</f>
        <v/>
      </c>
      <c r="H452" s="27" t="str">
        <f>IF(B452="","", IFERROR(VLOOKUP(E452,'Общий список'!$A$3:$AG$996,6,FALSE),""))</f>
        <v/>
      </c>
      <c r="I452" s="27" t="str">
        <f>IF(B452="","", IFERROR(VLOOKUP(E452,'Общий список'!$A$3:$AG$996,7,FALSE),""))</f>
        <v/>
      </c>
      <c r="J452" s="27" t="str">
        <f t="array" ref="J452">IFERROR(INDEX('Общий список'!$A$3:$O$996,VLOOKUP(E452,'Общий список'!$A$3:$S$996,19,FALSE),MATCH(B452,'Общий список'!A447:N447,0)+1),"")</f>
        <v/>
      </c>
      <c r="K452" s="30"/>
      <c r="L452" s="30"/>
      <c r="M452" s="31" t="str">
        <f t="shared" si="4"/>
        <v/>
      </c>
      <c r="N452" s="28"/>
      <c r="O452" s="32"/>
      <c r="R452" s="33"/>
      <c r="S452" s="33"/>
      <c r="T452" s="33"/>
    </row>
    <row r="453" ht="15.0" hidden="1" customHeight="1">
      <c r="A453" s="39"/>
      <c r="B453" s="26" t="str">
        <f t="array" ref="B453">IFERROR(INDEX('Общий список'!$A$3:$S$996,VLOOKUP(E453,'Общий список'!$A$3:$S$996,19,FALSE),MATCH($B$1,'Общий список'!A448:M448,0)),"")</f>
        <v/>
      </c>
      <c r="C453" s="27" t="str">
        <f>IF(B453="","", IFERROR(VLOOKUP(E453,'Общий список'!$A$3:$AG$996,3,FALSE),""))</f>
        <v/>
      </c>
      <c r="D453" s="27" t="str">
        <f>IF(B453="","", IFERROR(VLOOKUP(E453,'Общий список'!$A$3:$AG$996,17,FALSE),""))</f>
        <v/>
      </c>
      <c r="E453" s="28" t="str">
        <f>'Общий список'!A448</f>
        <v/>
      </c>
      <c r="F453" s="29" t="str">
        <f>IF(B453="","", IFERROR(VLOOKUP(E453,'Общий список'!$A$3:$AG$996,2,FALSE),""))</f>
        <v/>
      </c>
      <c r="G453" s="27" t="str">
        <f>IF(B453="","", IFERROR(VLOOKUP(E453,'Общий список'!$A$3:$AG$996,4,FALSE),""))</f>
        <v/>
      </c>
      <c r="H453" s="27" t="str">
        <f>IF(B453="","", IFERROR(VLOOKUP(E453,'Общий список'!$A$3:$AG$996,6,FALSE),""))</f>
        <v/>
      </c>
      <c r="I453" s="27" t="str">
        <f>IF(B453="","", IFERROR(VLOOKUP(E453,'Общий список'!$A$3:$AG$996,7,FALSE),""))</f>
        <v/>
      </c>
      <c r="J453" s="27" t="str">
        <f t="array" ref="J453">IFERROR(INDEX('Общий список'!$A$3:$O$996,VLOOKUP(E453,'Общий список'!$A$3:$S$996,19,FALSE),MATCH(B453,'Общий список'!A448:N448,0)+1),"")</f>
        <v/>
      </c>
      <c r="K453" s="30"/>
      <c r="L453" s="30"/>
      <c r="M453" s="31" t="str">
        <f t="shared" si="4"/>
        <v/>
      </c>
      <c r="N453" s="28"/>
      <c r="O453" s="32"/>
      <c r="R453" s="33"/>
      <c r="S453" s="33"/>
      <c r="T453" s="33"/>
    </row>
    <row r="454" ht="15.0" hidden="1" customHeight="1">
      <c r="A454" s="39"/>
      <c r="B454" s="26" t="str">
        <f t="array" ref="B454">IFERROR(INDEX('Общий список'!$A$3:$S$996,VLOOKUP(E454,'Общий список'!$A$3:$S$996,19,FALSE),MATCH($B$1,'Общий список'!A449:M449,0)),"")</f>
        <v/>
      </c>
      <c r="C454" s="27" t="str">
        <f>IF(B454="","", IFERROR(VLOOKUP(E454,'Общий список'!$A$3:$AG$996,3,FALSE),""))</f>
        <v/>
      </c>
      <c r="D454" s="27" t="str">
        <f>IF(B454="","", IFERROR(VLOOKUP(E454,'Общий список'!$A$3:$AG$996,17,FALSE),""))</f>
        <v/>
      </c>
      <c r="E454" s="28" t="str">
        <f>'Общий список'!A449</f>
        <v/>
      </c>
      <c r="F454" s="29" t="str">
        <f>IF(B454="","", IFERROR(VLOOKUP(E454,'Общий список'!$A$3:$AG$996,2,FALSE),""))</f>
        <v/>
      </c>
      <c r="G454" s="27" t="str">
        <f>IF(B454="","", IFERROR(VLOOKUP(E454,'Общий список'!$A$3:$AG$996,4,FALSE),""))</f>
        <v/>
      </c>
      <c r="H454" s="27" t="str">
        <f>IF(B454="","", IFERROR(VLOOKUP(E454,'Общий список'!$A$3:$AG$996,6,FALSE),""))</f>
        <v/>
      </c>
      <c r="I454" s="27" t="str">
        <f>IF(B454="","", IFERROR(VLOOKUP(E454,'Общий список'!$A$3:$AG$996,7,FALSE),""))</f>
        <v/>
      </c>
      <c r="J454" s="27" t="str">
        <f t="array" ref="J454">IFERROR(INDEX('Общий список'!$A$3:$O$996,VLOOKUP(E454,'Общий список'!$A$3:$S$996,19,FALSE),MATCH(B454,'Общий список'!A449:N449,0)+1),"")</f>
        <v/>
      </c>
      <c r="K454" s="30"/>
      <c r="L454" s="30"/>
      <c r="M454" s="31" t="str">
        <f t="shared" si="4"/>
        <v/>
      </c>
      <c r="N454" s="28"/>
      <c r="O454" s="32"/>
      <c r="R454" s="33"/>
      <c r="S454" s="33"/>
      <c r="T454" s="33"/>
    </row>
    <row r="455" ht="15.0" hidden="1" customHeight="1">
      <c r="A455" s="39"/>
      <c r="B455" s="26" t="str">
        <f t="array" ref="B455">IFERROR(INDEX('Общий список'!$A$3:$S$996,VLOOKUP(E455,'Общий список'!$A$3:$S$996,19,FALSE),MATCH($B$1,'Общий список'!A450:M450,0)),"")</f>
        <v/>
      </c>
      <c r="C455" s="27" t="str">
        <f>IF(B455="","", IFERROR(VLOOKUP(E455,'Общий список'!$A$3:$AG$996,3,FALSE),""))</f>
        <v/>
      </c>
      <c r="D455" s="27" t="str">
        <f>IF(B455="","", IFERROR(VLOOKUP(E455,'Общий список'!$A$3:$AG$996,17,FALSE),""))</f>
        <v/>
      </c>
      <c r="E455" s="28" t="str">
        <f>'Общий список'!A450</f>
        <v/>
      </c>
      <c r="F455" s="29" t="str">
        <f>IF(B455="","", IFERROR(VLOOKUP(E455,'Общий список'!$A$3:$AG$996,2,FALSE),""))</f>
        <v/>
      </c>
      <c r="G455" s="27" t="str">
        <f>IF(B455="","", IFERROR(VLOOKUP(E455,'Общий список'!$A$3:$AG$996,4,FALSE),""))</f>
        <v/>
      </c>
      <c r="H455" s="27" t="str">
        <f>IF(B455="","", IFERROR(VLOOKUP(E455,'Общий список'!$A$3:$AG$996,6,FALSE),""))</f>
        <v/>
      </c>
      <c r="I455" s="27" t="str">
        <f>IF(B455="","", IFERROR(VLOOKUP(E455,'Общий список'!$A$3:$AG$996,7,FALSE),""))</f>
        <v/>
      </c>
      <c r="J455" s="27" t="str">
        <f t="array" ref="J455">IFERROR(INDEX('Общий список'!$A$3:$O$996,VLOOKUP(E455,'Общий список'!$A$3:$S$996,19,FALSE),MATCH(B455,'Общий список'!A450:N450,0)+1),"")</f>
        <v/>
      </c>
      <c r="K455" s="30"/>
      <c r="L455" s="30"/>
      <c r="M455" s="31" t="str">
        <f t="shared" si="4"/>
        <v/>
      </c>
      <c r="N455" s="28"/>
      <c r="O455" s="32"/>
      <c r="R455" s="33"/>
      <c r="S455" s="33"/>
      <c r="T455" s="33"/>
    </row>
    <row r="456" ht="15.0" hidden="1" customHeight="1">
      <c r="A456" s="39"/>
      <c r="B456" s="26" t="str">
        <f t="array" ref="B456">IFERROR(INDEX('Общий список'!$A$3:$S$996,VLOOKUP(E456,'Общий список'!$A$3:$S$996,19,FALSE),MATCH($B$1,'Общий список'!A451:M451,0)),"")</f>
        <v/>
      </c>
      <c r="C456" s="27" t="str">
        <f>IF(B456="","", IFERROR(VLOOKUP(E456,'Общий список'!$A$3:$AG$996,3,FALSE),""))</f>
        <v/>
      </c>
      <c r="D456" s="27" t="str">
        <f>IF(B456="","", IFERROR(VLOOKUP(E456,'Общий список'!$A$3:$AG$996,17,FALSE),""))</f>
        <v/>
      </c>
      <c r="E456" s="28" t="str">
        <f>'Общий список'!A451</f>
        <v/>
      </c>
      <c r="F456" s="29" t="str">
        <f>IF(B456="","", IFERROR(VLOOKUP(E456,'Общий список'!$A$3:$AG$996,2,FALSE),""))</f>
        <v/>
      </c>
      <c r="G456" s="27" t="str">
        <f>IF(B456="","", IFERROR(VLOOKUP(E456,'Общий список'!$A$3:$AG$996,4,FALSE),""))</f>
        <v/>
      </c>
      <c r="H456" s="27" t="str">
        <f>IF(B456="","", IFERROR(VLOOKUP(E456,'Общий список'!$A$3:$AG$996,6,FALSE),""))</f>
        <v/>
      </c>
      <c r="I456" s="27" t="str">
        <f>IF(B456="","", IFERROR(VLOOKUP(E456,'Общий список'!$A$3:$AG$996,7,FALSE),""))</f>
        <v/>
      </c>
      <c r="J456" s="27" t="str">
        <f t="array" ref="J456">IFERROR(INDEX('Общий список'!$A$3:$O$996,VLOOKUP(E456,'Общий список'!$A$3:$S$996,19,FALSE),MATCH(B456,'Общий список'!A451:N451,0)+1),"")</f>
        <v/>
      </c>
      <c r="K456" s="30"/>
      <c r="L456" s="30"/>
      <c r="M456" s="31" t="str">
        <f t="shared" si="4"/>
        <v/>
      </c>
      <c r="N456" s="28"/>
      <c r="O456" s="32"/>
      <c r="R456" s="33"/>
      <c r="S456" s="33"/>
      <c r="T456" s="33"/>
    </row>
    <row r="457" ht="15.0" hidden="1" customHeight="1">
      <c r="A457" s="39"/>
      <c r="B457" s="26" t="str">
        <f t="array" ref="B457">IFERROR(INDEX('Общий список'!$A$3:$S$996,VLOOKUP(E457,'Общий список'!$A$3:$S$996,19,FALSE),MATCH($B$1,'Общий список'!A452:M452,0)),"")</f>
        <v/>
      </c>
      <c r="C457" s="27" t="str">
        <f>IF(B457="","", IFERROR(VLOOKUP(E457,'Общий список'!$A$3:$AG$996,3,FALSE),""))</f>
        <v/>
      </c>
      <c r="D457" s="27" t="str">
        <f>IF(B457="","", IFERROR(VLOOKUP(E457,'Общий список'!$A$3:$AG$996,17,FALSE),""))</f>
        <v/>
      </c>
      <c r="E457" s="28" t="str">
        <f>'Общий список'!A452</f>
        <v/>
      </c>
      <c r="F457" s="29" t="str">
        <f>IF(B457="","", IFERROR(VLOOKUP(E457,'Общий список'!$A$3:$AG$996,2,FALSE),""))</f>
        <v/>
      </c>
      <c r="G457" s="27" t="str">
        <f>IF(B457="","", IFERROR(VLOOKUP(E457,'Общий список'!$A$3:$AG$996,4,FALSE),""))</f>
        <v/>
      </c>
      <c r="H457" s="27" t="str">
        <f>IF(B457="","", IFERROR(VLOOKUP(E457,'Общий список'!$A$3:$AG$996,6,FALSE),""))</f>
        <v/>
      </c>
      <c r="I457" s="27" t="str">
        <f>IF(B457="","", IFERROR(VLOOKUP(E457,'Общий список'!$A$3:$AG$996,7,FALSE),""))</f>
        <v/>
      </c>
      <c r="J457" s="27" t="str">
        <f t="array" ref="J457">IFERROR(INDEX('Общий список'!$A$3:$O$996,VLOOKUP(E457,'Общий список'!$A$3:$S$996,19,FALSE),MATCH(B457,'Общий список'!A452:N452,0)+1),"")</f>
        <v/>
      </c>
      <c r="K457" s="30"/>
      <c r="L457" s="30"/>
      <c r="M457" s="31" t="str">
        <f t="shared" si="4"/>
        <v/>
      </c>
      <c r="N457" s="28"/>
      <c r="O457" s="32"/>
      <c r="R457" s="33"/>
      <c r="S457" s="33"/>
      <c r="T457" s="33"/>
    </row>
    <row r="458" ht="15.0" hidden="1" customHeight="1">
      <c r="A458" s="39"/>
      <c r="B458" s="26" t="str">
        <f t="array" ref="B458">IFERROR(INDEX('Общий список'!$A$3:$S$996,VLOOKUP(E458,'Общий список'!$A$3:$S$996,19,FALSE),MATCH($B$1,'Общий список'!A453:M453,0)),"")</f>
        <v/>
      </c>
      <c r="C458" s="27" t="str">
        <f>IF(B458="","", IFERROR(VLOOKUP(E458,'Общий список'!$A$3:$AG$996,3,FALSE),""))</f>
        <v/>
      </c>
      <c r="D458" s="27" t="str">
        <f>IF(B458="","", IFERROR(VLOOKUP(E458,'Общий список'!$A$3:$AG$996,17,FALSE),""))</f>
        <v/>
      </c>
      <c r="E458" s="28" t="str">
        <f>'Общий список'!A453</f>
        <v/>
      </c>
      <c r="F458" s="29" t="str">
        <f>IF(B458="","", IFERROR(VLOOKUP(E458,'Общий список'!$A$3:$AG$996,2,FALSE),""))</f>
        <v/>
      </c>
      <c r="G458" s="27" t="str">
        <f>IF(B458="","", IFERROR(VLOOKUP(E458,'Общий список'!$A$3:$AG$996,4,FALSE),""))</f>
        <v/>
      </c>
      <c r="H458" s="27" t="str">
        <f>IF(B458="","", IFERROR(VLOOKUP(E458,'Общий список'!$A$3:$AG$996,6,FALSE),""))</f>
        <v/>
      </c>
      <c r="I458" s="27" t="str">
        <f>IF(B458="","", IFERROR(VLOOKUP(E458,'Общий список'!$A$3:$AG$996,7,FALSE),""))</f>
        <v/>
      </c>
      <c r="J458" s="27" t="str">
        <f t="array" ref="J458">IFERROR(INDEX('Общий список'!$A$3:$O$996,VLOOKUP(E458,'Общий список'!$A$3:$S$996,19,FALSE),MATCH(B458,'Общий список'!A453:N453,0)+1),"")</f>
        <v/>
      </c>
      <c r="K458" s="30"/>
      <c r="L458" s="30"/>
      <c r="M458" s="31" t="str">
        <f t="shared" si="4"/>
        <v/>
      </c>
      <c r="N458" s="28"/>
      <c r="O458" s="32"/>
      <c r="R458" s="33"/>
      <c r="S458" s="33"/>
      <c r="T458" s="33"/>
    </row>
    <row r="459" ht="15.0" hidden="1" customHeight="1">
      <c r="A459" s="39"/>
      <c r="B459" s="26" t="str">
        <f t="array" ref="B459">IFERROR(INDEX('Общий список'!$A$3:$S$996,VLOOKUP(E459,'Общий список'!$A$3:$S$996,19,FALSE),MATCH($B$1,'Общий список'!A454:M454,0)),"")</f>
        <v/>
      </c>
      <c r="C459" s="27" t="str">
        <f>IF(B459="","", IFERROR(VLOOKUP(E459,'Общий список'!$A$3:$AG$996,3,FALSE),""))</f>
        <v/>
      </c>
      <c r="D459" s="27" t="str">
        <f>IF(B459="","", IFERROR(VLOOKUP(E459,'Общий список'!$A$3:$AG$996,17,FALSE),""))</f>
        <v/>
      </c>
      <c r="E459" s="28" t="str">
        <f>'Общий список'!A454</f>
        <v/>
      </c>
      <c r="F459" s="29" t="str">
        <f>IF(B459="","", IFERROR(VLOOKUP(E459,'Общий список'!$A$3:$AG$996,2,FALSE),""))</f>
        <v/>
      </c>
      <c r="G459" s="27" t="str">
        <f>IF(B459="","", IFERROR(VLOOKUP(E459,'Общий список'!$A$3:$AG$996,4,FALSE),""))</f>
        <v/>
      </c>
      <c r="H459" s="27" t="str">
        <f>IF(B459="","", IFERROR(VLOOKUP(E459,'Общий список'!$A$3:$AG$996,6,FALSE),""))</f>
        <v/>
      </c>
      <c r="I459" s="27" t="str">
        <f>IF(B459="","", IFERROR(VLOOKUP(E459,'Общий список'!$A$3:$AG$996,7,FALSE),""))</f>
        <v/>
      </c>
      <c r="J459" s="27" t="str">
        <f t="array" ref="J459">IFERROR(INDEX('Общий список'!$A$3:$O$996,VLOOKUP(E459,'Общий список'!$A$3:$S$996,19,FALSE),MATCH(B459,'Общий список'!A454:N454,0)+1),"")</f>
        <v/>
      </c>
      <c r="K459" s="30"/>
      <c r="L459" s="30"/>
      <c r="M459" s="31" t="str">
        <f t="shared" si="4"/>
        <v/>
      </c>
      <c r="N459" s="28"/>
      <c r="O459" s="32"/>
      <c r="R459" s="33"/>
      <c r="S459" s="33"/>
      <c r="T459" s="33"/>
    </row>
    <row r="460" ht="15.0" hidden="1" customHeight="1">
      <c r="A460" s="39"/>
      <c r="B460" s="26" t="str">
        <f t="array" ref="B460">IFERROR(INDEX('Общий список'!$A$3:$S$996,VLOOKUP(E460,'Общий список'!$A$3:$S$996,19,FALSE),MATCH($B$1,'Общий список'!A455:M455,0)),"")</f>
        <v/>
      </c>
      <c r="C460" s="27" t="str">
        <f>IF(B460="","", IFERROR(VLOOKUP(E460,'Общий список'!$A$3:$AG$996,3,FALSE),""))</f>
        <v/>
      </c>
      <c r="D460" s="27" t="str">
        <f>IF(B460="","", IFERROR(VLOOKUP(E460,'Общий список'!$A$3:$AG$996,17,FALSE),""))</f>
        <v/>
      </c>
      <c r="E460" s="28" t="str">
        <f>'Общий список'!A455</f>
        <v/>
      </c>
      <c r="F460" s="29" t="str">
        <f>IF(B460="","", IFERROR(VLOOKUP(E460,'Общий список'!$A$3:$AG$996,2,FALSE),""))</f>
        <v/>
      </c>
      <c r="G460" s="27" t="str">
        <f>IF(B460="","", IFERROR(VLOOKUP(E460,'Общий список'!$A$3:$AG$996,4,FALSE),""))</f>
        <v/>
      </c>
      <c r="H460" s="27" t="str">
        <f>IF(B460="","", IFERROR(VLOOKUP(E460,'Общий список'!$A$3:$AG$996,6,FALSE),""))</f>
        <v/>
      </c>
      <c r="I460" s="27" t="str">
        <f>IF(B460="","", IFERROR(VLOOKUP(E460,'Общий список'!$A$3:$AG$996,7,FALSE),""))</f>
        <v/>
      </c>
      <c r="J460" s="27" t="str">
        <f t="array" ref="J460">IFERROR(INDEX('Общий список'!$A$3:$O$996,VLOOKUP(E460,'Общий список'!$A$3:$S$996,19,FALSE),MATCH(B460,'Общий список'!A455:N455,0)+1),"")</f>
        <v/>
      </c>
      <c r="K460" s="30"/>
      <c r="L460" s="30"/>
      <c r="M460" s="31" t="str">
        <f t="shared" si="4"/>
        <v/>
      </c>
      <c r="N460" s="28"/>
      <c r="O460" s="32"/>
      <c r="R460" s="33"/>
      <c r="S460" s="33"/>
      <c r="T460" s="33"/>
    </row>
    <row r="461" ht="15.0" hidden="1" customHeight="1">
      <c r="A461" s="39"/>
      <c r="B461" s="26" t="str">
        <f t="array" ref="B461">IFERROR(INDEX('Общий список'!$A$3:$S$996,VLOOKUP(E461,'Общий список'!$A$3:$S$996,19,FALSE),MATCH($B$1,'Общий список'!A456:M456,0)),"")</f>
        <v/>
      </c>
      <c r="C461" s="27" t="str">
        <f>IF(B461="","", IFERROR(VLOOKUP(E461,'Общий список'!$A$3:$AG$996,3,FALSE),""))</f>
        <v/>
      </c>
      <c r="D461" s="27" t="str">
        <f>IF(B461="","", IFERROR(VLOOKUP(E461,'Общий список'!$A$3:$AG$996,17,FALSE),""))</f>
        <v/>
      </c>
      <c r="E461" s="28" t="str">
        <f>'Общий список'!A456</f>
        <v/>
      </c>
      <c r="F461" s="29" t="str">
        <f>IF(B461="","", IFERROR(VLOOKUP(E461,'Общий список'!$A$3:$AG$996,2,FALSE),""))</f>
        <v/>
      </c>
      <c r="G461" s="27" t="str">
        <f>IF(B461="","", IFERROR(VLOOKUP(E461,'Общий список'!$A$3:$AG$996,4,FALSE),""))</f>
        <v/>
      </c>
      <c r="H461" s="27" t="str">
        <f>IF(B461="","", IFERROR(VLOOKUP(E461,'Общий список'!$A$3:$AG$996,6,FALSE),""))</f>
        <v/>
      </c>
      <c r="I461" s="27" t="str">
        <f>IF(B461="","", IFERROR(VLOOKUP(E461,'Общий список'!$A$3:$AG$996,7,FALSE),""))</f>
        <v/>
      </c>
      <c r="J461" s="27" t="str">
        <f t="array" ref="J461">IFERROR(INDEX('Общий список'!$A$3:$O$996,VLOOKUP(E461,'Общий список'!$A$3:$S$996,19,FALSE),MATCH(B461,'Общий список'!A456:N456,0)+1),"")</f>
        <v/>
      </c>
      <c r="K461" s="30"/>
      <c r="L461" s="30"/>
      <c r="M461" s="31" t="str">
        <f t="shared" si="4"/>
        <v/>
      </c>
      <c r="N461" s="28"/>
      <c r="O461" s="32"/>
      <c r="R461" s="33"/>
      <c r="S461" s="33"/>
      <c r="T461" s="33"/>
    </row>
    <row r="462" ht="15.0" hidden="1" customHeight="1">
      <c r="A462" s="39"/>
      <c r="B462" s="26" t="str">
        <f t="array" ref="B462">IFERROR(INDEX('Общий список'!$A$3:$S$996,VLOOKUP(E462,'Общий список'!$A$3:$S$996,19,FALSE),MATCH($B$1,'Общий список'!A457:M457,0)),"")</f>
        <v/>
      </c>
      <c r="C462" s="27" t="str">
        <f>IF(B462="","", IFERROR(VLOOKUP(E462,'Общий список'!$A$3:$AG$996,3,FALSE),""))</f>
        <v/>
      </c>
      <c r="D462" s="27" t="str">
        <f>IF(B462="","", IFERROR(VLOOKUP(E462,'Общий список'!$A$3:$AG$996,17,FALSE),""))</f>
        <v/>
      </c>
      <c r="E462" s="28" t="str">
        <f>'Общий список'!A457</f>
        <v/>
      </c>
      <c r="F462" s="29" t="str">
        <f>IF(B462="","", IFERROR(VLOOKUP(E462,'Общий список'!$A$3:$AG$996,2,FALSE),""))</f>
        <v/>
      </c>
      <c r="G462" s="27" t="str">
        <f>IF(B462="","", IFERROR(VLOOKUP(E462,'Общий список'!$A$3:$AG$996,4,FALSE),""))</f>
        <v/>
      </c>
      <c r="H462" s="27" t="str">
        <f>IF(B462="","", IFERROR(VLOOKUP(E462,'Общий список'!$A$3:$AG$996,6,FALSE),""))</f>
        <v/>
      </c>
      <c r="I462" s="27" t="str">
        <f>IF(B462="","", IFERROR(VLOOKUP(E462,'Общий список'!$A$3:$AG$996,7,FALSE),""))</f>
        <v/>
      </c>
      <c r="J462" s="27" t="str">
        <f t="array" ref="J462">IFERROR(INDEX('Общий список'!$A$3:$O$996,VLOOKUP(E462,'Общий список'!$A$3:$S$996,19,FALSE),MATCH(B462,'Общий список'!A457:N457,0)+1),"")</f>
        <v/>
      </c>
      <c r="K462" s="30"/>
      <c r="L462" s="30"/>
      <c r="M462" s="31" t="str">
        <f t="shared" si="4"/>
        <v/>
      </c>
      <c r="N462" s="28"/>
      <c r="O462" s="32"/>
      <c r="R462" s="33"/>
      <c r="S462" s="33"/>
      <c r="T462" s="33"/>
    </row>
    <row r="463" ht="15.0" hidden="1" customHeight="1">
      <c r="A463" s="39"/>
      <c r="B463" s="26" t="str">
        <f t="array" ref="B463">IFERROR(INDEX('Общий список'!$A$3:$S$996,VLOOKUP(E463,'Общий список'!$A$3:$S$996,19,FALSE),MATCH($B$1,'Общий список'!A458:M458,0)),"")</f>
        <v/>
      </c>
      <c r="C463" s="27" t="str">
        <f>IF(B463="","", IFERROR(VLOOKUP(E463,'Общий список'!$A$3:$AG$996,3,FALSE),""))</f>
        <v/>
      </c>
      <c r="D463" s="27" t="str">
        <f>IF(B463="","", IFERROR(VLOOKUP(E463,'Общий список'!$A$3:$AG$996,17,FALSE),""))</f>
        <v/>
      </c>
      <c r="E463" s="28" t="str">
        <f>'Общий список'!A458</f>
        <v/>
      </c>
      <c r="F463" s="29" t="str">
        <f>IF(B463="","", IFERROR(VLOOKUP(E463,'Общий список'!$A$3:$AG$996,2,FALSE),""))</f>
        <v/>
      </c>
      <c r="G463" s="27" t="str">
        <f>IF(B463="","", IFERROR(VLOOKUP(E463,'Общий список'!$A$3:$AG$996,4,FALSE),""))</f>
        <v/>
      </c>
      <c r="H463" s="27" t="str">
        <f>IF(B463="","", IFERROR(VLOOKUP(E463,'Общий список'!$A$3:$AG$996,6,FALSE),""))</f>
        <v/>
      </c>
      <c r="I463" s="27" t="str">
        <f>IF(B463="","", IFERROR(VLOOKUP(E463,'Общий список'!$A$3:$AG$996,7,FALSE),""))</f>
        <v/>
      </c>
      <c r="J463" s="27" t="str">
        <f t="array" ref="J463">IFERROR(INDEX('Общий список'!$A$3:$O$996,VLOOKUP(E463,'Общий список'!$A$3:$S$996,19,FALSE),MATCH(B463,'Общий список'!A458:N458,0)+1),"")</f>
        <v/>
      </c>
      <c r="K463" s="30"/>
      <c r="L463" s="30"/>
      <c r="M463" s="31" t="str">
        <f t="shared" si="4"/>
        <v/>
      </c>
      <c r="N463" s="28"/>
      <c r="O463" s="32"/>
      <c r="R463" s="33"/>
      <c r="S463" s="33"/>
      <c r="T463" s="33"/>
    </row>
    <row r="464" ht="15.0" hidden="1" customHeight="1">
      <c r="A464" s="39"/>
      <c r="B464" s="26" t="str">
        <f t="array" ref="B464">IFERROR(INDEX('Общий список'!$A$3:$S$996,VLOOKUP(E464,'Общий список'!$A$3:$S$996,19,FALSE),MATCH($B$1,'Общий список'!A459:M459,0)),"")</f>
        <v/>
      </c>
      <c r="C464" s="27" t="str">
        <f>IF(B464="","", IFERROR(VLOOKUP(E464,'Общий список'!$A$3:$AG$996,3,FALSE),""))</f>
        <v/>
      </c>
      <c r="D464" s="27" t="str">
        <f>IF(B464="","", IFERROR(VLOOKUP(E464,'Общий список'!$A$3:$AG$996,17,FALSE),""))</f>
        <v/>
      </c>
      <c r="E464" s="28" t="str">
        <f>'Общий список'!A459</f>
        <v/>
      </c>
      <c r="F464" s="29" t="str">
        <f>IF(B464="","", IFERROR(VLOOKUP(E464,'Общий список'!$A$3:$AG$996,2,FALSE),""))</f>
        <v/>
      </c>
      <c r="G464" s="27" t="str">
        <f>IF(B464="","", IFERROR(VLOOKUP(E464,'Общий список'!$A$3:$AG$996,4,FALSE),""))</f>
        <v/>
      </c>
      <c r="H464" s="27" t="str">
        <f>IF(B464="","", IFERROR(VLOOKUP(E464,'Общий список'!$A$3:$AG$996,6,FALSE),""))</f>
        <v/>
      </c>
      <c r="I464" s="27" t="str">
        <f>IF(B464="","", IFERROR(VLOOKUP(E464,'Общий список'!$A$3:$AG$996,7,FALSE),""))</f>
        <v/>
      </c>
      <c r="J464" s="27" t="str">
        <f t="array" ref="J464">IFERROR(INDEX('Общий список'!$A$3:$O$996,VLOOKUP(E464,'Общий список'!$A$3:$S$996,19,FALSE),MATCH(B464,'Общий список'!A459:N459,0)+1),"")</f>
        <v/>
      </c>
      <c r="K464" s="30"/>
      <c r="L464" s="30"/>
      <c r="M464" s="31" t="str">
        <f t="shared" si="4"/>
        <v/>
      </c>
      <c r="N464" s="28"/>
      <c r="O464" s="32"/>
      <c r="R464" s="33"/>
      <c r="S464" s="33"/>
      <c r="T464" s="33"/>
    </row>
    <row r="465" ht="15.0" hidden="1" customHeight="1">
      <c r="A465" s="39"/>
      <c r="B465" s="26" t="str">
        <f t="array" ref="B465">IFERROR(INDEX('Общий список'!$A$3:$S$996,VLOOKUP(E465,'Общий список'!$A$3:$S$996,19,FALSE),MATCH($B$1,'Общий список'!A460:M460,0)),"")</f>
        <v/>
      </c>
      <c r="C465" s="27" t="str">
        <f>IF(B465="","", IFERROR(VLOOKUP(E465,'Общий список'!$A$3:$AG$996,3,FALSE),""))</f>
        <v/>
      </c>
      <c r="D465" s="27" t="str">
        <f>IF(B465="","", IFERROR(VLOOKUP(E465,'Общий список'!$A$3:$AG$996,17,FALSE),""))</f>
        <v/>
      </c>
      <c r="E465" s="28" t="str">
        <f>'Общий список'!A460</f>
        <v/>
      </c>
      <c r="F465" s="29" t="str">
        <f>IF(B465="","", IFERROR(VLOOKUP(E465,'Общий список'!$A$3:$AG$996,2,FALSE),""))</f>
        <v/>
      </c>
      <c r="G465" s="27" t="str">
        <f>IF(B465="","", IFERROR(VLOOKUP(E465,'Общий список'!$A$3:$AG$996,4,FALSE),""))</f>
        <v/>
      </c>
      <c r="H465" s="27" t="str">
        <f>IF(B465="","", IFERROR(VLOOKUP(E465,'Общий список'!$A$3:$AG$996,6,FALSE),""))</f>
        <v/>
      </c>
      <c r="I465" s="27" t="str">
        <f>IF(B465="","", IFERROR(VLOOKUP(E465,'Общий список'!$A$3:$AG$996,7,FALSE),""))</f>
        <v/>
      </c>
      <c r="J465" s="27" t="str">
        <f t="array" ref="J465">IFERROR(INDEX('Общий список'!$A$3:$O$996,VLOOKUP(E465,'Общий список'!$A$3:$S$996,19,FALSE),MATCH(B465,'Общий список'!A460:N460,0)+1),"")</f>
        <v/>
      </c>
      <c r="K465" s="30"/>
      <c r="L465" s="30"/>
      <c r="M465" s="31" t="str">
        <f t="shared" si="4"/>
        <v/>
      </c>
      <c r="N465" s="28"/>
      <c r="O465" s="32"/>
      <c r="R465" s="33"/>
      <c r="S465" s="33"/>
      <c r="T465" s="33"/>
    </row>
    <row r="466" ht="15.0" hidden="1" customHeight="1">
      <c r="A466" s="39"/>
      <c r="B466" s="26" t="str">
        <f t="array" ref="B466">IFERROR(INDEX('Общий список'!$A$3:$S$996,VLOOKUP(E466,'Общий список'!$A$3:$S$996,19,FALSE),MATCH($B$1,'Общий список'!A461:M461,0)),"")</f>
        <v/>
      </c>
      <c r="C466" s="27" t="str">
        <f>IF(B466="","", IFERROR(VLOOKUP(E466,'Общий список'!$A$3:$AG$996,3,FALSE),""))</f>
        <v/>
      </c>
      <c r="D466" s="27" t="str">
        <f>IF(B466="","", IFERROR(VLOOKUP(E466,'Общий список'!$A$3:$AG$996,17,FALSE),""))</f>
        <v/>
      </c>
      <c r="E466" s="28" t="str">
        <f>'Общий список'!A461</f>
        <v/>
      </c>
      <c r="F466" s="29" t="str">
        <f>IF(B466="","", IFERROR(VLOOKUP(E466,'Общий список'!$A$3:$AG$996,2,FALSE),""))</f>
        <v/>
      </c>
      <c r="G466" s="27" t="str">
        <f>IF(B466="","", IFERROR(VLOOKUP(E466,'Общий список'!$A$3:$AG$996,4,FALSE),""))</f>
        <v/>
      </c>
      <c r="H466" s="27" t="str">
        <f>IF(B466="","", IFERROR(VLOOKUP(E466,'Общий список'!$A$3:$AG$996,6,FALSE),""))</f>
        <v/>
      </c>
      <c r="I466" s="27" t="str">
        <f>IF(B466="","", IFERROR(VLOOKUP(E466,'Общий список'!$A$3:$AG$996,7,FALSE),""))</f>
        <v/>
      </c>
      <c r="J466" s="27" t="str">
        <f t="array" ref="J466">IFERROR(INDEX('Общий список'!$A$3:$O$996,VLOOKUP(E466,'Общий список'!$A$3:$S$996,19,FALSE),MATCH(B466,'Общий список'!A461:N461,0)+1),"")</f>
        <v/>
      </c>
      <c r="K466" s="30"/>
      <c r="L466" s="30"/>
      <c r="M466" s="31" t="str">
        <f t="shared" si="4"/>
        <v/>
      </c>
      <c r="N466" s="28"/>
      <c r="O466" s="32"/>
      <c r="R466" s="33"/>
      <c r="S466" s="33"/>
      <c r="T466" s="33"/>
    </row>
    <row r="467" ht="15.0" hidden="1" customHeight="1">
      <c r="A467" s="39"/>
      <c r="B467" s="26" t="str">
        <f t="array" ref="B467">IFERROR(INDEX('Общий список'!$A$3:$S$996,VLOOKUP(E467,'Общий список'!$A$3:$S$996,19,FALSE),MATCH($B$1,'Общий список'!A462:M462,0)),"")</f>
        <v/>
      </c>
      <c r="C467" s="27" t="str">
        <f>IF(B467="","", IFERROR(VLOOKUP(E467,'Общий список'!$A$3:$AG$996,3,FALSE),""))</f>
        <v/>
      </c>
      <c r="D467" s="27" t="str">
        <f>IF(B467="","", IFERROR(VLOOKUP(E467,'Общий список'!$A$3:$AG$996,17,FALSE),""))</f>
        <v/>
      </c>
      <c r="E467" s="28" t="str">
        <f>'Общий список'!A462</f>
        <v/>
      </c>
      <c r="F467" s="29" t="str">
        <f>IF(B467="","", IFERROR(VLOOKUP(E467,'Общий список'!$A$3:$AG$996,2,FALSE),""))</f>
        <v/>
      </c>
      <c r="G467" s="27" t="str">
        <f>IF(B467="","", IFERROR(VLOOKUP(E467,'Общий список'!$A$3:$AG$996,4,FALSE),""))</f>
        <v/>
      </c>
      <c r="H467" s="27" t="str">
        <f>IF(B467="","", IFERROR(VLOOKUP(E467,'Общий список'!$A$3:$AG$996,6,FALSE),""))</f>
        <v/>
      </c>
      <c r="I467" s="27" t="str">
        <f>IF(B467="","", IFERROR(VLOOKUP(E467,'Общий список'!$A$3:$AG$996,7,FALSE),""))</f>
        <v/>
      </c>
      <c r="J467" s="27" t="str">
        <f t="array" ref="J467">IFERROR(INDEX('Общий список'!$A$3:$O$996,VLOOKUP(E467,'Общий список'!$A$3:$S$996,19,FALSE),MATCH(B467,'Общий список'!A462:N462,0)+1),"")</f>
        <v/>
      </c>
      <c r="K467" s="30"/>
      <c r="L467" s="30"/>
      <c r="M467" s="31" t="str">
        <f t="shared" si="4"/>
        <v/>
      </c>
      <c r="N467" s="28"/>
      <c r="O467" s="32"/>
      <c r="R467" s="33"/>
      <c r="S467" s="33"/>
      <c r="T467" s="33"/>
    </row>
    <row r="468" ht="15.0" hidden="1" customHeight="1">
      <c r="A468" s="39"/>
      <c r="B468" s="26" t="str">
        <f t="array" ref="B468">IFERROR(INDEX('Общий список'!$A$3:$S$996,VLOOKUP(E468,'Общий список'!$A$3:$S$996,19,FALSE),MATCH($B$1,'Общий список'!A463:M463,0)),"")</f>
        <v/>
      </c>
      <c r="C468" s="27" t="str">
        <f>IF(B468="","", IFERROR(VLOOKUP(E468,'Общий список'!$A$3:$AG$996,3,FALSE),""))</f>
        <v/>
      </c>
      <c r="D468" s="27" t="str">
        <f>IF(B468="","", IFERROR(VLOOKUP(E468,'Общий список'!$A$3:$AG$996,17,FALSE),""))</f>
        <v/>
      </c>
      <c r="E468" s="28" t="str">
        <f>'Общий список'!A463</f>
        <v/>
      </c>
      <c r="F468" s="29" t="str">
        <f>IF(B468="","", IFERROR(VLOOKUP(E468,'Общий список'!$A$3:$AG$996,2,FALSE),""))</f>
        <v/>
      </c>
      <c r="G468" s="27" t="str">
        <f>IF(B468="","", IFERROR(VLOOKUP(E468,'Общий список'!$A$3:$AG$996,4,FALSE),""))</f>
        <v/>
      </c>
      <c r="H468" s="27" t="str">
        <f>IF(B468="","", IFERROR(VLOOKUP(E468,'Общий список'!$A$3:$AG$996,6,FALSE),""))</f>
        <v/>
      </c>
      <c r="I468" s="27" t="str">
        <f>IF(B468="","", IFERROR(VLOOKUP(E468,'Общий список'!$A$3:$AG$996,7,FALSE),""))</f>
        <v/>
      </c>
      <c r="J468" s="27" t="str">
        <f t="array" ref="J468">IFERROR(INDEX('Общий список'!$A$3:$O$996,VLOOKUP(E468,'Общий список'!$A$3:$S$996,19,FALSE),MATCH(B468,'Общий список'!A463:N463,0)+1),"")</f>
        <v/>
      </c>
      <c r="K468" s="30"/>
      <c r="L468" s="30"/>
      <c r="M468" s="31" t="str">
        <f t="shared" si="4"/>
        <v/>
      </c>
      <c r="N468" s="28"/>
      <c r="O468" s="32"/>
      <c r="R468" s="33"/>
      <c r="S468" s="33"/>
      <c r="T468" s="33"/>
    </row>
    <row r="469" ht="15.0" hidden="1" customHeight="1">
      <c r="A469" s="39"/>
      <c r="B469" s="26" t="str">
        <f t="array" ref="B469">IFERROR(INDEX('Общий список'!$A$3:$S$996,VLOOKUP(E469,'Общий список'!$A$3:$S$996,19,FALSE),MATCH($B$1,'Общий список'!A464:M464,0)),"")</f>
        <v/>
      </c>
      <c r="C469" s="27" t="str">
        <f>IF(B469="","", IFERROR(VLOOKUP(E469,'Общий список'!$A$3:$AG$996,3,FALSE),""))</f>
        <v/>
      </c>
      <c r="D469" s="27" t="str">
        <f>IF(B469="","", IFERROR(VLOOKUP(E469,'Общий список'!$A$3:$AG$996,17,FALSE),""))</f>
        <v/>
      </c>
      <c r="E469" s="28" t="str">
        <f>'Общий список'!A464</f>
        <v/>
      </c>
      <c r="F469" s="29" t="str">
        <f>IF(B469="","", IFERROR(VLOOKUP(E469,'Общий список'!$A$3:$AG$996,2,FALSE),""))</f>
        <v/>
      </c>
      <c r="G469" s="27" t="str">
        <f>IF(B469="","", IFERROR(VLOOKUP(E469,'Общий список'!$A$3:$AG$996,4,FALSE),""))</f>
        <v/>
      </c>
      <c r="H469" s="27" t="str">
        <f>IF(B469="","", IFERROR(VLOOKUP(E469,'Общий список'!$A$3:$AG$996,6,FALSE),""))</f>
        <v/>
      </c>
      <c r="I469" s="27" t="str">
        <f>IF(B469="","", IFERROR(VLOOKUP(E469,'Общий список'!$A$3:$AG$996,7,FALSE),""))</f>
        <v/>
      </c>
      <c r="J469" s="27" t="str">
        <f t="array" ref="J469">IFERROR(INDEX('Общий список'!$A$3:$O$996,VLOOKUP(E469,'Общий список'!$A$3:$S$996,19,FALSE),MATCH(B469,'Общий список'!A464:N464,0)+1),"")</f>
        <v/>
      </c>
      <c r="K469" s="30"/>
      <c r="L469" s="30"/>
      <c r="M469" s="31" t="str">
        <f t="shared" si="4"/>
        <v/>
      </c>
      <c r="N469" s="28"/>
      <c r="O469" s="32"/>
      <c r="R469" s="33"/>
      <c r="S469" s="33"/>
      <c r="T469" s="33"/>
    </row>
    <row r="470" ht="15.0" hidden="1" customHeight="1">
      <c r="A470" s="39"/>
      <c r="B470" s="26" t="str">
        <f t="array" ref="B470">IFERROR(INDEX('Общий список'!$A$3:$S$996,VLOOKUP(E470,'Общий список'!$A$3:$S$996,19,FALSE),MATCH($B$1,'Общий список'!A465:M465,0)),"")</f>
        <v/>
      </c>
      <c r="C470" s="27" t="str">
        <f>IF(B470="","", IFERROR(VLOOKUP(E470,'Общий список'!$A$3:$AG$996,3,FALSE),""))</f>
        <v/>
      </c>
      <c r="D470" s="27" t="str">
        <f>IF(B470="","", IFERROR(VLOOKUP(E470,'Общий список'!$A$3:$AG$996,17,FALSE),""))</f>
        <v/>
      </c>
      <c r="E470" s="28" t="str">
        <f>'Общий список'!A465</f>
        <v/>
      </c>
      <c r="F470" s="29" t="str">
        <f>IF(B470="","", IFERROR(VLOOKUP(E470,'Общий список'!$A$3:$AG$996,2,FALSE),""))</f>
        <v/>
      </c>
      <c r="G470" s="27" t="str">
        <f>IF(B470="","", IFERROR(VLOOKUP(E470,'Общий список'!$A$3:$AG$996,4,FALSE),""))</f>
        <v/>
      </c>
      <c r="H470" s="27" t="str">
        <f>IF(B470="","", IFERROR(VLOOKUP(E470,'Общий список'!$A$3:$AG$996,6,FALSE),""))</f>
        <v/>
      </c>
      <c r="I470" s="27" t="str">
        <f>IF(B470="","", IFERROR(VLOOKUP(E470,'Общий список'!$A$3:$AG$996,7,FALSE),""))</f>
        <v/>
      </c>
      <c r="J470" s="27" t="str">
        <f t="array" ref="J470">IFERROR(INDEX('Общий список'!$A$3:$O$996,VLOOKUP(E470,'Общий список'!$A$3:$S$996,19,FALSE),MATCH(B470,'Общий список'!A465:N465,0)+1),"")</f>
        <v/>
      </c>
      <c r="K470" s="30"/>
      <c r="L470" s="30"/>
      <c r="M470" s="31" t="str">
        <f t="shared" si="4"/>
        <v/>
      </c>
      <c r="N470" s="28"/>
      <c r="O470" s="32"/>
      <c r="R470" s="33"/>
      <c r="S470" s="33"/>
      <c r="T470" s="33"/>
    </row>
    <row r="471" ht="15.0" hidden="1" customHeight="1">
      <c r="A471" s="39"/>
      <c r="B471" s="26" t="str">
        <f t="array" ref="B471">IFERROR(INDEX('Общий список'!$A$3:$S$996,VLOOKUP(E471,'Общий список'!$A$3:$S$996,19,FALSE),MATCH($B$1,'Общий список'!A466:M466,0)),"")</f>
        <v/>
      </c>
      <c r="C471" s="27" t="str">
        <f>IF(B471="","", IFERROR(VLOOKUP(E471,'Общий список'!$A$3:$AG$996,3,FALSE),""))</f>
        <v/>
      </c>
      <c r="D471" s="27" t="str">
        <f>IF(B471="","", IFERROR(VLOOKUP(E471,'Общий список'!$A$3:$AG$996,17,FALSE),""))</f>
        <v/>
      </c>
      <c r="E471" s="28" t="str">
        <f>'Общий список'!A466</f>
        <v/>
      </c>
      <c r="F471" s="29" t="str">
        <f>IF(B471="","", IFERROR(VLOOKUP(E471,'Общий список'!$A$3:$AG$996,2,FALSE),""))</f>
        <v/>
      </c>
      <c r="G471" s="27" t="str">
        <f>IF(B471="","", IFERROR(VLOOKUP(E471,'Общий список'!$A$3:$AG$996,4,FALSE),""))</f>
        <v/>
      </c>
      <c r="H471" s="27" t="str">
        <f>IF(B471="","", IFERROR(VLOOKUP(E471,'Общий список'!$A$3:$AG$996,6,FALSE),""))</f>
        <v/>
      </c>
      <c r="I471" s="27" t="str">
        <f>IF(B471="","", IFERROR(VLOOKUP(E471,'Общий список'!$A$3:$AG$996,7,FALSE),""))</f>
        <v/>
      </c>
      <c r="J471" s="27" t="str">
        <f t="array" ref="J471">IFERROR(INDEX('Общий список'!$A$3:$O$996,VLOOKUP(E471,'Общий список'!$A$3:$S$996,19,FALSE),MATCH(B471,'Общий список'!A466:N466,0)+1),"")</f>
        <v/>
      </c>
      <c r="K471" s="30"/>
      <c r="L471" s="30"/>
      <c r="M471" s="31" t="str">
        <f t="shared" si="4"/>
        <v/>
      </c>
      <c r="N471" s="28"/>
      <c r="O471" s="32"/>
      <c r="R471" s="33"/>
      <c r="S471" s="33"/>
      <c r="T471" s="33"/>
    </row>
    <row r="472" ht="15.0" hidden="1" customHeight="1">
      <c r="A472" s="39"/>
      <c r="B472" s="26" t="str">
        <f t="array" ref="B472">IFERROR(INDEX('Общий список'!$A$3:$S$996,VLOOKUP(E472,'Общий список'!$A$3:$S$996,19,FALSE),MATCH($B$1,'Общий список'!A467:M467,0)),"")</f>
        <v/>
      </c>
      <c r="C472" s="27" t="str">
        <f>IF(B472="","", IFERROR(VLOOKUP(E472,'Общий список'!$A$3:$AG$996,3,FALSE),""))</f>
        <v/>
      </c>
      <c r="D472" s="27" t="str">
        <f>IF(B472="","", IFERROR(VLOOKUP(E472,'Общий список'!$A$3:$AG$996,17,FALSE),""))</f>
        <v/>
      </c>
      <c r="E472" s="28" t="str">
        <f>'Общий список'!A467</f>
        <v/>
      </c>
      <c r="F472" s="29" t="str">
        <f>IF(B472="","", IFERROR(VLOOKUP(E472,'Общий список'!$A$3:$AG$996,2,FALSE),""))</f>
        <v/>
      </c>
      <c r="G472" s="27" t="str">
        <f>IF(B472="","", IFERROR(VLOOKUP(E472,'Общий список'!$A$3:$AG$996,4,FALSE),""))</f>
        <v/>
      </c>
      <c r="H472" s="27" t="str">
        <f>IF(B472="","", IFERROR(VLOOKUP(E472,'Общий список'!$A$3:$AG$996,6,FALSE),""))</f>
        <v/>
      </c>
      <c r="I472" s="27" t="str">
        <f>IF(B472="","", IFERROR(VLOOKUP(E472,'Общий список'!$A$3:$AG$996,7,FALSE),""))</f>
        <v/>
      </c>
      <c r="J472" s="27" t="str">
        <f t="array" ref="J472">IFERROR(INDEX('Общий список'!$A$3:$O$996,VLOOKUP(E472,'Общий список'!$A$3:$S$996,19,FALSE),MATCH(B472,'Общий список'!A467:N467,0)+1),"")</f>
        <v/>
      </c>
      <c r="K472" s="30"/>
      <c r="L472" s="30"/>
      <c r="M472" s="31" t="str">
        <f t="shared" si="4"/>
        <v/>
      </c>
      <c r="N472" s="28"/>
      <c r="O472" s="32"/>
      <c r="R472" s="33"/>
      <c r="S472" s="33"/>
      <c r="T472" s="33"/>
    </row>
    <row r="473" ht="15.0" hidden="1" customHeight="1">
      <c r="A473" s="39"/>
      <c r="B473" s="26" t="str">
        <f t="array" ref="B473">IFERROR(INDEX('Общий список'!$A$3:$S$996,VLOOKUP(E473,'Общий список'!$A$3:$S$996,19,FALSE),MATCH($B$1,'Общий список'!A468:M468,0)),"")</f>
        <v/>
      </c>
      <c r="C473" s="27" t="str">
        <f>IF(B473="","", IFERROR(VLOOKUP(E473,'Общий список'!$A$3:$AG$996,3,FALSE),""))</f>
        <v/>
      </c>
      <c r="D473" s="27" t="str">
        <f>IF(B473="","", IFERROR(VLOOKUP(E473,'Общий список'!$A$3:$AG$996,17,FALSE),""))</f>
        <v/>
      </c>
      <c r="E473" s="28" t="str">
        <f>'Общий список'!A468</f>
        <v/>
      </c>
      <c r="F473" s="29" t="str">
        <f>IF(B473="","", IFERROR(VLOOKUP(E473,'Общий список'!$A$3:$AG$996,2,FALSE),""))</f>
        <v/>
      </c>
      <c r="G473" s="27" t="str">
        <f>IF(B473="","", IFERROR(VLOOKUP(E473,'Общий список'!$A$3:$AG$996,4,FALSE),""))</f>
        <v/>
      </c>
      <c r="H473" s="27" t="str">
        <f>IF(B473="","", IFERROR(VLOOKUP(E473,'Общий список'!$A$3:$AG$996,6,FALSE),""))</f>
        <v/>
      </c>
      <c r="I473" s="27" t="str">
        <f>IF(B473="","", IFERROR(VLOOKUP(E473,'Общий список'!$A$3:$AG$996,7,FALSE),""))</f>
        <v/>
      </c>
      <c r="J473" s="27" t="str">
        <f t="array" ref="J473">IFERROR(INDEX('Общий список'!$A$3:$O$996,VLOOKUP(E473,'Общий список'!$A$3:$S$996,19,FALSE),MATCH(B473,'Общий список'!A468:N468,0)+1),"")</f>
        <v/>
      </c>
      <c r="K473" s="30"/>
      <c r="L473" s="30"/>
      <c r="M473" s="31" t="str">
        <f t="shared" si="4"/>
        <v/>
      </c>
      <c r="N473" s="28"/>
      <c r="O473" s="32"/>
      <c r="R473" s="33"/>
      <c r="S473" s="33"/>
      <c r="T473" s="33"/>
    </row>
    <row r="474" ht="15.0" hidden="1" customHeight="1">
      <c r="A474" s="39"/>
      <c r="B474" s="26" t="str">
        <f t="array" ref="B474">IFERROR(INDEX('Общий список'!$A$3:$S$996,VLOOKUP(E474,'Общий список'!$A$3:$S$996,19,FALSE),MATCH($B$1,'Общий список'!A469:M469,0)),"")</f>
        <v/>
      </c>
      <c r="C474" s="27" t="str">
        <f>IF(B474="","", IFERROR(VLOOKUP(E474,'Общий список'!$A$3:$AG$996,3,FALSE),""))</f>
        <v/>
      </c>
      <c r="D474" s="27" t="str">
        <f>IF(B474="","", IFERROR(VLOOKUP(E474,'Общий список'!$A$3:$AG$996,17,FALSE),""))</f>
        <v/>
      </c>
      <c r="E474" s="28" t="str">
        <f>'Общий список'!A469</f>
        <v/>
      </c>
      <c r="F474" s="29" t="str">
        <f>IF(B474="","", IFERROR(VLOOKUP(E474,'Общий список'!$A$3:$AG$996,2,FALSE),""))</f>
        <v/>
      </c>
      <c r="G474" s="27" t="str">
        <f>IF(B474="","", IFERROR(VLOOKUP(E474,'Общий список'!$A$3:$AG$996,4,FALSE),""))</f>
        <v/>
      </c>
      <c r="H474" s="27" t="str">
        <f>IF(B474="","", IFERROR(VLOOKUP(E474,'Общий список'!$A$3:$AG$996,6,FALSE),""))</f>
        <v/>
      </c>
      <c r="I474" s="27" t="str">
        <f>IF(B474="","", IFERROR(VLOOKUP(E474,'Общий список'!$A$3:$AG$996,7,FALSE),""))</f>
        <v/>
      </c>
      <c r="J474" s="27" t="str">
        <f t="array" ref="J474">IFERROR(INDEX('Общий список'!$A$3:$O$996,VLOOKUP(E474,'Общий список'!$A$3:$S$996,19,FALSE),MATCH(B474,'Общий список'!A469:N469,0)+1),"")</f>
        <v/>
      </c>
      <c r="K474" s="30"/>
      <c r="L474" s="30"/>
      <c r="M474" s="31" t="str">
        <f t="shared" si="4"/>
        <v/>
      </c>
      <c r="N474" s="28"/>
      <c r="O474" s="32"/>
      <c r="R474" s="33"/>
      <c r="S474" s="33"/>
      <c r="T474" s="33"/>
    </row>
    <row r="475" ht="15.0" hidden="1" customHeight="1">
      <c r="A475" s="39"/>
      <c r="B475" s="26" t="str">
        <f t="array" ref="B475">IFERROR(INDEX('Общий список'!$A$3:$S$996,VLOOKUP(E475,'Общий список'!$A$3:$S$996,19,FALSE),MATCH($B$1,'Общий список'!A470:M470,0)),"")</f>
        <v/>
      </c>
      <c r="C475" s="27" t="str">
        <f>IF(B475="","", IFERROR(VLOOKUP(E475,'Общий список'!$A$3:$AG$996,3,FALSE),""))</f>
        <v/>
      </c>
      <c r="D475" s="27" t="str">
        <f>IF(B475="","", IFERROR(VLOOKUP(E475,'Общий список'!$A$3:$AG$996,17,FALSE),""))</f>
        <v/>
      </c>
      <c r="E475" s="28" t="str">
        <f>'Общий список'!A470</f>
        <v/>
      </c>
      <c r="F475" s="29" t="str">
        <f>IF(B475="","", IFERROR(VLOOKUP(E475,'Общий список'!$A$3:$AG$996,2,FALSE),""))</f>
        <v/>
      </c>
      <c r="G475" s="27" t="str">
        <f>IF(B475="","", IFERROR(VLOOKUP(E475,'Общий список'!$A$3:$AG$996,4,FALSE),""))</f>
        <v/>
      </c>
      <c r="H475" s="27" t="str">
        <f>IF(B475="","", IFERROR(VLOOKUP(E475,'Общий список'!$A$3:$AG$996,6,FALSE),""))</f>
        <v/>
      </c>
      <c r="I475" s="27" t="str">
        <f>IF(B475="","", IFERROR(VLOOKUP(E475,'Общий список'!$A$3:$AG$996,7,FALSE),""))</f>
        <v/>
      </c>
      <c r="J475" s="27" t="str">
        <f t="array" ref="J475">IFERROR(INDEX('Общий список'!$A$3:$O$996,VLOOKUP(E475,'Общий список'!$A$3:$S$996,19,FALSE),MATCH(B475,'Общий список'!A470:N470,0)+1),"")</f>
        <v/>
      </c>
      <c r="K475" s="30"/>
      <c r="L475" s="30"/>
      <c r="M475" s="31" t="str">
        <f t="shared" si="4"/>
        <v/>
      </c>
      <c r="N475" s="28"/>
      <c r="O475" s="32"/>
      <c r="R475" s="33"/>
      <c r="S475" s="33"/>
      <c r="T475" s="33"/>
    </row>
    <row r="476" ht="15.0" hidden="1" customHeight="1">
      <c r="A476" s="39"/>
      <c r="B476" s="26" t="str">
        <f t="array" ref="B476">IFERROR(INDEX('Общий список'!$A$3:$S$996,VLOOKUP(E476,'Общий список'!$A$3:$S$996,19,FALSE),MATCH($B$1,'Общий список'!A471:M471,0)),"")</f>
        <v/>
      </c>
      <c r="C476" s="27" t="str">
        <f>IF(B476="","", IFERROR(VLOOKUP(E476,'Общий список'!$A$3:$AG$996,3,FALSE),""))</f>
        <v/>
      </c>
      <c r="D476" s="27" t="str">
        <f>IF(B476="","", IFERROR(VLOOKUP(E476,'Общий список'!$A$3:$AG$996,17,FALSE),""))</f>
        <v/>
      </c>
      <c r="E476" s="28" t="str">
        <f>'Общий список'!A471</f>
        <v/>
      </c>
      <c r="F476" s="29" t="str">
        <f>IF(B476="","", IFERROR(VLOOKUP(E476,'Общий список'!$A$3:$AG$996,2,FALSE),""))</f>
        <v/>
      </c>
      <c r="G476" s="27" t="str">
        <f>IF(B476="","", IFERROR(VLOOKUP(E476,'Общий список'!$A$3:$AG$996,4,FALSE),""))</f>
        <v/>
      </c>
      <c r="H476" s="27" t="str">
        <f>IF(B476="","", IFERROR(VLOOKUP(E476,'Общий список'!$A$3:$AG$996,6,FALSE),""))</f>
        <v/>
      </c>
      <c r="I476" s="27" t="str">
        <f>IF(B476="","", IFERROR(VLOOKUP(E476,'Общий список'!$A$3:$AG$996,7,FALSE),""))</f>
        <v/>
      </c>
      <c r="J476" s="27" t="str">
        <f t="array" ref="J476">IFERROR(INDEX('Общий список'!$A$3:$O$996,VLOOKUP(E476,'Общий список'!$A$3:$S$996,19,FALSE),MATCH(B476,'Общий список'!A471:N471,0)+1),"")</f>
        <v/>
      </c>
      <c r="K476" s="30"/>
      <c r="L476" s="30"/>
      <c r="M476" s="31" t="str">
        <f t="shared" si="4"/>
        <v/>
      </c>
      <c r="N476" s="28"/>
      <c r="O476" s="32"/>
      <c r="R476" s="33"/>
      <c r="S476" s="33"/>
      <c r="T476" s="33"/>
    </row>
    <row r="477" ht="15.0" hidden="1" customHeight="1">
      <c r="A477" s="39"/>
      <c r="B477" s="26" t="str">
        <f t="array" ref="B477">IFERROR(INDEX('Общий список'!$A$3:$S$996,VLOOKUP(E477,'Общий список'!$A$3:$S$996,19,FALSE),MATCH($B$1,'Общий список'!A472:M472,0)),"")</f>
        <v/>
      </c>
      <c r="C477" s="27" t="str">
        <f>IF(B477="","", IFERROR(VLOOKUP(E477,'Общий список'!$A$3:$AG$996,3,FALSE),""))</f>
        <v/>
      </c>
      <c r="D477" s="27" t="str">
        <f>IF(B477="","", IFERROR(VLOOKUP(E477,'Общий список'!$A$3:$AG$996,17,FALSE),""))</f>
        <v/>
      </c>
      <c r="E477" s="28" t="str">
        <f>'Общий список'!A472</f>
        <v/>
      </c>
      <c r="F477" s="29" t="str">
        <f>IF(B477="","", IFERROR(VLOOKUP(E477,'Общий список'!$A$3:$AG$996,2,FALSE),""))</f>
        <v/>
      </c>
      <c r="G477" s="27" t="str">
        <f>IF(B477="","", IFERROR(VLOOKUP(E477,'Общий список'!$A$3:$AG$996,4,FALSE),""))</f>
        <v/>
      </c>
      <c r="H477" s="27" t="str">
        <f>IF(B477="","", IFERROR(VLOOKUP(E477,'Общий список'!$A$3:$AG$996,6,FALSE),""))</f>
        <v/>
      </c>
      <c r="I477" s="27" t="str">
        <f>IF(B477="","", IFERROR(VLOOKUP(E477,'Общий список'!$A$3:$AG$996,7,FALSE),""))</f>
        <v/>
      </c>
      <c r="J477" s="27" t="str">
        <f t="array" ref="J477">IFERROR(INDEX('Общий список'!$A$3:$O$996,VLOOKUP(E477,'Общий список'!$A$3:$S$996,19,FALSE),MATCH(B477,'Общий список'!A472:N472,0)+1),"")</f>
        <v/>
      </c>
      <c r="K477" s="30"/>
      <c r="L477" s="30"/>
      <c r="M477" s="31" t="str">
        <f t="shared" si="4"/>
        <v/>
      </c>
      <c r="N477" s="28"/>
      <c r="O477" s="32"/>
      <c r="R477" s="33"/>
      <c r="S477" s="33"/>
      <c r="T477" s="33"/>
    </row>
    <row r="478" ht="15.0" hidden="1" customHeight="1">
      <c r="A478" s="39"/>
      <c r="B478" s="26" t="str">
        <f t="array" ref="B478">IFERROR(INDEX('Общий список'!$A$3:$S$996,VLOOKUP(E478,'Общий список'!$A$3:$S$996,19,FALSE),MATCH($B$1,'Общий список'!A473:M473,0)),"")</f>
        <v/>
      </c>
      <c r="C478" s="27" t="str">
        <f>IF(B478="","", IFERROR(VLOOKUP(E478,'Общий список'!$A$3:$AG$996,3,FALSE),""))</f>
        <v/>
      </c>
      <c r="D478" s="27" t="str">
        <f>IF(B478="","", IFERROR(VLOOKUP(E478,'Общий список'!$A$3:$AG$996,17,FALSE),""))</f>
        <v/>
      </c>
      <c r="E478" s="28" t="str">
        <f>'Общий список'!A473</f>
        <v/>
      </c>
      <c r="F478" s="29" t="str">
        <f>IF(B478="","", IFERROR(VLOOKUP(E478,'Общий список'!$A$3:$AG$996,2,FALSE),""))</f>
        <v/>
      </c>
      <c r="G478" s="27" t="str">
        <f>IF(B478="","", IFERROR(VLOOKUP(E478,'Общий список'!$A$3:$AG$996,4,FALSE),""))</f>
        <v/>
      </c>
      <c r="H478" s="27" t="str">
        <f>IF(B478="","", IFERROR(VLOOKUP(E478,'Общий список'!$A$3:$AG$996,6,FALSE),""))</f>
        <v/>
      </c>
      <c r="I478" s="27" t="str">
        <f>IF(B478="","", IFERROR(VLOOKUP(E478,'Общий список'!$A$3:$AG$996,7,FALSE),""))</f>
        <v/>
      </c>
      <c r="J478" s="27" t="str">
        <f t="array" ref="J478">IFERROR(INDEX('Общий список'!$A$3:$O$996,VLOOKUP(E478,'Общий список'!$A$3:$S$996,19,FALSE),MATCH(B478,'Общий список'!A473:N473,0)+1),"")</f>
        <v/>
      </c>
      <c r="K478" s="30"/>
      <c r="L478" s="30"/>
      <c r="M478" s="31" t="str">
        <f t="shared" si="4"/>
        <v/>
      </c>
      <c r="N478" s="28"/>
      <c r="O478" s="32"/>
      <c r="R478" s="33"/>
      <c r="S478" s="33"/>
      <c r="T478" s="33"/>
    </row>
    <row r="479" ht="15.0" hidden="1" customHeight="1">
      <c r="A479" s="39"/>
      <c r="B479" s="26" t="str">
        <f t="array" ref="B479">IFERROR(INDEX('Общий список'!$A$3:$S$996,VLOOKUP(E479,'Общий список'!$A$3:$S$996,19,FALSE),MATCH($B$1,'Общий список'!A474:M474,0)),"")</f>
        <v/>
      </c>
      <c r="C479" s="27" t="str">
        <f>IF(B479="","", IFERROR(VLOOKUP(E479,'Общий список'!$A$3:$AG$996,3,FALSE),""))</f>
        <v/>
      </c>
      <c r="D479" s="27" t="str">
        <f>IF(B479="","", IFERROR(VLOOKUP(E479,'Общий список'!$A$3:$AG$996,17,FALSE),""))</f>
        <v/>
      </c>
      <c r="E479" s="28" t="str">
        <f>'Общий список'!A474</f>
        <v/>
      </c>
      <c r="F479" s="29" t="str">
        <f>IF(B479="","", IFERROR(VLOOKUP(E479,'Общий список'!$A$3:$AG$996,2,FALSE),""))</f>
        <v/>
      </c>
      <c r="G479" s="27" t="str">
        <f>IF(B479="","", IFERROR(VLOOKUP(E479,'Общий список'!$A$3:$AG$996,4,FALSE),""))</f>
        <v/>
      </c>
      <c r="H479" s="27" t="str">
        <f>IF(B479="","", IFERROR(VLOOKUP(E479,'Общий список'!$A$3:$AG$996,6,FALSE),""))</f>
        <v/>
      </c>
      <c r="I479" s="27" t="str">
        <f>IF(B479="","", IFERROR(VLOOKUP(E479,'Общий список'!$A$3:$AG$996,7,FALSE),""))</f>
        <v/>
      </c>
      <c r="J479" s="27" t="str">
        <f t="array" ref="J479">IFERROR(INDEX('Общий список'!$A$3:$O$996,VLOOKUP(E479,'Общий список'!$A$3:$S$996,19,FALSE),MATCH(B479,'Общий список'!A474:N474,0)+1),"")</f>
        <v/>
      </c>
      <c r="K479" s="30"/>
      <c r="L479" s="30"/>
      <c r="M479" s="31" t="str">
        <f t="shared" si="4"/>
        <v/>
      </c>
      <c r="N479" s="28"/>
      <c r="O479" s="32"/>
      <c r="R479" s="33"/>
      <c r="S479" s="33"/>
      <c r="T479" s="33"/>
    </row>
    <row r="480" ht="15.0" hidden="1" customHeight="1">
      <c r="A480" s="39"/>
      <c r="B480" s="26" t="str">
        <f t="array" ref="B480">IFERROR(INDEX('Общий список'!$A$3:$S$996,VLOOKUP(E480,'Общий список'!$A$3:$S$996,19,FALSE),MATCH($B$1,'Общий список'!A475:M475,0)),"")</f>
        <v/>
      </c>
      <c r="C480" s="27" t="str">
        <f>IF(B480="","", IFERROR(VLOOKUP(E480,'Общий список'!$A$3:$AG$996,3,FALSE),""))</f>
        <v/>
      </c>
      <c r="D480" s="27" t="str">
        <f>IF(B480="","", IFERROR(VLOOKUP(E480,'Общий список'!$A$3:$AG$996,17,FALSE),""))</f>
        <v/>
      </c>
      <c r="E480" s="28" t="str">
        <f>'Общий список'!A475</f>
        <v/>
      </c>
      <c r="F480" s="29" t="str">
        <f>IF(B480="","", IFERROR(VLOOKUP(E480,'Общий список'!$A$3:$AG$996,2,FALSE),""))</f>
        <v/>
      </c>
      <c r="G480" s="27" t="str">
        <f>IF(B480="","", IFERROR(VLOOKUP(E480,'Общий список'!$A$3:$AG$996,4,FALSE),""))</f>
        <v/>
      </c>
      <c r="H480" s="27" t="str">
        <f>IF(B480="","", IFERROR(VLOOKUP(E480,'Общий список'!$A$3:$AG$996,6,FALSE),""))</f>
        <v/>
      </c>
      <c r="I480" s="27" t="str">
        <f>IF(B480="","", IFERROR(VLOOKUP(E480,'Общий список'!$A$3:$AG$996,7,FALSE),""))</f>
        <v/>
      </c>
      <c r="J480" s="27" t="str">
        <f t="array" ref="J480">IFERROR(INDEX('Общий список'!$A$3:$O$996,VLOOKUP(E480,'Общий список'!$A$3:$S$996,19,FALSE),MATCH(B480,'Общий список'!A475:N475,0)+1),"")</f>
        <v/>
      </c>
      <c r="K480" s="30"/>
      <c r="L480" s="30"/>
      <c r="M480" s="31" t="str">
        <f t="shared" si="4"/>
        <v/>
      </c>
      <c r="N480" s="28"/>
      <c r="O480" s="32"/>
      <c r="R480" s="33"/>
      <c r="S480" s="33"/>
      <c r="T480" s="33"/>
    </row>
    <row r="481" ht="15.0" hidden="1" customHeight="1">
      <c r="A481" s="39"/>
      <c r="B481" s="26" t="str">
        <f t="array" ref="B481">IFERROR(INDEX('Общий список'!$A$3:$S$996,VLOOKUP(E481,'Общий список'!$A$3:$S$996,19,FALSE),MATCH($B$1,'Общий список'!A476:M476,0)),"")</f>
        <v/>
      </c>
      <c r="C481" s="27" t="str">
        <f>IF(B481="","", IFERROR(VLOOKUP(E481,'Общий список'!$A$3:$AG$996,3,FALSE),""))</f>
        <v/>
      </c>
      <c r="D481" s="27" t="str">
        <f>IF(B481="","", IFERROR(VLOOKUP(E481,'Общий список'!$A$3:$AG$996,17,FALSE),""))</f>
        <v/>
      </c>
      <c r="E481" s="28" t="str">
        <f>'Общий список'!A476</f>
        <v/>
      </c>
      <c r="F481" s="29" t="str">
        <f>IF(B481="","", IFERROR(VLOOKUP(E481,'Общий список'!$A$3:$AG$996,2,FALSE),""))</f>
        <v/>
      </c>
      <c r="G481" s="27" t="str">
        <f>IF(B481="","", IFERROR(VLOOKUP(E481,'Общий список'!$A$3:$AG$996,4,FALSE),""))</f>
        <v/>
      </c>
      <c r="H481" s="27" t="str">
        <f>IF(B481="","", IFERROR(VLOOKUP(E481,'Общий список'!$A$3:$AG$996,6,FALSE),""))</f>
        <v/>
      </c>
      <c r="I481" s="27" t="str">
        <f>IF(B481="","", IFERROR(VLOOKUP(E481,'Общий список'!$A$3:$AG$996,7,FALSE),""))</f>
        <v/>
      </c>
      <c r="J481" s="27" t="str">
        <f t="array" ref="J481">IFERROR(INDEX('Общий список'!$A$3:$O$996,VLOOKUP(E481,'Общий список'!$A$3:$S$996,19,FALSE),MATCH(B481,'Общий список'!A476:N476,0)+1),"")</f>
        <v/>
      </c>
      <c r="K481" s="30"/>
      <c r="L481" s="30"/>
      <c r="M481" s="31" t="str">
        <f t="shared" si="4"/>
        <v/>
      </c>
      <c r="N481" s="28"/>
      <c r="O481" s="32"/>
      <c r="R481" s="33"/>
      <c r="S481" s="33"/>
      <c r="T481" s="33"/>
    </row>
    <row r="482" ht="15.0" hidden="1" customHeight="1">
      <c r="A482" s="39"/>
      <c r="B482" s="26" t="str">
        <f t="array" ref="B482">IFERROR(INDEX('Общий список'!$A$3:$S$996,VLOOKUP(E482,'Общий список'!$A$3:$S$996,19,FALSE),MATCH($B$1,'Общий список'!A477:M477,0)),"")</f>
        <v/>
      </c>
      <c r="C482" s="27" t="str">
        <f>IF(B482="","", IFERROR(VLOOKUP(E482,'Общий список'!$A$3:$AG$996,3,FALSE),""))</f>
        <v/>
      </c>
      <c r="D482" s="27" t="str">
        <f>IF(B482="","", IFERROR(VLOOKUP(E482,'Общий список'!$A$3:$AG$996,17,FALSE),""))</f>
        <v/>
      </c>
      <c r="E482" s="28" t="str">
        <f>'Общий список'!A477</f>
        <v/>
      </c>
      <c r="F482" s="29" t="str">
        <f>IF(B482="","", IFERROR(VLOOKUP(E482,'Общий список'!$A$3:$AG$996,2,FALSE),""))</f>
        <v/>
      </c>
      <c r="G482" s="27" t="str">
        <f>IF(B482="","", IFERROR(VLOOKUP(E482,'Общий список'!$A$3:$AG$996,4,FALSE),""))</f>
        <v/>
      </c>
      <c r="H482" s="27" t="str">
        <f>IF(B482="","", IFERROR(VLOOKUP(E482,'Общий список'!$A$3:$AG$996,6,FALSE),""))</f>
        <v/>
      </c>
      <c r="I482" s="27" t="str">
        <f>IF(B482="","", IFERROR(VLOOKUP(E482,'Общий список'!$A$3:$AG$996,7,FALSE),""))</f>
        <v/>
      </c>
      <c r="J482" s="27" t="str">
        <f t="array" ref="J482">IFERROR(INDEX('Общий список'!$A$3:$O$996,VLOOKUP(E482,'Общий список'!$A$3:$S$996,19,FALSE),MATCH(B482,'Общий список'!A477:N477,0)+1),"")</f>
        <v/>
      </c>
      <c r="K482" s="30"/>
      <c r="L482" s="30"/>
      <c r="M482" s="31" t="str">
        <f t="shared" si="4"/>
        <v/>
      </c>
      <c r="N482" s="28"/>
      <c r="O482" s="32"/>
      <c r="R482" s="33"/>
      <c r="S482" s="33"/>
      <c r="T482" s="33"/>
    </row>
    <row r="483" ht="15.0" hidden="1" customHeight="1">
      <c r="A483" s="39"/>
      <c r="B483" s="26" t="str">
        <f t="array" ref="B483">IFERROR(INDEX('Общий список'!$A$3:$S$996,VLOOKUP(E483,'Общий список'!$A$3:$S$996,19,FALSE),MATCH($B$1,'Общий список'!A478:M478,0)),"")</f>
        <v/>
      </c>
      <c r="C483" s="27" t="str">
        <f>IF(B483="","", IFERROR(VLOOKUP(E483,'Общий список'!$A$3:$AG$996,3,FALSE),""))</f>
        <v/>
      </c>
      <c r="D483" s="27" t="str">
        <f>IF(B483="","", IFERROR(VLOOKUP(E483,'Общий список'!$A$3:$AG$996,17,FALSE),""))</f>
        <v/>
      </c>
      <c r="E483" s="28" t="str">
        <f>'Общий список'!A478</f>
        <v/>
      </c>
      <c r="F483" s="29" t="str">
        <f>IF(B483="","", IFERROR(VLOOKUP(E483,'Общий список'!$A$3:$AG$996,2,FALSE),""))</f>
        <v/>
      </c>
      <c r="G483" s="27" t="str">
        <f>IF(B483="","", IFERROR(VLOOKUP(E483,'Общий список'!$A$3:$AG$996,4,FALSE),""))</f>
        <v/>
      </c>
      <c r="H483" s="27" t="str">
        <f>IF(B483="","", IFERROR(VLOOKUP(E483,'Общий список'!$A$3:$AG$996,6,FALSE),""))</f>
        <v/>
      </c>
      <c r="I483" s="27" t="str">
        <f>IF(B483="","", IFERROR(VLOOKUP(E483,'Общий список'!$A$3:$AG$996,7,FALSE),""))</f>
        <v/>
      </c>
      <c r="J483" s="27" t="str">
        <f t="array" ref="J483">IFERROR(INDEX('Общий список'!$A$3:$O$996,VLOOKUP(E483,'Общий список'!$A$3:$S$996,19,FALSE),MATCH(B483,'Общий список'!A478:N478,0)+1),"")</f>
        <v/>
      </c>
      <c r="K483" s="30"/>
      <c r="L483" s="30"/>
      <c r="M483" s="31" t="str">
        <f t="shared" si="4"/>
        <v/>
      </c>
      <c r="N483" s="28"/>
      <c r="O483" s="32"/>
      <c r="R483" s="33"/>
      <c r="S483" s="33"/>
      <c r="T483" s="33"/>
    </row>
    <row r="484" ht="15.0" hidden="1" customHeight="1">
      <c r="A484" s="39"/>
      <c r="B484" s="26" t="str">
        <f t="array" ref="B484">IFERROR(INDEX('Общий список'!$A$3:$S$996,VLOOKUP(E484,'Общий список'!$A$3:$S$996,19,FALSE),MATCH($B$1,'Общий список'!A479:M479,0)),"")</f>
        <v/>
      </c>
      <c r="C484" s="27" t="str">
        <f>IF(B484="","", IFERROR(VLOOKUP(E484,'Общий список'!$A$3:$AG$996,3,FALSE),""))</f>
        <v/>
      </c>
      <c r="D484" s="27" t="str">
        <f>IF(B484="","", IFERROR(VLOOKUP(E484,'Общий список'!$A$3:$AG$996,17,FALSE),""))</f>
        <v/>
      </c>
      <c r="E484" s="28" t="str">
        <f>'Общий список'!A479</f>
        <v/>
      </c>
      <c r="F484" s="29" t="str">
        <f>IF(B484="","", IFERROR(VLOOKUP(E484,'Общий список'!$A$3:$AG$996,2,FALSE),""))</f>
        <v/>
      </c>
      <c r="G484" s="27" t="str">
        <f>IF(B484="","", IFERROR(VLOOKUP(E484,'Общий список'!$A$3:$AG$996,4,FALSE),""))</f>
        <v/>
      </c>
      <c r="H484" s="27" t="str">
        <f>IF(B484="","", IFERROR(VLOOKUP(E484,'Общий список'!$A$3:$AG$996,6,FALSE),""))</f>
        <v/>
      </c>
      <c r="I484" s="27" t="str">
        <f>IF(B484="","", IFERROR(VLOOKUP(E484,'Общий список'!$A$3:$AG$996,7,FALSE),""))</f>
        <v/>
      </c>
      <c r="J484" s="27" t="str">
        <f t="array" ref="J484">IFERROR(INDEX('Общий список'!$A$3:$O$996,VLOOKUP(E484,'Общий список'!$A$3:$S$996,19,FALSE),MATCH(B484,'Общий список'!A479:N479,0)+1),"")</f>
        <v/>
      </c>
      <c r="K484" s="30"/>
      <c r="L484" s="30"/>
      <c r="M484" s="31" t="str">
        <f t="shared" si="4"/>
        <v/>
      </c>
      <c r="N484" s="28"/>
      <c r="O484" s="32"/>
      <c r="R484" s="33"/>
      <c r="S484" s="33"/>
      <c r="T484" s="33"/>
    </row>
    <row r="485" ht="15.0" hidden="1" customHeight="1">
      <c r="A485" s="39"/>
      <c r="B485" s="26" t="str">
        <f t="array" ref="B485">IFERROR(INDEX('Общий список'!$A$3:$S$996,VLOOKUP(E485,'Общий список'!$A$3:$S$996,19,FALSE),MATCH($B$1,'Общий список'!A480:M480,0)),"")</f>
        <v/>
      </c>
      <c r="C485" s="27" t="str">
        <f>IF(B485="","", IFERROR(VLOOKUP(E485,'Общий список'!$A$3:$AG$996,3,FALSE),""))</f>
        <v/>
      </c>
      <c r="D485" s="27" t="str">
        <f>IF(B485="","", IFERROR(VLOOKUP(E485,'Общий список'!$A$3:$AG$996,17,FALSE),""))</f>
        <v/>
      </c>
      <c r="E485" s="28" t="str">
        <f>'Общий список'!A480</f>
        <v/>
      </c>
      <c r="F485" s="29" t="str">
        <f>IF(B485="","", IFERROR(VLOOKUP(E485,'Общий список'!$A$3:$AG$996,2,FALSE),""))</f>
        <v/>
      </c>
      <c r="G485" s="27" t="str">
        <f>IF(B485="","", IFERROR(VLOOKUP(E485,'Общий список'!$A$3:$AG$996,4,FALSE),""))</f>
        <v/>
      </c>
      <c r="H485" s="27" t="str">
        <f>IF(B485="","", IFERROR(VLOOKUP(E485,'Общий список'!$A$3:$AG$996,6,FALSE),""))</f>
        <v/>
      </c>
      <c r="I485" s="27" t="str">
        <f>IF(B485="","", IFERROR(VLOOKUP(E485,'Общий список'!$A$3:$AG$996,7,FALSE),""))</f>
        <v/>
      </c>
      <c r="J485" s="27" t="str">
        <f t="array" ref="J485">IFERROR(INDEX('Общий список'!$A$3:$O$996,VLOOKUP(E485,'Общий список'!$A$3:$S$996,19,FALSE),MATCH(B485,'Общий список'!A480:N480,0)+1),"")</f>
        <v/>
      </c>
      <c r="K485" s="30"/>
      <c r="L485" s="30"/>
      <c r="M485" s="31" t="str">
        <f t="shared" si="4"/>
        <v/>
      </c>
      <c r="N485" s="28"/>
      <c r="O485" s="32"/>
      <c r="R485" s="33"/>
      <c r="S485" s="33"/>
      <c r="T485" s="33"/>
    </row>
    <row r="486" ht="15.0" hidden="1" customHeight="1">
      <c r="A486" s="39"/>
      <c r="B486" s="26" t="str">
        <f t="array" ref="B486">IFERROR(INDEX('Общий список'!$A$3:$S$996,VLOOKUP(E486,'Общий список'!$A$3:$S$996,19,FALSE),MATCH($B$1,'Общий список'!A481:M481,0)),"")</f>
        <v/>
      </c>
      <c r="C486" s="27" t="str">
        <f>IF(B486="","", IFERROR(VLOOKUP(E486,'Общий список'!$A$3:$AG$996,3,FALSE),""))</f>
        <v/>
      </c>
      <c r="D486" s="27" t="str">
        <f>IF(B486="","", IFERROR(VLOOKUP(E486,'Общий список'!$A$3:$AG$996,17,FALSE),""))</f>
        <v/>
      </c>
      <c r="E486" s="28" t="str">
        <f>'Общий список'!A481</f>
        <v/>
      </c>
      <c r="F486" s="29" t="str">
        <f>IF(B486="","", IFERROR(VLOOKUP(E486,'Общий список'!$A$3:$AG$996,2,FALSE),""))</f>
        <v/>
      </c>
      <c r="G486" s="27" t="str">
        <f>IF(B486="","", IFERROR(VLOOKUP(E486,'Общий список'!$A$3:$AG$996,4,FALSE),""))</f>
        <v/>
      </c>
      <c r="H486" s="27" t="str">
        <f>IF(B486="","", IFERROR(VLOOKUP(E486,'Общий список'!$A$3:$AG$996,6,FALSE),""))</f>
        <v/>
      </c>
      <c r="I486" s="27" t="str">
        <f>IF(B486="","", IFERROR(VLOOKUP(E486,'Общий список'!$A$3:$AG$996,7,FALSE),""))</f>
        <v/>
      </c>
      <c r="J486" s="27" t="str">
        <f t="array" ref="J486">IFERROR(INDEX('Общий список'!$A$3:$O$996,VLOOKUP(E486,'Общий список'!$A$3:$S$996,19,FALSE),MATCH(B486,'Общий список'!A481:N481,0)+1),"")</f>
        <v/>
      </c>
      <c r="K486" s="30"/>
      <c r="L486" s="30"/>
      <c r="M486" s="31" t="str">
        <f t="shared" si="4"/>
        <v/>
      </c>
      <c r="N486" s="28"/>
      <c r="O486" s="32"/>
      <c r="R486" s="33"/>
      <c r="S486" s="33"/>
      <c r="T486" s="33"/>
    </row>
    <row r="487" ht="15.0" hidden="1" customHeight="1">
      <c r="A487" s="39"/>
      <c r="B487" s="26" t="str">
        <f t="array" ref="B487">IFERROR(INDEX('Общий список'!$A$3:$S$996,VLOOKUP(E487,'Общий список'!$A$3:$S$996,19,FALSE),MATCH($B$1,'Общий список'!A482:M482,0)),"")</f>
        <v/>
      </c>
      <c r="C487" s="27" t="str">
        <f>IF(B487="","", IFERROR(VLOOKUP(E487,'Общий список'!$A$3:$AG$996,3,FALSE),""))</f>
        <v/>
      </c>
      <c r="D487" s="27" t="str">
        <f>IF(B487="","", IFERROR(VLOOKUP(E487,'Общий список'!$A$3:$AG$996,17,FALSE),""))</f>
        <v/>
      </c>
      <c r="E487" s="28" t="str">
        <f>'Общий список'!A482</f>
        <v/>
      </c>
      <c r="F487" s="29" t="str">
        <f>IF(B487="","", IFERROR(VLOOKUP(E487,'Общий список'!$A$3:$AG$996,2,FALSE),""))</f>
        <v/>
      </c>
      <c r="G487" s="27" t="str">
        <f>IF(B487="","", IFERROR(VLOOKUP(E487,'Общий список'!$A$3:$AG$996,4,FALSE),""))</f>
        <v/>
      </c>
      <c r="H487" s="27" t="str">
        <f>IF(B487="","", IFERROR(VLOOKUP(E487,'Общий список'!$A$3:$AG$996,6,FALSE),""))</f>
        <v/>
      </c>
      <c r="I487" s="27" t="str">
        <f>IF(B487="","", IFERROR(VLOOKUP(E487,'Общий список'!$A$3:$AG$996,7,FALSE),""))</f>
        <v/>
      </c>
      <c r="J487" s="27" t="str">
        <f t="array" ref="J487">IFERROR(INDEX('Общий список'!$A$3:$O$996,VLOOKUP(E487,'Общий список'!$A$3:$S$996,19,FALSE),MATCH(B487,'Общий список'!A482:N482,0)+1),"")</f>
        <v/>
      </c>
      <c r="K487" s="30"/>
      <c r="L487" s="30"/>
      <c r="M487" s="31" t="str">
        <f t="shared" si="4"/>
        <v/>
      </c>
      <c r="N487" s="28"/>
      <c r="O487" s="32"/>
      <c r="R487" s="33"/>
      <c r="S487" s="33"/>
      <c r="T487" s="33"/>
    </row>
    <row r="488" ht="15.0" hidden="1" customHeight="1">
      <c r="A488" s="39"/>
      <c r="B488" s="26" t="str">
        <f t="array" ref="B488">IFERROR(INDEX('Общий список'!$A$3:$S$996,VLOOKUP(E488,'Общий список'!$A$3:$S$996,19,FALSE),MATCH($B$1,'Общий список'!A483:M483,0)),"")</f>
        <v/>
      </c>
      <c r="C488" s="27" t="str">
        <f>IF(B488="","", IFERROR(VLOOKUP(E488,'Общий список'!$A$3:$AG$996,3,FALSE),""))</f>
        <v/>
      </c>
      <c r="D488" s="27" t="str">
        <f>IF(B488="","", IFERROR(VLOOKUP(E488,'Общий список'!$A$3:$AG$996,17,FALSE),""))</f>
        <v/>
      </c>
      <c r="E488" s="28" t="str">
        <f>'Общий список'!A483</f>
        <v/>
      </c>
      <c r="F488" s="29" t="str">
        <f>IF(B488="","", IFERROR(VLOOKUP(E488,'Общий список'!$A$3:$AG$996,2,FALSE),""))</f>
        <v/>
      </c>
      <c r="G488" s="27" t="str">
        <f>IF(B488="","", IFERROR(VLOOKUP(E488,'Общий список'!$A$3:$AG$996,4,FALSE),""))</f>
        <v/>
      </c>
      <c r="H488" s="27" t="str">
        <f>IF(B488="","", IFERROR(VLOOKUP(E488,'Общий список'!$A$3:$AG$996,6,FALSE),""))</f>
        <v/>
      </c>
      <c r="I488" s="27" t="str">
        <f>IF(B488="","", IFERROR(VLOOKUP(E488,'Общий список'!$A$3:$AG$996,7,FALSE),""))</f>
        <v/>
      </c>
      <c r="J488" s="27" t="str">
        <f t="array" ref="J488">IFERROR(INDEX('Общий список'!$A$3:$O$996,VLOOKUP(E488,'Общий список'!$A$3:$S$996,19,FALSE),MATCH(B488,'Общий список'!A483:N483,0)+1),"")</f>
        <v/>
      </c>
      <c r="K488" s="30"/>
      <c r="L488" s="30"/>
      <c r="M488" s="31" t="str">
        <f t="shared" si="4"/>
        <v/>
      </c>
      <c r="N488" s="28"/>
      <c r="O488" s="32"/>
      <c r="R488" s="33"/>
      <c r="S488" s="33"/>
      <c r="T488" s="33"/>
    </row>
    <row r="489" ht="15.0" hidden="1" customHeight="1">
      <c r="A489" s="39"/>
      <c r="B489" s="26" t="str">
        <f t="array" ref="B489">IFERROR(INDEX('Общий список'!$A$3:$S$996,VLOOKUP(E489,'Общий список'!$A$3:$S$996,19,FALSE),MATCH($B$1,'Общий список'!A484:M484,0)),"")</f>
        <v/>
      </c>
      <c r="C489" s="27" t="str">
        <f>IF(B489="","", IFERROR(VLOOKUP(E489,'Общий список'!$A$3:$AG$996,3,FALSE),""))</f>
        <v/>
      </c>
      <c r="D489" s="27" t="str">
        <f>IF(B489="","", IFERROR(VLOOKUP(E489,'Общий список'!$A$3:$AG$996,17,FALSE),""))</f>
        <v/>
      </c>
      <c r="E489" s="28" t="str">
        <f>'Общий список'!A484</f>
        <v/>
      </c>
      <c r="F489" s="29" t="str">
        <f>IF(B489="","", IFERROR(VLOOKUP(E489,'Общий список'!$A$3:$AG$996,2,FALSE),""))</f>
        <v/>
      </c>
      <c r="G489" s="27" t="str">
        <f>IF(B489="","", IFERROR(VLOOKUP(E489,'Общий список'!$A$3:$AG$996,4,FALSE),""))</f>
        <v/>
      </c>
      <c r="H489" s="27" t="str">
        <f>IF(B489="","", IFERROR(VLOOKUP(E489,'Общий список'!$A$3:$AG$996,6,FALSE),""))</f>
        <v/>
      </c>
      <c r="I489" s="27" t="str">
        <f>IF(B489="","", IFERROR(VLOOKUP(E489,'Общий список'!$A$3:$AG$996,7,FALSE),""))</f>
        <v/>
      </c>
      <c r="J489" s="27" t="str">
        <f t="array" ref="J489">IFERROR(INDEX('Общий список'!$A$3:$O$996,VLOOKUP(E489,'Общий список'!$A$3:$S$996,19,FALSE),MATCH(B489,'Общий список'!A484:N484,0)+1),"")</f>
        <v/>
      </c>
      <c r="K489" s="30"/>
      <c r="L489" s="30"/>
      <c r="M489" s="31" t="str">
        <f t="shared" si="4"/>
        <v/>
      </c>
      <c r="N489" s="28"/>
      <c r="O489" s="32"/>
      <c r="R489" s="33"/>
      <c r="S489" s="33"/>
      <c r="T489" s="33"/>
    </row>
    <row r="490" ht="15.0" hidden="1" customHeight="1">
      <c r="A490" s="39"/>
      <c r="B490" s="26" t="str">
        <f t="array" ref="B490">IFERROR(INDEX('Общий список'!$A$3:$S$996,VLOOKUP(E490,'Общий список'!$A$3:$S$996,19,FALSE),MATCH($B$1,'Общий список'!A485:M485,0)),"")</f>
        <v/>
      </c>
      <c r="C490" s="27" t="str">
        <f>IF(B490="","", IFERROR(VLOOKUP(E490,'Общий список'!$A$3:$AG$996,3,FALSE),""))</f>
        <v/>
      </c>
      <c r="D490" s="27" t="str">
        <f>IF(B490="","", IFERROR(VLOOKUP(E490,'Общий список'!$A$3:$AG$996,17,FALSE),""))</f>
        <v/>
      </c>
      <c r="E490" s="28" t="str">
        <f>'Общий список'!A485</f>
        <v/>
      </c>
      <c r="F490" s="29" t="str">
        <f>IF(B490="","", IFERROR(VLOOKUP(E490,'Общий список'!$A$3:$AG$996,2,FALSE),""))</f>
        <v/>
      </c>
      <c r="G490" s="27" t="str">
        <f>IF(B490="","", IFERROR(VLOOKUP(E490,'Общий список'!$A$3:$AG$996,4,FALSE),""))</f>
        <v/>
      </c>
      <c r="H490" s="27" t="str">
        <f>IF(B490="","", IFERROR(VLOOKUP(E490,'Общий список'!$A$3:$AG$996,6,FALSE),""))</f>
        <v/>
      </c>
      <c r="I490" s="27" t="str">
        <f>IF(B490="","", IFERROR(VLOOKUP(E490,'Общий список'!$A$3:$AG$996,7,FALSE),""))</f>
        <v/>
      </c>
      <c r="J490" s="27" t="str">
        <f t="array" ref="J490">IFERROR(INDEX('Общий список'!$A$3:$O$996,VLOOKUP(E490,'Общий список'!$A$3:$S$996,19,FALSE),MATCH(B490,'Общий список'!A485:N485,0)+1),"")</f>
        <v/>
      </c>
      <c r="K490" s="30"/>
      <c r="L490" s="30"/>
      <c r="M490" s="31" t="str">
        <f t="shared" si="4"/>
        <v/>
      </c>
      <c r="N490" s="28"/>
      <c r="O490" s="32"/>
      <c r="R490" s="33"/>
      <c r="S490" s="33"/>
      <c r="T490" s="33"/>
    </row>
    <row r="491" ht="15.0" hidden="1" customHeight="1">
      <c r="A491" s="39"/>
      <c r="B491" s="26" t="str">
        <f t="array" ref="B491">IFERROR(INDEX('Общий список'!$A$3:$S$996,VLOOKUP(E491,'Общий список'!$A$3:$S$996,19,FALSE),MATCH($B$1,'Общий список'!A486:M486,0)),"")</f>
        <v/>
      </c>
      <c r="C491" s="27" t="str">
        <f>IF(B491="","", IFERROR(VLOOKUP(E491,'Общий список'!$A$3:$AG$996,3,FALSE),""))</f>
        <v/>
      </c>
      <c r="D491" s="27" t="str">
        <f>IF(B491="","", IFERROR(VLOOKUP(E491,'Общий список'!$A$3:$AG$996,17,FALSE),""))</f>
        <v/>
      </c>
      <c r="E491" s="28" t="str">
        <f>'Общий список'!A486</f>
        <v/>
      </c>
      <c r="F491" s="29" t="str">
        <f>IF(B491="","", IFERROR(VLOOKUP(E491,'Общий список'!$A$3:$AG$996,2,FALSE),""))</f>
        <v/>
      </c>
      <c r="G491" s="27" t="str">
        <f>IF(B491="","", IFERROR(VLOOKUP(E491,'Общий список'!$A$3:$AG$996,4,FALSE),""))</f>
        <v/>
      </c>
      <c r="H491" s="27" t="str">
        <f>IF(B491="","", IFERROR(VLOOKUP(E491,'Общий список'!$A$3:$AG$996,6,FALSE),""))</f>
        <v/>
      </c>
      <c r="I491" s="27" t="str">
        <f>IF(B491="","", IFERROR(VLOOKUP(E491,'Общий список'!$A$3:$AG$996,7,FALSE),""))</f>
        <v/>
      </c>
      <c r="J491" s="27" t="str">
        <f t="array" ref="J491">IFERROR(INDEX('Общий список'!$A$3:$O$996,VLOOKUP(E491,'Общий список'!$A$3:$S$996,19,FALSE),MATCH(B491,'Общий список'!A486:N486,0)+1),"")</f>
        <v/>
      </c>
      <c r="K491" s="30"/>
      <c r="L491" s="30"/>
      <c r="M491" s="31" t="str">
        <f t="shared" si="4"/>
        <v/>
      </c>
      <c r="N491" s="28"/>
      <c r="O491" s="32"/>
      <c r="R491" s="33"/>
      <c r="S491" s="33"/>
      <c r="T491" s="33"/>
    </row>
    <row r="492" ht="15.0" hidden="1" customHeight="1">
      <c r="A492" s="39"/>
      <c r="B492" s="26" t="str">
        <f t="array" ref="B492">IFERROR(INDEX('Общий список'!$A$3:$S$996,VLOOKUP(E492,'Общий список'!$A$3:$S$996,19,FALSE),MATCH($B$1,'Общий список'!A487:M487,0)),"")</f>
        <v/>
      </c>
      <c r="C492" s="27" t="str">
        <f>IF(B492="","", IFERROR(VLOOKUP(E492,'Общий список'!$A$3:$AG$996,3,FALSE),""))</f>
        <v/>
      </c>
      <c r="D492" s="27" t="str">
        <f>IF(B492="","", IFERROR(VLOOKUP(E492,'Общий список'!$A$3:$AG$996,17,FALSE),""))</f>
        <v/>
      </c>
      <c r="E492" s="28" t="str">
        <f>'Общий список'!A487</f>
        <v/>
      </c>
      <c r="F492" s="29" t="str">
        <f>IF(B492="","", IFERROR(VLOOKUP(E492,'Общий список'!$A$3:$AG$996,2,FALSE),""))</f>
        <v/>
      </c>
      <c r="G492" s="27" t="str">
        <f>IF(B492="","", IFERROR(VLOOKUP(E492,'Общий список'!$A$3:$AG$996,4,FALSE),""))</f>
        <v/>
      </c>
      <c r="H492" s="27" t="str">
        <f>IF(B492="","", IFERROR(VLOOKUP(E492,'Общий список'!$A$3:$AG$996,6,FALSE),""))</f>
        <v/>
      </c>
      <c r="I492" s="27" t="str">
        <f>IF(B492="","", IFERROR(VLOOKUP(E492,'Общий список'!$A$3:$AG$996,7,FALSE),""))</f>
        <v/>
      </c>
      <c r="J492" s="27" t="str">
        <f t="array" ref="J492">IFERROR(INDEX('Общий список'!$A$3:$O$996,VLOOKUP(E492,'Общий список'!$A$3:$S$996,19,FALSE),MATCH(B492,'Общий список'!A487:N487,0)+1),"")</f>
        <v/>
      </c>
      <c r="K492" s="30"/>
      <c r="L492" s="30"/>
      <c r="M492" s="31" t="str">
        <f t="shared" si="4"/>
        <v/>
      </c>
      <c r="N492" s="28"/>
      <c r="O492" s="32"/>
      <c r="R492" s="33"/>
      <c r="S492" s="33"/>
      <c r="T492" s="33"/>
    </row>
    <row r="493" ht="15.0" hidden="1" customHeight="1">
      <c r="A493" s="39"/>
      <c r="B493" s="26" t="str">
        <f t="array" ref="B493">IFERROR(INDEX('Общий список'!$A$3:$S$996,VLOOKUP(E493,'Общий список'!$A$3:$S$996,19,FALSE),MATCH($B$1,'Общий список'!A488:M488,0)),"")</f>
        <v/>
      </c>
      <c r="C493" s="27" t="str">
        <f>IF(B493="","", IFERROR(VLOOKUP(E493,'Общий список'!$A$3:$AG$996,3,FALSE),""))</f>
        <v/>
      </c>
      <c r="D493" s="27" t="str">
        <f>IF(B493="","", IFERROR(VLOOKUP(E493,'Общий список'!$A$3:$AG$996,17,FALSE),""))</f>
        <v/>
      </c>
      <c r="E493" s="28" t="str">
        <f>'Общий список'!A488</f>
        <v/>
      </c>
      <c r="F493" s="29" t="str">
        <f>IF(B493="","", IFERROR(VLOOKUP(E493,'Общий список'!$A$3:$AG$996,2,FALSE),""))</f>
        <v/>
      </c>
      <c r="G493" s="27" t="str">
        <f>IF(B493="","", IFERROR(VLOOKUP(E493,'Общий список'!$A$3:$AG$996,4,FALSE),""))</f>
        <v/>
      </c>
      <c r="H493" s="27" t="str">
        <f>IF(B493="","", IFERROR(VLOOKUP(E493,'Общий список'!$A$3:$AG$996,6,FALSE),""))</f>
        <v/>
      </c>
      <c r="I493" s="27" t="str">
        <f>IF(B493="","", IFERROR(VLOOKUP(E493,'Общий список'!$A$3:$AG$996,7,FALSE),""))</f>
        <v/>
      </c>
      <c r="J493" s="27" t="str">
        <f t="array" ref="J493">IFERROR(INDEX('Общий список'!$A$3:$O$996,VLOOKUP(E493,'Общий список'!$A$3:$S$996,19,FALSE),MATCH(B493,'Общий список'!A488:N488,0)+1),"")</f>
        <v/>
      </c>
      <c r="K493" s="30"/>
      <c r="L493" s="30"/>
      <c r="M493" s="31" t="str">
        <f t="shared" si="4"/>
        <v/>
      </c>
      <c r="N493" s="28"/>
      <c r="O493" s="32"/>
      <c r="R493" s="33"/>
      <c r="S493" s="33"/>
      <c r="T493" s="33"/>
    </row>
    <row r="494" ht="15.0" hidden="1" customHeight="1">
      <c r="A494" s="39"/>
      <c r="B494" s="26" t="str">
        <f t="array" ref="B494">IFERROR(INDEX('Общий список'!$A$3:$S$996,VLOOKUP(E494,'Общий список'!$A$3:$S$996,19,FALSE),MATCH($B$1,'Общий список'!A489:M489,0)),"")</f>
        <v/>
      </c>
      <c r="C494" s="27" t="str">
        <f>IF(B494="","", IFERROR(VLOOKUP(E494,'Общий список'!$A$3:$AG$996,3,FALSE),""))</f>
        <v/>
      </c>
      <c r="D494" s="27" t="str">
        <f>IF(B494="","", IFERROR(VLOOKUP(E494,'Общий список'!$A$3:$AG$996,17,FALSE),""))</f>
        <v/>
      </c>
      <c r="E494" s="28" t="str">
        <f>'Общий список'!A489</f>
        <v/>
      </c>
      <c r="F494" s="29" t="str">
        <f>IF(B494="","", IFERROR(VLOOKUP(E494,'Общий список'!$A$3:$AG$996,2,FALSE),""))</f>
        <v/>
      </c>
      <c r="G494" s="27" t="str">
        <f>IF(B494="","", IFERROR(VLOOKUP(E494,'Общий список'!$A$3:$AG$996,4,FALSE),""))</f>
        <v/>
      </c>
      <c r="H494" s="27" t="str">
        <f>IF(B494="","", IFERROR(VLOOKUP(E494,'Общий список'!$A$3:$AG$996,6,FALSE),""))</f>
        <v/>
      </c>
      <c r="I494" s="27" t="str">
        <f>IF(B494="","", IFERROR(VLOOKUP(E494,'Общий список'!$A$3:$AG$996,7,FALSE),""))</f>
        <v/>
      </c>
      <c r="J494" s="27" t="str">
        <f t="array" ref="J494">IFERROR(INDEX('Общий список'!$A$3:$O$996,VLOOKUP(E494,'Общий список'!$A$3:$S$996,19,FALSE),MATCH(B494,'Общий список'!A489:N489,0)+1),"")</f>
        <v/>
      </c>
      <c r="K494" s="30"/>
      <c r="L494" s="30"/>
      <c r="M494" s="31" t="str">
        <f t="shared" si="4"/>
        <v/>
      </c>
      <c r="N494" s="28"/>
      <c r="O494" s="32"/>
      <c r="R494" s="33"/>
      <c r="S494" s="33"/>
      <c r="T494" s="33"/>
    </row>
    <row r="495" ht="15.0" hidden="1" customHeight="1">
      <c r="A495" s="39"/>
      <c r="B495" s="26" t="str">
        <f t="array" ref="B495">IFERROR(INDEX('Общий список'!$A$3:$S$996,VLOOKUP(E495,'Общий список'!$A$3:$S$996,19,FALSE),MATCH($B$1,'Общий список'!A490:M490,0)),"")</f>
        <v/>
      </c>
      <c r="C495" s="27" t="str">
        <f>IF(B495="","", IFERROR(VLOOKUP(E495,'Общий список'!$A$3:$AG$996,3,FALSE),""))</f>
        <v/>
      </c>
      <c r="D495" s="27" t="str">
        <f>IF(B495="","", IFERROR(VLOOKUP(E495,'Общий список'!$A$3:$AG$996,17,FALSE),""))</f>
        <v/>
      </c>
      <c r="E495" s="28" t="str">
        <f>'Общий список'!A490</f>
        <v/>
      </c>
      <c r="F495" s="29" t="str">
        <f>IF(B495="","", IFERROR(VLOOKUP(E495,'Общий список'!$A$3:$AG$996,2,FALSE),""))</f>
        <v/>
      </c>
      <c r="G495" s="27" t="str">
        <f>IF(B495="","", IFERROR(VLOOKUP(E495,'Общий список'!$A$3:$AG$996,4,FALSE),""))</f>
        <v/>
      </c>
      <c r="H495" s="27" t="str">
        <f>IF(B495="","", IFERROR(VLOOKUP(E495,'Общий список'!$A$3:$AG$996,6,FALSE),""))</f>
        <v/>
      </c>
      <c r="I495" s="27" t="str">
        <f>IF(B495="","", IFERROR(VLOOKUP(E495,'Общий список'!$A$3:$AG$996,7,FALSE),""))</f>
        <v/>
      </c>
      <c r="J495" s="27" t="str">
        <f t="array" ref="J495">IFERROR(INDEX('Общий список'!$A$3:$O$996,VLOOKUP(E495,'Общий список'!$A$3:$S$996,19,FALSE),MATCH(B495,'Общий список'!A490:N490,0)+1),"")</f>
        <v/>
      </c>
      <c r="K495" s="30"/>
      <c r="L495" s="30"/>
      <c r="M495" s="31" t="str">
        <f t="shared" si="4"/>
        <v/>
      </c>
      <c r="N495" s="28"/>
      <c r="O495" s="32"/>
      <c r="R495" s="33"/>
      <c r="S495" s="33"/>
      <c r="T495" s="33"/>
    </row>
    <row r="496" ht="15.0" hidden="1" customHeight="1">
      <c r="A496" s="39"/>
      <c r="B496" s="26" t="str">
        <f t="array" ref="B496">IFERROR(INDEX('Общий список'!$A$3:$S$996,VLOOKUP(E496,'Общий список'!$A$3:$S$996,19,FALSE),MATCH($B$1,'Общий список'!A491:M491,0)),"")</f>
        <v/>
      </c>
      <c r="C496" s="27" t="str">
        <f>IF(B496="","", IFERROR(VLOOKUP(E496,'Общий список'!$A$3:$AG$996,3,FALSE),""))</f>
        <v/>
      </c>
      <c r="D496" s="27" t="str">
        <f>IF(B496="","", IFERROR(VLOOKUP(E496,'Общий список'!$A$3:$AG$996,17,FALSE),""))</f>
        <v/>
      </c>
      <c r="E496" s="28" t="str">
        <f>'Общий список'!A491</f>
        <v/>
      </c>
      <c r="F496" s="29" t="str">
        <f>IF(B496="","", IFERROR(VLOOKUP(E496,'Общий список'!$A$3:$AG$996,2,FALSE),""))</f>
        <v/>
      </c>
      <c r="G496" s="27" t="str">
        <f>IF(B496="","", IFERROR(VLOOKUP(E496,'Общий список'!$A$3:$AG$996,4,FALSE),""))</f>
        <v/>
      </c>
      <c r="H496" s="27" t="str">
        <f>IF(B496="","", IFERROR(VLOOKUP(E496,'Общий список'!$A$3:$AG$996,6,FALSE),""))</f>
        <v/>
      </c>
      <c r="I496" s="27" t="str">
        <f>IF(B496="","", IFERROR(VLOOKUP(E496,'Общий список'!$A$3:$AG$996,7,FALSE),""))</f>
        <v/>
      </c>
      <c r="J496" s="27" t="str">
        <f t="array" ref="J496">IFERROR(INDEX('Общий список'!$A$3:$O$996,VLOOKUP(E496,'Общий список'!$A$3:$S$996,19,FALSE),MATCH(B496,'Общий список'!A491:N491,0)+1),"")</f>
        <v/>
      </c>
      <c r="K496" s="30"/>
      <c r="L496" s="30"/>
      <c r="M496" s="31" t="str">
        <f t="shared" si="4"/>
        <v/>
      </c>
      <c r="N496" s="28"/>
      <c r="O496" s="32"/>
      <c r="R496" s="33"/>
      <c r="S496" s="33"/>
      <c r="T496" s="33"/>
    </row>
    <row r="497" ht="15.0" hidden="1" customHeight="1">
      <c r="A497" s="39"/>
      <c r="B497" s="26" t="str">
        <f t="array" ref="B497">IFERROR(INDEX('Общий список'!$A$3:$S$996,VLOOKUP(E497,'Общий список'!$A$3:$S$996,19,FALSE),MATCH($B$1,'Общий список'!A492:M492,0)),"")</f>
        <v/>
      </c>
      <c r="C497" s="27" t="str">
        <f>IF(B497="","", IFERROR(VLOOKUP(E497,'Общий список'!$A$3:$AG$996,3,FALSE),""))</f>
        <v/>
      </c>
      <c r="D497" s="27" t="str">
        <f>IF(B497="","", IFERROR(VLOOKUP(E497,'Общий список'!$A$3:$AG$996,17,FALSE),""))</f>
        <v/>
      </c>
      <c r="E497" s="28" t="str">
        <f>'Общий список'!A492</f>
        <v/>
      </c>
      <c r="F497" s="29" t="str">
        <f>IF(B497="","", IFERROR(VLOOKUP(E497,'Общий список'!$A$3:$AG$996,2,FALSE),""))</f>
        <v/>
      </c>
      <c r="G497" s="27" t="str">
        <f>IF(B497="","", IFERROR(VLOOKUP(E497,'Общий список'!$A$3:$AG$996,4,FALSE),""))</f>
        <v/>
      </c>
      <c r="H497" s="27" t="str">
        <f>IF(B497="","", IFERROR(VLOOKUP(E497,'Общий список'!$A$3:$AG$996,6,FALSE),""))</f>
        <v/>
      </c>
      <c r="I497" s="27" t="str">
        <f>IF(B497="","", IFERROR(VLOOKUP(E497,'Общий список'!$A$3:$AG$996,7,FALSE),""))</f>
        <v/>
      </c>
      <c r="J497" s="27" t="str">
        <f t="array" ref="J497">IFERROR(INDEX('Общий список'!$A$3:$O$996,VLOOKUP(E497,'Общий список'!$A$3:$S$996,19,FALSE),MATCH(B497,'Общий список'!A492:N492,0)+1),"")</f>
        <v/>
      </c>
      <c r="K497" s="30"/>
      <c r="L497" s="30"/>
      <c r="M497" s="31" t="str">
        <f t="shared" si="4"/>
        <v/>
      </c>
      <c r="N497" s="28"/>
      <c r="O497" s="32"/>
      <c r="R497" s="33"/>
      <c r="S497" s="33"/>
      <c r="T497" s="33"/>
    </row>
    <row r="498" ht="15.0" hidden="1" customHeight="1">
      <c r="A498" s="39"/>
      <c r="B498" s="26" t="str">
        <f t="array" ref="B498">IFERROR(INDEX('Общий список'!$A$3:$S$996,VLOOKUP(E498,'Общий список'!$A$3:$S$996,19,FALSE),MATCH($B$1,'Общий список'!A493:M493,0)),"")</f>
        <v/>
      </c>
      <c r="C498" s="27" t="str">
        <f>IF(B498="","", IFERROR(VLOOKUP(E498,'Общий список'!$A$3:$AG$996,3,FALSE),""))</f>
        <v/>
      </c>
      <c r="D498" s="27" t="str">
        <f>IF(B498="","", IFERROR(VLOOKUP(E498,'Общий список'!$A$3:$AG$996,17,FALSE),""))</f>
        <v/>
      </c>
      <c r="E498" s="28" t="str">
        <f>'Общий список'!A493</f>
        <v/>
      </c>
      <c r="F498" s="29" t="str">
        <f>IF(B498="","", IFERROR(VLOOKUP(E498,'Общий список'!$A$3:$AG$996,2,FALSE),""))</f>
        <v/>
      </c>
      <c r="G498" s="27" t="str">
        <f>IF(B498="","", IFERROR(VLOOKUP(E498,'Общий список'!$A$3:$AG$996,4,FALSE),""))</f>
        <v/>
      </c>
      <c r="H498" s="27" t="str">
        <f>IF(B498="","", IFERROR(VLOOKUP(E498,'Общий список'!$A$3:$AG$996,6,FALSE),""))</f>
        <v/>
      </c>
      <c r="I498" s="27" t="str">
        <f>IF(B498="","", IFERROR(VLOOKUP(E498,'Общий список'!$A$3:$AG$996,7,FALSE),""))</f>
        <v/>
      </c>
      <c r="J498" s="27" t="str">
        <f t="array" ref="J498">IFERROR(INDEX('Общий список'!$A$3:$O$996,VLOOKUP(E498,'Общий список'!$A$3:$S$996,19,FALSE),MATCH(B498,'Общий список'!A493:N493,0)+1),"")</f>
        <v/>
      </c>
      <c r="K498" s="30"/>
      <c r="L498" s="30"/>
      <c r="M498" s="31" t="str">
        <f t="shared" si="4"/>
        <v/>
      </c>
      <c r="N498" s="28"/>
      <c r="O498" s="32"/>
      <c r="R498" s="33"/>
      <c r="S498" s="33"/>
      <c r="T498" s="33"/>
    </row>
    <row r="499" ht="15.0" hidden="1" customHeight="1">
      <c r="A499" s="39"/>
      <c r="B499" s="26" t="str">
        <f t="array" ref="B499">IFERROR(INDEX('Общий список'!$A$3:$S$996,VLOOKUP(E499,'Общий список'!$A$3:$S$996,19,FALSE),MATCH($B$1,'Общий список'!A494:M494,0)),"")</f>
        <v/>
      </c>
      <c r="C499" s="27" t="str">
        <f>IF(B499="","", IFERROR(VLOOKUP(E499,'Общий список'!$A$3:$AG$996,3,FALSE),""))</f>
        <v/>
      </c>
      <c r="D499" s="27" t="str">
        <f>IF(B499="","", IFERROR(VLOOKUP(E499,'Общий список'!$A$3:$AG$996,17,FALSE),""))</f>
        <v/>
      </c>
      <c r="E499" s="28" t="str">
        <f>'Общий список'!A494</f>
        <v/>
      </c>
      <c r="F499" s="29" t="str">
        <f>IF(B499="","", IFERROR(VLOOKUP(E499,'Общий список'!$A$3:$AG$996,2,FALSE),""))</f>
        <v/>
      </c>
      <c r="G499" s="27" t="str">
        <f>IF(B499="","", IFERROR(VLOOKUP(E499,'Общий список'!$A$3:$AG$996,4,FALSE),""))</f>
        <v/>
      </c>
      <c r="H499" s="27" t="str">
        <f>IF(B499="","", IFERROR(VLOOKUP(E499,'Общий список'!$A$3:$AG$996,6,FALSE),""))</f>
        <v/>
      </c>
      <c r="I499" s="27" t="str">
        <f>IF(B499="","", IFERROR(VLOOKUP(E499,'Общий список'!$A$3:$AG$996,7,FALSE),""))</f>
        <v/>
      </c>
      <c r="J499" s="27" t="str">
        <f t="array" ref="J499">IFERROR(INDEX('Общий список'!$A$3:$O$996,VLOOKUP(E499,'Общий список'!$A$3:$S$996,19,FALSE),MATCH(B499,'Общий список'!A494:N494,0)+1),"")</f>
        <v/>
      </c>
      <c r="K499" s="30"/>
      <c r="L499" s="30"/>
      <c r="M499" s="31" t="str">
        <f t="shared" si="4"/>
        <v/>
      </c>
      <c r="N499" s="28"/>
      <c r="O499" s="32"/>
      <c r="R499" s="33"/>
      <c r="S499" s="33"/>
      <c r="T499" s="33"/>
    </row>
    <row r="500" ht="15.0" hidden="1" customHeight="1">
      <c r="A500" s="39"/>
      <c r="B500" s="26" t="str">
        <f t="array" ref="B500">IFERROR(INDEX('Общий список'!$A$3:$S$996,VLOOKUP(E500,'Общий список'!$A$3:$S$996,19,FALSE),MATCH($B$1,'Общий список'!A495:M495,0)),"")</f>
        <v/>
      </c>
      <c r="C500" s="27" t="str">
        <f>IF(B500="","", IFERROR(VLOOKUP(E500,'Общий список'!$A$3:$AG$996,3,FALSE),""))</f>
        <v/>
      </c>
      <c r="D500" s="27" t="str">
        <f>IF(B500="","", IFERROR(VLOOKUP(E500,'Общий список'!$A$3:$AG$996,17,FALSE),""))</f>
        <v/>
      </c>
      <c r="E500" s="28" t="str">
        <f>'Общий список'!A495</f>
        <v/>
      </c>
      <c r="F500" s="29" t="str">
        <f>IF(B500="","", IFERROR(VLOOKUP(E500,'Общий список'!$A$3:$AG$996,2,FALSE),""))</f>
        <v/>
      </c>
      <c r="G500" s="27" t="str">
        <f>IF(B500="","", IFERROR(VLOOKUP(E500,'Общий список'!$A$3:$AG$996,4,FALSE),""))</f>
        <v/>
      </c>
      <c r="H500" s="27" t="str">
        <f>IF(B500="","", IFERROR(VLOOKUP(E500,'Общий список'!$A$3:$AG$996,6,FALSE),""))</f>
        <v/>
      </c>
      <c r="I500" s="27" t="str">
        <f>IF(B500="","", IFERROR(VLOOKUP(E500,'Общий список'!$A$3:$AG$996,7,FALSE),""))</f>
        <v/>
      </c>
      <c r="J500" s="27" t="str">
        <f t="array" ref="J500">IFERROR(INDEX('Общий список'!$A$3:$O$996,VLOOKUP(E500,'Общий список'!$A$3:$S$996,19,FALSE),MATCH(B500,'Общий список'!A495:N495,0)+1),"")</f>
        <v/>
      </c>
      <c r="K500" s="30"/>
      <c r="L500" s="30"/>
      <c r="M500" s="31" t="str">
        <f t="shared" si="4"/>
        <v/>
      </c>
      <c r="N500" s="28"/>
      <c r="O500" s="32"/>
      <c r="R500" s="33"/>
      <c r="S500" s="33"/>
      <c r="T500" s="33"/>
    </row>
    <row r="501" ht="15.0" hidden="1" customHeight="1">
      <c r="A501" s="39"/>
      <c r="B501" s="26" t="str">
        <f t="array" ref="B501">IFERROR(INDEX('Общий список'!$A$3:$S$996,VLOOKUP(E501,'Общий список'!$A$3:$S$996,19,FALSE),MATCH($B$1,'Общий список'!A496:M496,0)),"")</f>
        <v/>
      </c>
      <c r="C501" s="27" t="str">
        <f>IF(B501="","", IFERROR(VLOOKUP(E501,'Общий список'!$A$3:$AG$996,3,FALSE),""))</f>
        <v/>
      </c>
      <c r="D501" s="27" t="str">
        <f>IF(B501="","", IFERROR(VLOOKUP(E501,'Общий список'!$A$3:$AG$996,17,FALSE),""))</f>
        <v/>
      </c>
      <c r="E501" s="28" t="str">
        <f>'Общий список'!A496</f>
        <v/>
      </c>
      <c r="F501" s="29" t="str">
        <f>IF(B501="","", IFERROR(VLOOKUP(E501,'Общий список'!$A$3:$AG$996,2,FALSE),""))</f>
        <v/>
      </c>
      <c r="G501" s="27" t="str">
        <f>IF(B501="","", IFERROR(VLOOKUP(E501,'Общий список'!$A$3:$AG$996,4,FALSE),""))</f>
        <v/>
      </c>
      <c r="H501" s="27" t="str">
        <f>IF(B501="","", IFERROR(VLOOKUP(E501,'Общий список'!$A$3:$AG$996,6,FALSE),""))</f>
        <v/>
      </c>
      <c r="I501" s="27" t="str">
        <f>IF(B501="","", IFERROR(VLOOKUP(E501,'Общий список'!$A$3:$AG$996,7,FALSE),""))</f>
        <v/>
      </c>
      <c r="J501" s="27" t="str">
        <f t="array" ref="J501">IFERROR(INDEX('Общий список'!$A$3:$O$996,VLOOKUP(E501,'Общий список'!$A$3:$S$996,19,FALSE),MATCH(B501,'Общий список'!A496:N496,0)+1),"")</f>
        <v/>
      </c>
      <c r="K501" s="30"/>
      <c r="L501" s="30"/>
      <c r="M501" s="31" t="str">
        <f t="shared" si="4"/>
        <v/>
      </c>
      <c r="N501" s="28"/>
      <c r="O501" s="32"/>
      <c r="R501" s="33"/>
      <c r="S501" s="33"/>
      <c r="T501" s="33"/>
    </row>
    <row r="502" ht="15.0" hidden="1" customHeight="1">
      <c r="A502" s="39"/>
      <c r="B502" s="26" t="str">
        <f t="array" ref="B502">IFERROR(INDEX('Общий список'!$A$3:$S$996,VLOOKUP(E502,'Общий список'!$A$3:$S$996,19,FALSE),MATCH($B$1,'Общий список'!A497:M497,0)),"")</f>
        <v/>
      </c>
      <c r="C502" s="27" t="str">
        <f>IF(B502="","", IFERROR(VLOOKUP(E502,'Общий список'!$A$3:$AG$996,3,FALSE),""))</f>
        <v/>
      </c>
      <c r="D502" s="27" t="str">
        <f>IF(B502="","", IFERROR(VLOOKUP(E502,'Общий список'!$A$3:$AG$996,17,FALSE),""))</f>
        <v/>
      </c>
      <c r="E502" s="28" t="str">
        <f>'Общий список'!A497</f>
        <v/>
      </c>
      <c r="F502" s="29" t="str">
        <f>IF(B502="","", IFERROR(VLOOKUP(E502,'Общий список'!$A$3:$AG$996,2,FALSE),""))</f>
        <v/>
      </c>
      <c r="G502" s="27" t="str">
        <f>IF(B502="","", IFERROR(VLOOKUP(E502,'Общий список'!$A$3:$AG$996,4,FALSE),""))</f>
        <v/>
      </c>
      <c r="H502" s="27" t="str">
        <f>IF(B502="","", IFERROR(VLOOKUP(E502,'Общий список'!$A$3:$AG$996,6,FALSE),""))</f>
        <v/>
      </c>
      <c r="I502" s="27" t="str">
        <f>IF(B502="","", IFERROR(VLOOKUP(E502,'Общий список'!$A$3:$AG$996,7,FALSE),""))</f>
        <v/>
      </c>
      <c r="J502" s="27" t="str">
        <f t="array" ref="J502">IFERROR(INDEX('Общий список'!$A$3:$O$996,VLOOKUP(E502,'Общий список'!$A$3:$S$996,19,FALSE),MATCH(B502,'Общий список'!A497:N497,0)+1),"")</f>
        <v/>
      </c>
      <c r="K502" s="30"/>
      <c r="L502" s="30"/>
      <c r="M502" s="31" t="str">
        <f t="shared" si="4"/>
        <v/>
      </c>
      <c r="N502" s="28"/>
      <c r="O502" s="32"/>
      <c r="R502" s="33"/>
      <c r="S502" s="33"/>
      <c r="T502" s="33"/>
    </row>
    <row r="503" ht="15.0" hidden="1" customHeight="1">
      <c r="A503" s="39"/>
      <c r="B503" s="26" t="str">
        <f t="array" ref="B503">IFERROR(INDEX('Общий список'!$A$3:$S$996,VLOOKUP(E503,'Общий список'!$A$3:$S$996,19,FALSE),MATCH($B$1,'Общий список'!A498:M498,0)),"")</f>
        <v/>
      </c>
      <c r="C503" s="27" t="str">
        <f>IF(B503="","", IFERROR(VLOOKUP(E503,'Общий список'!$A$3:$AG$996,3,FALSE),""))</f>
        <v/>
      </c>
      <c r="D503" s="27" t="str">
        <f>IF(B503="","", IFERROR(VLOOKUP(E503,'Общий список'!$A$3:$AG$996,17,FALSE),""))</f>
        <v/>
      </c>
      <c r="E503" s="28" t="str">
        <f>'Общий список'!A498</f>
        <v/>
      </c>
      <c r="F503" s="29" t="str">
        <f>IF(B503="","", IFERROR(VLOOKUP(E503,'Общий список'!$A$3:$AG$996,2,FALSE),""))</f>
        <v/>
      </c>
      <c r="G503" s="27" t="str">
        <f>IF(B503="","", IFERROR(VLOOKUP(E503,'Общий список'!$A$3:$AG$996,4,FALSE),""))</f>
        <v/>
      </c>
      <c r="H503" s="27" t="str">
        <f>IF(B503="","", IFERROR(VLOOKUP(E503,'Общий список'!$A$3:$AG$996,6,FALSE),""))</f>
        <v/>
      </c>
      <c r="I503" s="27" t="str">
        <f>IF(B503="","", IFERROR(VLOOKUP(E503,'Общий список'!$A$3:$AG$996,7,FALSE),""))</f>
        <v/>
      </c>
      <c r="J503" s="27" t="str">
        <f t="array" ref="J503">IFERROR(INDEX('Общий список'!$A$3:$O$996,VLOOKUP(E503,'Общий список'!$A$3:$S$996,19,FALSE),MATCH(B503,'Общий список'!A498:N498,0)+1),"")</f>
        <v/>
      </c>
      <c r="K503" s="30"/>
      <c r="L503" s="30"/>
      <c r="M503" s="31" t="str">
        <f t="shared" si="4"/>
        <v/>
      </c>
      <c r="N503" s="28"/>
      <c r="O503" s="32"/>
      <c r="R503" s="33"/>
      <c r="S503" s="33"/>
      <c r="T503" s="33"/>
    </row>
    <row r="504" ht="15.0" hidden="1" customHeight="1">
      <c r="A504" s="39"/>
      <c r="B504" s="26" t="str">
        <f t="array" ref="B504">IFERROR(INDEX('Общий список'!$A$3:$S$996,VLOOKUP(E504,'Общий список'!$A$3:$S$996,19,FALSE),MATCH($B$1,'Общий список'!A499:M499,0)),"")</f>
        <v/>
      </c>
      <c r="C504" s="27" t="str">
        <f>IF(B504="","", IFERROR(VLOOKUP(E504,'Общий список'!$A$3:$AG$996,3,FALSE),""))</f>
        <v/>
      </c>
      <c r="D504" s="27" t="str">
        <f>IF(B504="","", IFERROR(VLOOKUP(E504,'Общий список'!$A$3:$AG$996,17,FALSE),""))</f>
        <v/>
      </c>
      <c r="E504" s="28" t="str">
        <f>'Общий список'!A499</f>
        <v/>
      </c>
      <c r="F504" s="29" t="str">
        <f>IF(B504="","", IFERROR(VLOOKUP(E504,'Общий список'!$A$3:$AG$996,2,FALSE),""))</f>
        <v/>
      </c>
      <c r="G504" s="27" t="str">
        <f>IF(B504="","", IFERROR(VLOOKUP(E504,'Общий список'!$A$3:$AG$996,4,FALSE),""))</f>
        <v/>
      </c>
      <c r="H504" s="27" t="str">
        <f>IF(B504="","", IFERROR(VLOOKUP(E504,'Общий список'!$A$3:$AG$996,6,FALSE),""))</f>
        <v/>
      </c>
      <c r="I504" s="27" t="str">
        <f>IF(B504="","", IFERROR(VLOOKUP(E504,'Общий список'!$A$3:$AG$996,7,FALSE),""))</f>
        <v/>
      </c>
      <c r="J504" s="27" t="str">
        <f t="array" ref="J504">IFERROR(INDEX('Общий список'!$A$3:$O$996,VLOOKUP(E504,'Общий список'!$A$3:$S$996,19,FALSE),MATCH(B504,'Общий список'!A499:N499,0)+1),"")</f>
        <v/>
      </c>
      <c r="K504" s="30"/>
      <c r="L504" s="30"/>
      <c r="M504" s="31" t="str">
        <f t="shared" si="4"/>
        <v/>
      </c>
      <c r="N504" s="28"/>
      <c r="O504" s="32"/>
      <c r="R504" s="33"/>
      <c r="S504" s="33"/>
      <c r="T504" s="33"/>
    </row>
    <row r="505" ht="15.0" hidden="1" customHeight="1">
      <c r="A505" s="39"/>
      <c r="B505" s="26" t="str">
        <f t="array" ref="B505">IFERROR(INDEX('Общий список'!$A$3:$S$996,VLOOKUP(E505,'Общий список'!$A$3:$S$996,19,FALSE),MATCH($B$1,'Общий список'!A500:M500,0)),"")</f>
        <v/>
      </c>
      <c r="C505" s="27" t="str">
        <f>IF(B505="","", IFERROR(VLOOKUP(E505,'Общий список'!$A$3:$AG$996,3,FALSE),""))</f>
        <v/>
      </c>
      <c r="D505" s="27" t="str">
        <f>IF(B505="","", IFERROR(VLOOKUP(E505,'Общий список'!$A$3:$AG$996,17,FALSE),""))</f>
        <v/>
      </c>
      <c r="E505" s="28" t="str">
        <f>'Общий список'!A500</f>
        <v/>
      </c>
      <c r="F505" s="29" t="str">
        <f>IF(B505="","", IFERROR(VLOOKUP(E505,'Общий список'!$A$3:$AG$996,2,FALSE),""))</f>
        <v/>
      </c>
      <c r="G505" s="27" t="str">
        <f>IF(B505="","", IFERROR(VLOOKUP(E505,'Общий список'!$A$3:$AG$996,4,FALSE),""))</f>
        <v/>
      </c>
      <c r="H505" s="27" t="str">
        <f>IF(B505="","", IFERROR(VLOOKUP(E505,'Общий список'!$A$3:$AG$996,6,FALSE),""))</f>
        <v/>
      </c>
      <c r="I505" s="27" t="str">
        <f>IF(B505="","", IFERROR(VLOOKUP(E505,'Общий список'!$A$3:$AG$996,7,FALSE),""))</f>
        <v/>
      </c>
      <c r="J505" s="27" t="str">
        <f t="array" ref="J505">IFERROR(INDEX('Общий список'!$A$3:$O$996,VLOOKUP(E505,'Общий список'!$A$3:$S$996,19,FALSE),MATCH(B505,'Общий список'!A500:N500,0)+1),"")</f>
        <v/>
      </c>
      <c r="K505" s="30"/>
      <c r="L505" s="30"/>
      <c r="M505" s="31" t="str">
        <f t="shared" si="4"/>
        <v/>
      </c>
      <c r="N505" s="28"/>
      <c r="O505" s="32"/>
      <c r="R505" s="33"/>
      <c r="S505" s="33"/>
      <c r="T505" s="33"/>
    </row>
    <row r="506" ht="15.0" hidden="1" customHeight="1">
      <c r="A506" s="39"/>
      <c r="B506" s="26" t="str">
        <f t="array" ref="B506">IFERROR(INDEX('Общий список'!$A$3:$S$996,VLOOKUP(E506,'Общий список'!$A$3:$S$996,19,FALSE),MATCH($B$1,'Общий список'!A501:M501,0)),"")</f>
        <v/>
      </c>
      <c r="C506" s="27" t="str">
        <f>IF(B506="","", IFERROR(VLOOKUP(E506,'Общий список'!$A$3:$AG$996,3,FALSE),""))</f>
        <v/>
      </c>
      <c r="D506" s="27" t="str">
        <f>IF(B506="","", IFERROR(VLOOKUP(E506,'Общий список'!$A$3:$AG$996,17,FALSE),""))</f>
        <v/>
      </c>
      <c r="E506" s="28" t="str">
        <f>'Общий список'!A501</f>
        <v/>
      </c>
      <c r="F506" s="29" t="str">
        <f>IF(B506="","", IFERROR(VLOOKUP(E506,'Общий список'!$A$3:$AG$996,2,FALSE),""))</f>
        <v/>
      </c>
      <c r="G506" s="27" t="str">
        <f>IF(B506="","", IFERROR(VLOOKUP(E506,'Общий список'!$A$3:$AG$996,4,FALSE),""))</f>
        <v/>
      </c>
      <c r="H506" s="27" t="str">
        <f>IF(B506="","", IFERROR(VLOOKUP(E506,'Общий список'!$A$3:$AG$996,6,FALSE),""))</f>
        <v/>
      </c>
      <c r="I506" s="27" t="str">
        <f>IF(B506="","", IFERROR(VLOOKUP(E506,'Общий список'!$A$3:$AG$996,7,FALSE),""))</f>
        <v/>
      </c>
      <c r="J506" s="27" t="str">
        <f t="array" ref="J506">IFERROR(INDEX('Общий список'!$A$3:$O$996,VLOOKUP(E506,'Общий список'!$A$3:$S$996,19,FALSE),MATCH(B506,'Общий список'!A501:N501,0)+1),"")</f>
        <v/>
      </c>
      <c r="K506" s="30"/>
      <c r="L506" s="30"/>
      <c r="M506" s="31" t="str">
        <f t="shared" si="4"/>
        <v/>
      </c>
      <c r="N506" s="28"/>
      <c r="O506" s="32"/>
      <c r="R506" s="33"/>
      <c r="S506" s="33"/>
      <c r="T506" s="33"/>
    </row>
    <row r="507" ht="15.0" hidden="1" customHeight="1">
      <c r="A507" s="39"/>
      <c r="B507" s="26" t="str">
        <f t="array" ref="B507">IFERROR(INDEX('Общий список'!$A$3:$S$996,VLOOKUP(E507,'Общий список'!$A$3:$S$996,19,FALSE),MATCH($B$1,'Общий список'!A502:M502,0)),"")</f>
        <v/>
      </c>
      <c r="C507" s="27" t="str">
        <f>IF(B507="","", IFERROR(VLOOKUP(E507,'Общий список'!$A$3:$AG$996,3,FALSE),""))</f>
        <v/>
      </c>
      <c r="D507" s="27" t="str">
        <f>IF(B507="","", IFERROR(VLOOKUP(E507,'Общий список'!$A$3:$AG$996,17,FALSE),""))</f>
        <v/>
      </c>
      <c r="E507" s="28" t="str">
        <f>'Общий список'!A502</f>
        <v/>
      </c>
      <c r="F507" s="29" t="str">
        <f>IF(B507="","", IFERROR(VLOOKUP(E507,'Общий список'!$A$3:$AG$996,2,FALSE),""))</f>
        <v/>
      </c>
      <c r="G507" s="27" t="str">
        <f>IF(B507="","", IFERROR(VLOOKUP(E507,'Общий список'!$A$3:$AG$996,4,FALSE),""))</f>
        <v/>
      </c>
      <c r="H507" s="27" t="str">
        <f>IF(B507="","", IFERROR(VLOOKUP(E507,'Общий список'!$A$3:$AG$996,6,FALSE),""))</f>
        <v/>
      </c>
      <c r="I507" s="27" t="str">
        <f>IF(B507="","", IFERROR(VLOOKUP(E507,'Общий список'!$A$3:$AG$996,7,FALSE),""))</f>
        <v/>
      </c>
      <c r="J507" s="27" t="str">
        <f t="array" ref="J507">IFERROR(INDEX('Общий список'!$A$3:$O$996,VLOOKUP(E507,'Общий список'!$A$3:$S$996,19,FALSE),MATCH(B507,'Общий список'!A502:N502,0)+1),"")</f>
        <v/>
      </c>
      <c r="K507" s="30"/>
      <c r="L507" s="30"/>
      <c r="M507" s="31" t="str">
        <f t="shared" si="4"/>
        <v/>
      </c>
      <c r="N507" s="28"/>
      <c r="O507" s="32"/>
      <c r="R507" s="33"/>
      <c r="S507" s="33"/>
      <c r="T507" s="33"/>
    </row>
    <row r="508" ht="15.0" hidden="1" customHeight="1">
      <c r="A508" s="39"/>
      <c r="B508" s="26" t="str">
        <f t="array" ref="B508">IFERROR(INDEX('Общий список'!$A$3:$S$996,VLOOKUP(E508,'Общий список'!$A$3:$S$996,19,FALSE),MATCH($B$1,'Общий список'!A503:M503,0)),"")</f>
        <v/>
      </c>
      <c r="C508" s="27" t="str">
        <f>IF(B508="","", IFERROR(VLOOKUP(E508,'Общий список'!$A$3:$AG$996,3,FALSE),""))</f>
        <v/>
      </c>
      <c r="D508" s="27" t="str">
        <f>IF(B508="","", IFERROR(VLOOKUP(E508,'Общий список'!$A$3:$AG$996,17,FALSE),""))</f>
        <v/>
      </c>
      <c r="E508" s="28" t="str">
        <f>'Общий список'!A503</f>
        <v/>
      </c>
      <c r="F508" s="29" t="str">
        <f>IF(B508="","", IFERROR(VLOOKUP(E508,'Общий список'!$A$3:$AG$996,2,FALSE),""))</f>
        <v/>
      </c>
      <c r="G508" s="27" t="str">
        <f>IF(B508="","", IFERROR(VLOOKUP(E508,'Общий список'!$A$3:$AG$996,4,FALSE),""))</f>
        <v/>
      </c>
      <c r="H508" s="27" t="str">
        <f>IF(B508="","", IFERROR(VLOOKUP(E508,'Общий список'!$A$3:$AG$996,6,FALSE),""))</f>
        <v/>
      </c>
      <c r="I508" s="27" t="str">
        <f>IF(B508="","", IFERROR(VLOOKUP(E508,'Общий список'!$A$3:$AG$996,7,FALSE),""))</f>
        <v/>
      </c>
      <c r="J508" s="27" t="str">
        <f t="array" ref="J508">IFERROR(INDEX('Общий список'!$A$3:$O$996,VLOOKUP(E508,'Общий список'!$A$3:$S$996,19,FALSE),MATCH(B508,'Общий список'!A503:N503,0)+1),"")</f>
        <v/>
      </c>
      <c r="K508" s="30"/>
      <c r="L508" s="30"/>
      <c r="M508" s="31" t="str">
        <f t="shared" si="4"/>
        <v/>
      </c>
      <c r="N508" s="28"/>
      <c r="O508" s="32"/>
      <c r="R508" s="33"/>
      <c r="S508" s="33"/>
      <c r="T508" s="33"/>
    </row>
    <row r="509" ht="15.0" hidden="1" customHeight="1">
      <c r="A509" s="39"/>
      <c r="B509" s="26" t="str">
        <f t="array" ref="B509">IFERROR(INDEX('Общий список'!$A$3:$S$996,VLOOKUP(E509,'Общий список'!$A$3:$S$996,19,FALSE),MATCH($B$1,'Общий список'!A504:M504,0)),"")</f>
        <v/>
      </c>
      <c r="C509" s="27" t="str">
        <f>IF(B509="","", IFERROR(VLOOKUP(E509,'Общий список'!$A$3:$AG$996,3,FALSE),""))</f>
        <v/>
      </c>
      <c r="D509" s="27" t="str">
        <f>IF(B509="","", IFERROR(VLOOKUP(E509,'Общий список'!$A$3:$AG$996,17,FALSE),""))</f>
        <v/>
      </c>
      <c r="E509" s="28" t="str">
        <f>'Общий список'!A504</f>
        <v/>
      </c>
      <c r="F509" s="29" t="str">
        <f>IF(B509="","", IFERROR(VLOOKUP(E509,'Общий список'!$A$3:$AG$996,2,FALSE),""))</f>
        <v/>
      </c>
      <c r="G509" s="27" t="str">
        <f>IF(B509="","", IFERROR(VLOOKUP(E509,'Общий список'!$A$3:$AG$996,4,FALSE),""))</f>
        <v/>
      </c>
      <c r="H509" s="27" t="str">
        <f>IF(B509="","", IFERROR(VLOOKUP(E509,'Общий список'!$A$3:$AG$996,6,FALSE),""))</f>
        <v/>
      </c>
      <c r="I509" s="27" t="str">
        <f>IF(B509="","", IFERROR(VLOOKUP(E509,'Общий список'!$A$3:$AG$996,7,FALSE),""))</f>
        <v/>
      </c>
      <c r="J509" s="27" t="str">
        <f t="array" ref="J509">IFERROR(INDEX('Общий список'!$A$3:$O$996,VLOOKUP(E509,'Общий список'!$A$3:$S$996,19,FALSE),MATCH(B509,'Общий список'!A504:N504,0)+1),"")</f>
        <v/>
      </c>
      <c r="K509" s="30"/>
      <c r="L509" s="30"/>
      <c r="M509" s="31" t="str">
        <f t="shared" si="4"/>
        <v/>
      </c>
      <c r="N509" s="28"/>
      <c r="O509" s="32"/>
      <c r="R509" s="33"/>
      <c r="S509" s="33"/>
      <c r="T509" s="33"/>
    </row>
    <row r="510" ht="15.0" hidden="1" customHeight="1">
      <c r="A510" s="39"/>
      <c r="B510" s="26" t="str">
        <f t="array" ref="B510">IFERROR(INDEX('Общий список'!$A$3:$S$996,VLOOKUP(E510,'Общий список'!$A$3:$S$996,19,FALSE),MATCH($B$1,'Общий список'!A505:M505,0)),"")</f>
        <v/>
      </c>
      <c r="C510" s="27" t="str">
        <f>IF(B510="","", IFERROR(VLOOKUP(E510,'Общий список'!$A$3:$AG$996,3,FALSE),""))</f>
        <v/>
      </c>
      <c r="D510" s="27" t="str">
        <f>IF(B510="","", IFERROR(VLOOKUP(E510,'Общий список'!$A$3:$AG$996,17,FALSE),""))</f>
        <v/>
      </c>
      <c r="E510" s="28" t="str">
        <f>'Общий список'!A505</f>
        <v/>
      </c>
      <c r="F510" s="29" t="str">
        <f>IF(B510="","", IFERROR(VLOOKUP(E510,'Общий список'!$A$3:$AG$996,2,FALSE),""))</f>
        <v/>
      </c>
      <c r="G510" s="27" t="str">
        <f>IF(B510="","", IFERROR(VLOOKUP(E510,'Общий список'!$A$3:$AG$996,4,FALSE),""))</f>
        <v/>
      </c>
      <c r="H510" s="27" t="str">
        <f>IF(B510="","", IFERROR(VLOOKUP(E510,'Общий список'!$A$3:$AG$996,6,FALSE),""))</f>
        <v/>
      </c>
      <c r="I510" s="27" t="str">
        <f>IF(B510="","", IFERROR(VLOOKUP(E510,'Общий список'!$A$3:$AG$996,7,FALSE),""))</f>
        <v/>
      </c>
      <c r="J510" s="27" t="str">
        <f t="array" ref="J510">IFERROR(INDEX('Общий список'!$A$3:$O$996,VLOOKUP(E510,'Общий список'!$A$3:$S$996,19,FALSE),MATCH(B510,'Общий список'!A505:N505,0)+1),"")</f>
        <v/>
      </c>
      <c r="K510" s="30"/>
      <c r="L510" s="30"/>
      <c r="M510" s="31" t="str">
        <f t="shared" si="4"/>
        <v/>
      </c>
      <c r="N510" s="28"/>
      <c r="O510" s="32"/>
      <c r="R510" s="33"/>
      <c r="S510" s="33"/>
      <c r="T510" s="33"/>
    </row>
    <row r="511" ht="15.0" hidden="1" customHeight="1">
      <c r="A511" s="39"/>
      <c r="B511" s="26" t="str">
        <f t="array" ref="B511">IFERROR(INDEX('Общий список'!$A$3:$S$996,VLOOKUP(E511,'Общий список'!$A$3:$S$996,19,FALSE),MATCH($B$1,'Общий список'!A506:M506,0)),"")</f>
        <v/>
      </c>
      <c r="C511" s="27" t="str">
        <f>IF(B511="","", IFERROR(VLOOKUP(E511,'Общий список'!$A$3:$AG$996,3,FALSE),""))</f>
        <v/>
      </c>
      <c r="D511" s="27" t="str">
        <f>IF(B511="","", IFERROR(VLOOKUP(E511,'Общий список'!$A$3:$AG$996,17,FALSE),""))</f>
        <v/>
      </c>
      <c r="E511" s="28" t="str">
        <f>'Общий список'!A506</f>
        <v/>
      </c>
      <c r="F511" s="29" t="str">
        <f>IF(B511="","", IFERROR(VLOOKUP(E511,'Общий список'!$A$3:$AG$996,2,FALSE),""))</f>
        <v/>
      </c>
      <c r="G511" s="27" t="str">
        <f>IF(B511="","", IFERROR(VLOOKUP(E511,'Общий список'!$A$3:$AG$996,4,FALSE),""))</f>
        <v/>
      </c>
      <c r="H511" s="27" t="str">
        <f>IF(B511="","", IFERROR(VLOOKUP(E511,'Общий список'!$A$3:$AG$996,6,FALSE),""))</f>
        <v/>
      </c>
      <c r="I511" s="27" t="str">
        <f>IF(B511="","", IFERROR(VLOOKUP(E511,'Общий список'!$A$3:$AG$996,7,FALSE),""))</f>
        <v/>
      </c>
      <c r="J511" s="27" t="str">
        <f t="array" ref="J511">IFERROR(INDEX('Общий список'!$A$3:$O$996,VLOOKUP(E511,'Общий список'!$A$3:$S$996,19,FALSE),MATCH(B511,'Общий список'!A506:N506,0)+1),"")</f>
        <v/>
      </c>
      <c r="K511" s="30"/>
      <c r="L511" s="30"/>
      <c r="M511" s="31" t="str">
        <f t="shared" si="4"/>
        <v/>
      </c>
      <c r="N511" s="28"/>
      <c r="O511" s="32"/>
      <c r="R511" s="33"/>
      <c r="S511" s="33"/>
      <c r="T511" s="33"/>
    </row>
    <row r="512" ht="15.0" hidden="1" customHeight="1">
      <c r="A512" s="39"/>
      <c r="B512" s="26" t="str">
        <f t="array" ref="B512">IFERROR(INDEX('Общий список'!$A$3:$S$996,VLOOKUP(E512,'Общий список'!$A$3:$S$996,19,FALSE),MATCH($B$1,'Общий список'!A507:M507,0)),"")</f>
        <v/>
      </c>
      <c r="C512" s="27" t="str">
        <f>IF(B512="","", IFERROR(VLOOKUP(E512,'Общий список'!$A$3:$AG$996,3,FALSE),""))</f>
        <v/>
      </c>
      <c r="D512" s="27" t="str">
        <f>IF(B512="","", IFERROR(VLOOKUP(E512,'Общий список'!$A$3:$AG$996,17,FALSE),""))</f>
        <v/>
      </c>
      <c r="E512" s="28" t="str">
        <f>'Общий список'!A507</f>
        <v/>
      </c>
      <c r="F512" s="29" t="str">
        <f>IF(B512="","", IFERROR(VLOOKUP(E512,'Общий список'!$A$3:$AG$996,2,FALSE),""))</f>
        <v/>
      </c>
      <c r="G512" s="27" t="str">
        <f>IF(B512="","", IFERROR(VLOOKUP(E512,'Общий список'!$A$3:$AG$996,4,FALSE),""))</f>
        <v/>
      </c>
      <c r="H512" s="27" t="str">
        <f>IF(B512="","", IFERROR(VLOOKUP(E512,'Общий список'!$A$3:$AG$996,6,FALSE),""))</f>
        <v/>
      </c>
      <c r="I512" s="27" t="str">
        <f>IF(B512="","", IFERROR(VLOOKUP(E512,'Общий список'!$A$3:$AG$996,7,FALSE),""))</f>
        <v/>
      </c>
      <c r="J512" s="27" t="str">
        <f t="array" ref="J512">IFERROR(INDEX('Общий список'!$A$3:$O$996,VLOOKUP(E512,'Общий список'!$A$3:$S$996,19,FALSE),MATCH(B512,'Общий список'!A507:N507,0)+1),"")</f>
        <v/>
      </c>
      <c r="K512" s="30"/>
      <c r="L512" s="30"/>
      <c r="M512" s="31" t="str">
        <f t="shared" si="4"/>
        <v/>
      </c>
      <c r="N512" s="28"/>
      <c r="O512" s="32"/>
      <c r="R512" s="33"/>
      <c r="S512" s="33"/>
      <c r="T512" s="33"/>
    </row>
  </sheetData>
  <autoFilter ref="$B$4:$O$512">
    <filterColumn colId="1">
      <filters>
        <filter val="Ж"/>
      </filters>
    </filterColumn>
    <sortState ref="B4:O512">
      <sortCondition ref="F4:F512"/>
    </sortState>
  </autoFilter>
  <customSheetViews>
    <customSheetView guid="{C15CBFB1-96B2-44DF-BD7C-DEA03C1D770F}" filter="1" showAutoFilter="1">
      <autoFilter ref="$A$4:$AA$5">
        <filterColumn colId="1">
          <filters/>
        </filterColumn>
        <filterColumn colId="2">
          <filters blank="1"/>
        </filterColumn>
      </autoFilter>
    </customSheetView>
  </customSheetViews>
  <mergeCells count="3">
    <mergeCell ref="E1:I1"/>
    <mergeCell ref="E2:I2"/>
    <mergeCell ref="E3:I3"/>
  </mergeCells>
  <dataValidations>
    <dataValidation type="list" allowBlank="1" showErrorMessage="1" sqref="O5:O512">
      <formula1>"3 юн,2 юн,1 юн,3 взр,2 взр,1 взр,КМС,МС,МСМК,ЗМС"</formula1>
    </dataValidation>
    <dataValidation type="list" allowBlank="1" showErrorMessage="1" sqref="B1">
      <formula1>"60 м,400 м,800 м,3000 м,60 м с барьерами,прыжок в длину,толкание ядра,тройной прыжок,1500 м,200 м"</formula1>
    </dataValidation>
  </dataValidations>
  <printOptions horizontalCentered="1"/>
  <pageMargins bottom="0.75" footer="0.0" header="0.0" left="0.25" right="0.25" top="0.75"/>
  <pageSetup fitToHeight="0" paperSize="9" orientation="portrait" pageOrder="overThenDown"/>
  <drawing r:id="rId1"/>
</worksheet>
</file>