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регистрация" sheetId="1" r:id="rId4"/>
    <sheet state="visible" name="зал славы (финиш)" sheetId="2" r:id="rId5"/>
  </sheets>
  <definedNames>
    <definedName hidden="1" localSheetId="1" name="_xlnm._FilterDatabase">'зал славы (финиш)'!$A$3:$Y$37</definedName>
  </definedNames>
  <calcPr/>
</workbook>
</file>

<file path=xl/sharedStrings.xml><?xml version="1.0" encoding="utf-8"?>
<sst xmlns="http://schemas.openxmlformats.org/spreadsheetml/2006/main" count="187" uniqueCount="129">
  <si>
    <t>Участники Перегона Ступино-Серпухов</t>
  </si>
  <si>
    <t>Номер команды</t>
  </si>
  <si>
    <t>Дистанция</t>
  </si>
  <si>
    <t>Название команды</t>
  </si>
  <si>
    <t>Капитан</t>
  </si>
  <si>
    <t xml:space="preserve">Другие участники команды </t>
  </si>
  <si>
    <t>Взнос</t>
  </si>
  <si>
    <t>Примечание</t>
  </si>
  <si>
    <t xml:space="preserve">ЗАЛ СЛАВЫ </t>
  </si>
  <si>
    <t>Ступино-Серпухов (Ультра 45 км)</t>
  </si>
  <si>
    <t>Номер</t>
  </si>
  <si>
    <t>Формат</t>
  </si>
  <si>
    <t>Фамилия Имя</t>
  </si>
  <si>
    <t xml:space="preserve">Участники команды </t>
  </si>
  <si>
    <t>старт</t>
  </si>
  <si>
    <t>финиш</t>
  </si>
  <si>
    <t>время</t>
  </si>
  <si>
    <t>Ссылка на отчет участников</t>
  </si>
  <si>
    <t>УЛЬТРА 45</t>
  </si>
  <si>
    <t>Вагон Успехов</t>
  </si>
  <si>
    <t>Зимин Станислав</t>
  </si>
  <si>
    <t>Сама себе и рай, и ад)</t>
  </si>
  <si>
    <t>Журавская Светлана</t>
  </si>
  <si>
    <t>КАА</t>
  </si>
  <si>
    <t>Андрей Кузнецов</t>
  </si>
  <si>
    <t>OCR Банда</t>
  </si>
  <si>
    <t>Щербинина Вера</t>
  </si>
  <si>
    <t>МумиТролли</t>
  </si>
  <si>
    <t xml:space="preserve">Бостанов Мурат </t>
  </si>
  <si>
    <t>Кабанчик и Бананчик</t>
  </si>
  <si>
    <t>Иван Раков</t>
  </si>
  <si>
    <t>Артур Пирожков</t>
  </si>
  <si>
    <t>Пешеходник</t>
  </si>
  <si>
    <t xml:space="preserve">Кудрявцев Никита </t>
  </si>
  <si>
    <t>Квазигеоид</t>
  </si>
  <si>
    <t>Курник Михаил</t>
  </si>
  <si>
    <t>Во все тяжкие</t>
  </si>
  <si>
    <t>Уланкин Евгений</t>
  </si>
  <si>
    <t>Погалумпим</t>
  </si>
  <si>
    <t>Хрузин Михаил</t>
  </si>
  <si>
    <t>Флюгегехаймен</t>
  </si>
  <si>
    <t xml:space="preserve">Борзов Константин </t>
  </si>
  <si>
    <t>Самый отвратительный король</t>
  </si>
  <si>
    <t>Кулаков Иван (19 лет)</t>
  </si>
  <si>
    <t xml:space="preserve">20 метров прямо и налево </t>
  </si>
  <si>
    <t xml:space="preserve">Андрюха Затлер </t>
  </si>
  <si>
    <t>Бирюлёвский хлопец</t>
  </si>
  <si>
    <t>Костенчук Григорий</t>
  </si>
  <si>
    <t>Черепашка, возомнившая себя лосём</t>
  </si>
  <si>
    <t xml:space="preserve">Голубева Мария </t>
  </si>
  <si>
    <t>Дятлом в тайгу</t>
  </si>
  <si>
    <t xml:space="preserve">Макаров Андрей </t>
  </si>
  <si>
    <t>Имперский марш</t>
  </si>
  <si>
    <t>Серёга Vader</t>
  </si>
  <si>
    <t>Арина</t>
  </si>
  <si>
    <t>НикаАпофигей</t>
  </si>
  <si>
    <t xml:space="preserve">Голубев Владимир </t>
  </si>
  <si>
    <t>заочно, 48 км</t>
  </si>
  <si>
    <t>CyberDYNEsystems</t>
  </si>
  <si>
    <t>Моисеев Роман</t>
  </si>
  <si>
    <t>Черные бурундуки</t>
  </si>
  <si>
    <t>Дамарад Александр</t>
  </si>
  <si>
    <t>Лиса 12</t>
  </si>
  <si>
    <t>Львов Сергей</t>
  </si>
  <si>
    <t>Пичкалёва Анна</t>
  </si>
  <si>
    <t>Поймать тигра</t>
  </si>
  <si>
    <t>Воронов Дмитрий</t>
  </si>
  <si>
    <t>вечный риф</t>
  </si>
  <si>
    <t>Матвеев Алексей</t>
  </si>
  <si>
    <t>заочно 47 км</t>
  </si>
  <si>
    <t>Пышные сырники</t>
  </si>
  <si>
    <t>Ерошев Илья</t>
  </si>
  <si>
    <t xml:space="preserve">По(беда) </t>
  </si>
  <si>
    <t>Сулимов Кирилл</t>
  </si>
  <si>
    <t>Синюков Олег</t>
  </si>
  <si>
    <t>Бобёр!</t>
  </si>
  <si>
    <t>Бобылёв Максим</t>
  </si>
  <si>
    <t>Черничник</t>
  </si>
  <si>
    <t>Теодоронский Роман</t>
  </si>
  <si>
    <t>Странник</t>
  </si>
  <si>
    <t>Никита Чурсин</t>
  </si>
  <si>
    <t>Апероль &amp; Ишачка</t>
  </si>
  <si>
    <t>Мананникова Анна</t>
  </si>
  <si>
    <t>Фёдорова Алла</t>
  </si>
  <si>
    <t>Поцелуй мои колени</t>
  </si>
  <si>
    <t>Дружинин Михаил</t>
  </si>
  <si>
    <t xml:space="preserve">Кондратьев Павел, Верменич Светлана, Койнова Алёна, Жаров Роман, Переверзева Ксения </t>
  </si>
  <si>
    <t>Алексей Вин</t>
  </si>
  <si>
    <t>Грифон-Про</t>
  </si>
  <si>
    <t xml:space="preserve">Луговой Дмитрий </t>
  </si>
  <si>
    <t>Калинчиков Илья</t>
  </si>
  <si>
    <t>SWH voraus</t>
  </si>
  <si>
    <t>Подмарькова Наталья</t>
  </si>
  <si>
    <t>Болотонавты</t>
  </si>
  <si>
    <t>Волков Виктор</t>
  </si>
  <si>
    <t>Смирнов Олег</t>
  </si>
  <si>
    <t>Ступино-Турово (Лайт 25)</t>
  </si>
  <si>
    <t>ЛАЙТ 25</t>
  </si>
  <si>
    <t xml:space="preserve">Форест гамп </t>
  </si>
  <si>
    <t>Медуницын Тимофей</t>
  </si>
  <si>
    <t xml:space="preserve">Белинский Станислав </t>
  </si>
  <si>
    <t>Дымки</t>
  </si>
  <si>
    <t>Будянская Лена</t>
  </si>
  <si>
    <t>Будянский Дмитрий (реб 13)</t>
  </si>
  <si>
    <t>Домашние ситхи</t>
  </si>
  <si>
    <t>Панченко Лия</t>
  </si>
  <si>
    <t>Яворская Мария (реб. 11 лет)</t>
  </si>
  <si>
    <t>Зубастики</t>
  </si>
  <si>
    <t>Распопова Евгения</t>
  </si>
  <si>
    <t>Даниил Сандалов, Екатерина Глазунова, Михаил Глазунов, Алëна Сковородникова, Анастасия Менемчиадис, Даниил Луговой</t>
  </si>
  <si>
    <t>сообщить время финиша</t>
  </si>
  <si>
    <t>Домашние черепашки</t>
  </si>
  <si>
    <t>Елексей</t>
  </si>
  <si>
    <t>Дмитрий</t>
  </si>
  <si>
    <t>ЗАОЧНО, ожидается прохождение дистанции</t>
  </si>
  <si>
    <t>Иришка Чикипиковна</t>
  </si>
  <si>
    <t>Ирина Владимировна</t>
  </si>
  <si>
    <t>Noname</t>
  </si>
  <si>
    <t>Гордеева Юлия</t>
  </si>
  <si>
    <t>В одного</t>
  </si>
  <si>
    <t>Немилостивый Николай</t>
  </si>
  <si>
    <t>Solo</t>
  </si>
  <si>
    <t>Грехов Юрий</t>
  </si>
  <si>
    <t>Кузнецов Николай</t>
  </si>
  <si>
    <t xml:space="preserve">Настя Шавитова </t>
  </si>
  <si>
    <t>Птичка</t>
  </si>
  <si>
    <t xml:space="preserve">Дрозд Евгения </t>
  </si>
  <si>
    <t xml:space="preserve">Sergiev Run </t>
  </si>
  <si>
    <t xml:space="preserve">Ильинский Алексей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</si>
</sst>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 H:mm:ss"/>
    <numFmt numFmtId="165" formatCode="d.m.yyyy h:mm:ss"/>
  </numFmts>
  <fonts count="9">
    <font>
      <sz val="10.0"/>
      <color rgb="FF000000"/>
      <name val="Arial"/>
      <scheme val="minor"/>
    </font>
    <font>
      <b/>
      <sz val="17.0"/>
      <color theme="1"/>
      <name val="Arial"/>
    </font>
    <font/>
    <font>
      <b/>
      <color theme="1"/>
      <name val="Arial"/>
    </font>
    <font>
      <b/>
      <sz val="11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8F9FA"/>
        <bgColor rgb="FFF8F9FA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vertical="bottom"/>
    </xf>
    <xf borderId="4" fillId="2" fontId="3" numFmtId="0" xfId="0" applyAlignment="1" applyBorder="1" applyFont="1">
      <alignment horizontal="center" vertical="bottom"/>
    </xf>
    <xf borderId="4" fillId="2" fontId="3" numFmtId="0" xfId="0" applyAlignment="1" applyBorder="1" applyFont="1">
      <alignment horizontal="center" readingOrder="0" vertical="bottom"/>
    </xf>
    <xf borderId="4" fillId="2" fontId="3" numFmtId="0" xfId="0" applyAlignment="1" applyBorder="1" applyFont="1">
      <alignment horizontal="center" shrinkToFit="0" vertical="bottom" wrapText="0"/>
    </xf>
    <xf borderId="4" fillId="0" fontId="4" numFmtId="0" xfId="0" applyAlignment="1" applyBorder="1" applyFont="1">
      <alignment horizontal="center"/>
    </xf>
    <xf borderId="4" fillId="0" fontId="5" numFmtId="0" xfId="0" applyBorder="1" applyFont="1"/>
    <xf borderId="0" fillId="0" fontId="6" numFmtId="0" xfId="0" applyAlignment="1" applyFont="1">
      <alignment horizontal="center"/>
    </xf>
    <xf borderId="0" fillId="0" fontId="5" numFmtId="0" xfId="0" applyFont="1"/>
    <xf borderId="1" fillId="3" fontId="1" numFmtId="0" xfId="0" applyAlignment="1" applyBorder="1" applyFill="1" applyFont="1">
      <alignment horizontal="center" readingOrder="0" vertical="bottom"/>
    </xf>
    <xf borderId="1" fillId="2" fontId="1" numFmtId="0" xfId="0" applyAlignment="1" applyBorder="1" applyFont="1">
      <alignment horizontal="center" readingOrder="0" vertical="bottom"/>
    </xf>
    <xf borderId="4" fillId="2" fontId="3" numFmtId="0" xfId="0" applyAlignment="1" applyBorder="1" applyFont="1">
      <alignment vertical="bottom"/>
    </xf>
    <xf borderId="4" fillId="2" fontId="3" numFmtId="20" xfId="0" applyAlignment="1" applyBorder="1" applyFont="1" applyNumberFormat="1">
      <alignment horizontal="center" vertical="bottom"/>
    </xf>
    <xf borderId="4" fillId="0" fontId="3" numFmtId="0" xfId="0" applyAlignment="1" applyBorder="1" applyFont="1">
      <alignment vertical="bottom"/>
    </xf>
    <xf borderId="4" fillId="0" fontId="3" numFmtId="0" xfId="0" applyAlignment="1" applyBorder="1" applyFont="1">
      <alignment horizontal="right" vertical="bottom"/>
    </xf>
    <xf borderId="4" fillId="0" fontId="7" numFmtId="0" xfId="0" applyAlignment="1" applyBorder="1" applyFont="1">
      <alignment vertical="bottom"/>
    </xf>
    <xf borderId="4" fillId="0" fontId="7" numFmtId="164" xfId="0" applyAlignment="1" applyBorder="1" applyFont="1" applyNumberFormat="1">
      <alignment horizontal="right" vertical="bottom"/>
    </xf>
    <xf borderId="4" fillId="0" fontId="7" numFmtId="46" xfId="0" applyAlignment="1" applyBorder="1" applyFont="1" applyNumberFormat="1">
      <alignment horizontal="right" vertical="bottom"/>
    </xf>
    <xf borderId="4" fillId="0" fontId="7" numFmtId="20" xfId="0" applyAlignment="1" applyBorder="1" applyFont="1" applyNumberFormat="1">
      <alignment vertical="bottom"/>
    </xf>
    <xf borderId="4" fillId="0" fontId="7" numFmtId="164" xfId="0" applyAlignment="1" applyBorder="1" applyFont="1" applyNumberFormat="1">
      <alignment horizontal="right" readingOrder="0" vertical="bottom"/>
    </xf>
    <xf borderId="4" fillId="0" fontId="7" numFmtId="164" xfId="0" applyAlignment="1" applyBorder="1" applyFont="1" applyNumberFormat="1">
      <alignment vertical="bottom"/>
    </xf>
    <xf borderId="4" fillId="0" fontId="7" numFmtId="20" xfId="0" applyAlignment="1" applyBorder="1" applyFont="1" applyNumberFormat="1">
      <alignment horizontal="right" vertical="bottom"/>
    </xf>
    <xf borderId="4" fillId="0" fontId="7" numFmtId="0" xfId="0" applyAlignment="1" applyBorder="1" applyFont="1">
      <alignment readingOrder="0" vertical="bottom"/>
    </xf>
    <xf borderId="4" fillId="0" fontId="7" numFmtId="0" xfId="0" applyAlignment="1" applyBorder="1" applyFont="1">
      <alignment horizontal="right" vertical="bottom"/>
    </xf>
    <xf borderId="4" fillId="2" fontId="7" numFmtId="164" xfId="0" applyAlignment="1" applyBorder="1" applyFont="1" applyNumberFormat="1">
      <alignment vertical="bottom"/>
    </xf>
    <xf borderId="4" fillId="2" fontId="7" numFmtId="20" xfId="0" applyAlignment="1" applyBorder="1" applyFont="1" applyNumberFormat="1">
      <alignment horizontal="right" vertical="bottom"/>
    </xf>
    <xf borderId="4" fillId="2" fontId="7" numFmtId="20" xfId="0" applyAlignment="1" applyBorder="1" applyFont="1" applyNumberFormat="1">
      <alignment vertical="bottom"/>
    </xf>
    <xf borderId="4" fillId="4" fontId="3" numFmtId="0" xfId="0" applyAlignment="1" applyBorder="1" applyFill="1" applyFont="1">
      <alignment horizontal="right" vertical="bottom"/>
    </xf>
    <xf borderId="4" fillId="4" fontId="7" numFmtId="0" xfId="0" applyAlignment="1" applyBorder="1" applyFont="1">
      <alignment vertical="bottom"/>
    </xf>
    <xf borderId="4" fillId="4" fontId="7" numFmtId="0" xfId="0" applyAlignment="1" applyBorder="1" applyFont="1">
      <alignment shrinkToFit="0" vertical="bottom" wrapText="1"/>
    </xf>
    <xf borderId="4" fillId="4" fontId="7" numFmtId="164" xfId="0" applyAlignment="1" applyBorder="1" applyFont="1" applyNumberFormat="1">
      <alignment horizontal="right" vertical="bottom"/>
    </xf>
    <xf borderId="4" fillId="4" fontId="7" numFmtId="46" xfId="0" applyAlignment="1" applyBorder="1" applyFont="1" applyNumberFormat="1">
      <alignment horizontal="right" vertical="bottom"/>
    </xf>
    <xf borderId="4" fillId="4" fontId="7" numFmtId="20" xfId="0" applyAlignment="1" applyBorder="1" applyFont="1" applyNumberFormat="1">
      <alignment vertical="bottom"/>
    </xf>
    <xf borderId="4" fillId="2" fontId="3" numFmtId="0" xfId="0" applyAlignment="1" applyBorder="1" applyFont="1">
      <alignment horizontal="right" vertical="bottom"/>
    </xf>
    <xf borderId="4" fillId="2" fontId="7" numFmtId="0" xfId="0" applyAlignment="1" applyBorder="1" applyFont="1">
      <alignment vertical="bottom"/>
    </xf>
    <xf borderId="4" fillId="2" fontId="7" numFmtId="164" xfId="0" applyAlignment="1" applyBorder="1" applyFont="1" applyNumberFormat="1">
      <alignment horizontal="right" vertical="bottom"/>
    </xf>
    <xf borderId="4" fillId="2" fontId="7" numFmtId="46" xfId="0" applyAlignment="1" applyBorder="1" applyFont="1" applyNumberFormat="1">
      <alignment horizontal="right" vertical="bottom"/>
    </xf>
    <xf borderId="0" fillId="0" fontId="6" numFmtId="0" xfId="0" applyFont="1"/>
    <xf borderId="0" fillId="0" fontId="5" numFmtId="20" xfId="0" applyFont="1" applyNumberFormat="1"/>
    <xf borderId="4" fillId="0" fontId="7" numFmtId="165" xfId="0" applyAlignment="1" applyBorder="1" applyFont="1" applyNumberFormat="1">
      <alignment horizontal="right" readingOrder="0" vertical="bottom"/>
    </xf>
    <xf borderId="4" fillId="2" fontId="8" numFmtId="0" xfId="0" applyAlignment="1" applyBorder="1" applyFont="1">
      <alignment readingOrder="0" vertical="bottom"/>
    </xf>
    <xf borderId="0" fillId="3" fontId="6" numFmtId="0" xfId="0" applyAlignment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регистрация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G3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регистрация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16.63"/>
    <col customWidth="1" min="3" max="3" width="31.25"/>
    <col customWidth="1" min="4" max="4" width="23.38"/>
    <col customWidth="1" min="5" max="5" width="56.25"/>
    <col customWidth="1" min="6" max="6" width="9.38"/>
    <col customWidth="1" min="7" max="7" width="34.25"/>
  </cols>
  <sheetData>
    <row r="1" ht="36.0" customHeight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7" t="s">
        <v>6</v>
      </c>
      <c r="G2" s="7" t="s">
        <v>7</v>
      </c>
    </row>
    <row r="3">
      <c r="A3" s="8">
        <f>IFERROR(__xludf.DUMMYFUNCTION("IMPORTRANGE(""https://docs.google.com/spreadsheets/d/1DlfYOln5tQC44-kk2YkIEmWF-p5FNcM413wLOSt6aBg/edit?usp=sharing"",""A2:g90"")"),1.0)</f>
        <v>1</v>
      </c>
      <c r="B3" s="9" t="str">
        <f>IFERROR(__xludf.DUMMYFUNCTION("""COMPUTED_VALUE"""),"УЛЬТРА 45")</f>
        <v>УЛЬТРА 45</v>
      </c>
      <c r="C3" s="9" t="str">
        <f>IFERROR(__xludf.DUMMYFUNCTION("""COMPUTED_VALUE"""),"Вагон Успехов")</f>
        <v>Вагон Успехов</v>
      </c>
      <c r="D3" s="9" t="str">
        <f>IFERROR(__xludf.DUMMYFUNCTION("""COMPUTED_VALUE"""),"Зимин Станислав")</f>
        <v>Зимин Станислав</v>
      </c>
      <c r="E3" s="9"/>
      <c r="F3" s="9" t="str">
        <f>IFERROR(__xludf.DUMMYFUNCTION("""COMPUTED_VALUE"""),"да")</f>
        <v>да</v>
      </c>
      <c r="G3" s="9"/>
    </row>
    <row r="4">
      <c r="A4" s="8">
        <f>IFERROR(__xludf.DUMMYFUNCTION("""COMPUTED_VALUE"""),2.0)</f>
        <v>2</v>
      </c>
      <c r="B4" s="9" t="str">
        <f>IFERROR(__xludf.DUMMYFUNCTION("""COMPUTED_VALUE"""),"УЛЬТРА 45")</f>
        <v>УЛЬТРА 45</v>
      </c>
      <c r="C4" s="9" t="str">
        <f>IFERROR(__xludf.DUMMYFUNCTION("""COMPUTED_VALUE"""),"Черные бурундуки")</f>
        <v>Черные бурундуки</v>
      </c>
      <c r="D4" s="9" t="str">
        <f>IFERROR(__xludf.DUMMYFUNCTION("""COMPUTED_VALUE"""),"Дамарад Александр")</f>
        <v>Дамарад Александр</v>
      </c>
      <c r="E4" s="9"/>
      <c r="F4" s="9" t="str">
        <f>IFERROR(__xludf.DUMMYFUNCTION("""COMPUTED_VALUE"""),"да")</f>
        <v>да</v>
      </c>
      <c r="G4" s="9"/>
    </row>
    <row r="5">
      <c r="A5" s="8">
        <f>IFERROR(__xludf.DUMMYFUNCTION("""COMPUTED_VALUE"""),3.0)</f>
        <v>3</v>
      </c>
      <c r="B5" s="9" t="str">
        <f>IFERROR(__xludf.DUMMYFUNCTION("""COMPUTED_VALUE"""),"УЛЬТРА 45")</f>
        <v>УЛЬТРА 45</v>
      </c>
      <c r="C5" s="9" t="str">
        <f>IFERROR(__xludf.DUMMYFUNCTION("""COMPUTED_VALUE"""),"Имперский марш")</f>
        <v>Имперский марш</v>
      </c>
      <c r="D5" s="9" t="str">
        <f>IFERROR(__xludf.DUMMYFUNCTION("""COMPUTED_VALUE"""),"Серёга Vader")</f>
        <v>Серёга Vader</v>
      </c>
      <c r="E5" s="9" t="str">
        <f>IFERROR(__xludf.DUMMYFUNCTION("""COMPUTED_VALUE"""),"Арина")</f>
        <v>Арина</v>
      </c>
      <c r="F5" s="9" t="str">
        <f>IFERROR(__xludf.DUMMYFUNCTION("""COMPUTED_VALUE"""),"да")</f>
        <v>да</v>
      </c>
      <c r="G5" s="9"/>
    </row>
    <row r="6">
      <c r="A6" s="8">
        <f>IFERROR(__xludf.DUMMYFUNCTION("""COMPUTED_VALUE"""),4.0)</f>
        <v>4</v>
      </c>
      <c r="B6" s="9" t="str">
        <f>IFERROR(__xludf.DUMMYFUNCTION("""COMPUTED_VALUE"""),"УЛЬТРА 45")</f>
        <v>УЛЬТРА 45</v>
      </c>
      <c r="C6" s="9" t="str">
        <f>IFERROR(__xludf.DUMMYFUNCTION("""COMPUTED_VALUE"""),"Странник")</f>
        <v>Странник</v>
      </c>
      <c r="D6" s="9" t="str">
        <f>IFERROR(__xludf.DUMMYFUNCTION("""COMPUTED_VALUE"""),"Никита Чурсин")</f>
        <v>Никита Чурсин</v>
      </c>
      <c r="E6" s="9"/>
      <c r="F6" s="9" t="str">
        <f>IFERROR(__xludf.DUMMYFUNCTION("""COMPUTED_VALUE"""),"да")</f>
        <v>да</v>
      </c>
      <c r="G6" s="9"/>
    </row>
    <row r="7">
      <c r="A7" s="8">
        <f>IFERROR(__xludf.DUMMYFUNCTION("""COMPUTED_VALUE"""),5.0)</f>
        <v>5</v>
      </c>
      <c r="B7" s="9" t="str">
        <f>IFERROR(__xludf.DUMMYFUNCTION("""COMPUTED_VALUE"""),"УЛЬТРА 45")</f>
        <v>УЛЬТРА 45</v>
      </c>
      <c r="C7" s="9" t="str">
        <f>IFERROR(__xludf.DUMMYFUNCTION("""COMPUTED_VALUE"""),"Иришка Чикипиковна")</f>
        <v>Иришка Чикипиковна</v>
      </c>
      <c r="D7" s="9" t="str">
        <f>IFERROR(__xludf.DUMMYFUNCTION("""COMPUTED_VALUE"""),"Ирина Владимировна")</f>
        <v>Ирина Владимировна</v>
      </c>
      <c r="E7" s="9"/>
      <c r="F7" s="9"/>
      <c r="G7" s="9" t="str">
        <f>IFERROR(__xludf.DUMMYFUNCTION("""COMPUTED_VALUE"""),"заочно")</f>
        <v>заочно</v>
      </c>
    </row>
    <row r="8">
      <c r="A8" s="8">
        <f>IFERROR(__xludf.DUMMYFUNCTION("""COMPUTED_VALUE"""),6.0)</f>
        <v>6</v>
      </c>
      <c r="B8" s="9" t="str">
        <f>IFERROR(__xludf.DUMMYFUNCTION("""COMPUTED_VALUE"""),"УЛЬТРА 45")</f>
        <v>УЛЬТРА 45</v>
      </c>
      <c r="C8" s="9" t="str">
        <f>IFERROR(__xludf.DUMMYFUNCTION("""COMPUTED_VALUE"""),"Флюгегехаймен")</f>
        <v>Флюгегехаймен</v>
      </c>
      <c r="D8" s="9" t="str">
        <f>IFERROR(__xludf.DUMMYFUNCTION("""COMPUTED_VALUE"""),"Борзов Константин ")</f>
        <v>Борзов Константин </v>
      </c>
      <c r="E8" s="9"/>
      <c r="F8" s="9" t="str">
        <f>IFERROR(__xludf.DUMMYFUNCTION("""COMPUTED_VALUE"""),"да")</f>
        <v>да</v>
      </c>
      <c r="G8" s="9"/>
    </row>
    <row r="9">
      <c r="A9" s="8">
        <f>IFERROR(__xludf.DUMMYFUNCTION("""COMPUTED_VALUE"""),7.0)</f>
        <v>7</v>
      </c>
      <c r="B9" s="9" t="str">
        <f>IFERROR(__xludf.DUMMYFUNCTION("""COMPUTED_VALUE"""),"УЛЬТРА 45")</f>
        <v>УЛЬТРА 45</v>
      </c>
      <c r="C9" s="9" t="str">
        <f>IFERROR(__xludf.DUMMYFUNCTION("""COMPUTED_VALUE"""),"Пешеходник")</f>
        <v>Пешеходник</v>
      </c>
      <c r="D9" s="9" t="str">
        <f>IFERROR(__xludf.DUMMYFUNCTION("""COMPUTED_VALUE"""),"Кудрявцев Никита ")</f>
        <v>Кудрявцев Никита </v>
      </c>
      <c r="E9" s="9"/>
      <c r="F9" s="9" t="str">
        <f>IFERROR(__xludf.DUMMYFUNCTION("""COMPUTED_VALUE"""),"да")</f>
        <v>да</v>
      </c>
      <c r="G9" s="9"/>
    </row>
    <row r="10">
      <c r="A10" s="8">
        <f>IFERROR(__xludf.DUMMYFUNCTION("""COMPUTED_VALUE"""),8.0)</f>
        <v>8</v>
      </c>
      <c r="B10" s="9" t="str">
        <f>IFERROR(__xludf.DUMMYFUNCTION("""COMPUTED_VALUE"""),"УЛЬТРА 45")</f>
        <v>УЛЬТРА 45</v>
      </c>
      <c r="C10" s="9" t="str">
        <f>IFERROR(__xludf.DUMMYFUNCTION("""COMPUTED_VALUE"""),"Погалумпим")</f>
        <v>Погалумпим</v>
      </c>
      <c r="D10" s="9" t="str">
        <f>IFERROR(__xludf.DUMMYFUNCTION("""COMPUTED_VALUE"""),"Хрузин Михаил")</f>
        <v>Хрузин Михаил</v>
      </c>
      <c r="E10" s="9"/>
      <c r="F10" s="9" t="str">
        <f>IFERROR(__xludf.DUMMYFUNCTION("""COMPUTED_VALUE"""),"да")</f>
        <v>да</v>
      </c>
      <c r="G10" s="9"/>
    </row>
    <row r="11">
      <c r="A11" s="8">
        <f>IFERROR(__xludf.DUMMYFUNCTION("""COMPUTED_VALUE"""),9.0)</f>
        <v>9</v>
      </c>
      <c r="B11" s="9" t="str">
        <f>IFERROR(__xludf.DUMMYFUNCTION("""COMPUTED_VALUE"""),"УЛЬТРА 45")</f>
        <v>УЛЬТРА 45</v>
      </c>
      <c r="C11" s="9" t="str">
        <f>IFERROR(__xludf.DUMMYFUNCTION("""COMPUTED_VALUE"""),"CyberDYNEsystems")</f>
        <v>CyberDYNEsystems</v>
      </c>
      <c r="D11" s="9" t="str">
        <f>IFERROR(__xludf.DUMMYFUNCTION("""COMPUTED_VALUE"""),"Моисеев Роман")</f>
        <v>Моисеев Роман</v>
      </c>
      <c r="E11" s="9"/>
      <c r="F11" s="9" t="str">
        <f>IFERROR(__xludf.DUMMYFUNCTION("""COMPUTED_VALUE"""),"да")</f>
        <v>да</v>
      </c>
      <c r="G11" s="9"/>
    </row>
    <row r="12">
      <c r="A12" s="8">
        <f>IFERROR(__xludf.DUMMYFUNCTION("""COMPUTED_VALUE"""),10.0)</f>
        <v>10</v>
      </c>
      <c r="B12" s="9" t="str">
        <f>IFERROR(__xludf.DUMMYFUNCTION("""COMPUTED_VALUE"""),"УЛЬТРА 45")</f>
        <v>УЛЬТРА 45</v>
      </c>
      <c r="C12" s="9" t="str">
        <f>IFERROR(__xludf.DUMMYFUNCTION("""COMPUTED_VALUE"""),"Лиса 12")</f>
        <v>Лиса 12</v>
      </c>
      <c r="D12" s="9" t="str">
        <f>IFERROR(__xludf.DUMMYFUNCTION("""COMPUTED_VALUE"""),"Львов Сергей")</f>
        <v>Львов Сергей</v>
      </c>
      <c r="E12" s="9" t="str">
        <f>IFERROR(__xludf.DUMMYFUNCTION("""COMPUTED_VALUE"""),"Пичкалёва Анна")</f>
        <v>Пичкалёва Анна</v>
      </c>
      <c r="F12" s="9" t="str">
        <f>IFERROR(__xludf.DUMMYFUNCTION("""COMPUTED_VALUE"""),"да")</f>
        <v>да</v>
      </c>
      <c r="G12" s="9"/>
    </row>
    <row r="13">
      <c r="A13" s="8">
        <f>IFERROR(__xludf.DUMMYFUNCTION("""COMPUTED_VALUE"""),11.0)</f>
        <v>11</v>
      </c>
      <c r="B13" s="9" t="str">
        <f>IFERROR(__xludf.DUMMYFUNCTION("""COMPUTED_VALUE"""),"УЛЬТРА 45")</f>
        <v>УЛЬТРА 45</v>
      </c>
      <c r="C13" s="9" t="str">
        <f>IFERROR(__xludf.DUMMYFUNCTION("""COMPUTED_VALUE"""),"OCR Банда")</f>
        <v>OCR Банда</v>
      </c>
      <c r="D13" s="9" t="str">
        <f>IFERROR(__xludf.DUMMYFUNCTION("""COMPUTED_VALUE"""),"Щербинина Вера")</f>
        <v>Щербинина Вера</v>
      </c>
      <c r="E13" s="9"/>
      <c r="F13" s="9" t="str">
        <f>IFERROR(__xludf.DUMMYFUNCTION("""COMPUTED_VALUE"""),"да")</f>
        <v>да</v>
      </c>
      <c r="G13" s="9"/>
    </row>
    <row r="14">
      <c r="A14" s="8">
        <f>IFERROR(__xludf.DUMMYFUNCTION("""COMPUTED_VALUE"""),12.0)</f>
        <v>12</v>
      </c>
      <c r="B14" s="9" t="str">
        <f>IFERROR(__xludf.DUMMYFUNCTION("""COMPUTED_VALUE"""),"УЛЬТРА 45")</f>
        <v>УЛЬТРА 45</v>
      </c>
      <c r="C14" s="9" t="str">
        <f>IFERROR(__xludf.DUMMYFUNCTION("""COMPUTED_VALUE"""),"Во все тяжкие")</f>
        <v>Во все тяжкие</v>
      </c>
      <c r="D14" s="9" t="str">
        <f>IFERROR(__xludf.DUMMYFUNCTION("""COMPUTED_VALUE"""),"Уланкин Евгений")</f>
        <v>Уланкин Евгений</v>
      </c>
      <c r="E14" s="9"/>
      <c r="F14" s="9" t="str">
        <f>IFERROR(__xludf.DUMMYFUNCTION("""COMPUTED_VALUE"""),"да")</f>
        <v>да</v>
      </c>
      <c r="G14" s="9"/>
    </row>
    <row r="15">
      <c r="A15" s="8">
        <f>IFERROR(__xludf.DUMMYFUNCTION("""COMPUTED_VALUE"""),13.0)</f>
        <v>13</v>
      </c>
      <c r="B15" s="9" t="str">
        <f>IFERROR(__xludf.DUMMYFUNCTION("""COMPUTED_VALUE"""),"УЛЬТРА 45")</f>
        <v>УЛЬТРА 45</v>
      </c>
      <c r="C15" s="9" t="str">
        <f>IFERROR(__xludf.DUMMYFUNCTION("""COMPUTED_VALUE"""),"Noname")</f>
        <v>Noname</v>
      </c>
      <c r="D15" s="9" t="str">
        <f>IFERROR(__xludf.DUMMYFUNCTION("""COMPUTED_VALUE"""),"Гордеева Юлия")</f>
        <v>Гордеева Юлия</v>
      </c>
      <c r="E15" s="9"/>
      <c r="F15" s="9" t="str">
        <f>IFERROR(__xludf.DUMMYFUNCTION("""COMPUTED_VALUE"""),"да")</f>
        <v>да</v>
      </c>
      <c r="G15" s="9" t="str">
        <f>IFERROR(__xludf.DUMMYFUNCTION("""COMPUTED_VALUE"""),"заочно")</f>
        <v>заочно</v>
      </c>
    </row>
    <row r="16">
      <c r="A16" s="8">
        <f>IFERROR(__xludf.DUMMYFUNCTION("""COMPUTED_VALUE"""),14.0)</f>
        <v>14</v>
      </c>
      <c r="B16" s="9" t="str">
        <f>IFERROR(__xludf.DUMMYFUNCTION("""COMPUTED_VALUE"""),"УЛЬТРА 45")</f>
        <v>УЛЬТРА 45</v>
      </c>
      <c r="C16" s="9" t="str">
        <f>IFERROR(__xludf.DUMMYFUNCTION("""COMPUTED_VALUE"""),"Кабанчик и Бананчик")</f>
        <v>Кабанчик и Бананчик</v>
      </c>
      <c r="D16" s="9" t="str">
        <f>IFERROR(__xludf.DUMMYFUNCTION("""COMPUTED_VALUE"""),"Иван Раков")</f>
        <v>Иван Раков</v>
      </c>
      <c r="E16" s="9" t="str">
        <f>IFERROR(__xludf.DUMMYFUNCTION("""COMPUTED_VALUE"""),"Артур Пирожков")</f>
        <v>Артур Пирожков</v>
      </c>
      <c r="F16" s="9" t="str">
        <f>IFERROR(__xludf.DUMMYFUNCTION("""COMPUTED_VALUE"""),"да")</f>
        <v>да</v>
      </c>
      <c r="G16" s="9"/>
    </row>
    <row r="17">
      <c r="A17" s="8">
        <f>IFERROR(__xludf.DUMMYFUNCTION("""COMPUTED_VALUE"""),15.0)</f>
        <v>15</v>
      </c>
      <c r="B17" s="9" t="str">
        <f>IFERROR(__xludf.DUMMYFUNCTION("""COMPUTED_VALUE"""),"УЛЬТРА 45")</f>
        <v>УЛЬТРА 45</v>
      </c>
      <c r="C17" s="9" t="str">
        <f>IFERROR(__xludf.DUMMYFUNCTION("""COMPUTED_VALUE"""),"Черепашка, возомнившая себя лосём")</f>
        <v>Черепашка, возомнившая себя лосём</v>
      </c>
      <c r="D17" s="9" t="str">
        <f>IFERROR(__xludf.DUMMYFUNCTION("""COMPUTED_VALUE"""),"Голубева Мария ")</f>
        <v>Голубева Мария </v>
      </c>
      <c r="E17" s="9"/>
      <c r="F17" s="9" t="str">
        <f>IFERROR(__xludf.DUMMYFUNCTION("""COMPUTED_VALUE"""),"да")</f>
        <v>да</v>
      </c>
      <c r="G17" s="9"/>
    </row>
    <row r="18">
      <c r="A18" s="8">
        <f>IFERROR(__xludf.DUMMYFUNCTION("""COMPUTED_VALUE"""),16.0)</f>
        <v>16</v>
      </c>
      <c r="B18" s="9" t="str">
        <f>IFERROR(__xludf.DUMMYFUNCTION("""COMPUTED_VALUE"""),"УЛЬТРА 45")</f>
        <v>УЛЬТРА 45</v>
      </c>
      <c r="C18" s="9" t="str">
        <f>IFERROR(__xludf.DUMMYFUNCTION("""COMPUTED_VALUE"""),"По(беда) ")</f>
        <v>По(беда) </v>
      </c>
      <c r="D18" s="9" t="str">
        <f>IFERROR(__xludf.DUMMYFUNCTION("""COMPUTED_VALUE"""),"Сулимов Кирилл")</f>
        <v>Сулимов Кирилл</v>
      </c>
      <c r="E18" s="9" t="str">
        <f>IFERROR(__xludf.DUMMYFUNCTION("""COMPUTED_VALUE"""),"Синюков Олег")</f>
        <v>Синюков Олег</v>
      </c>
      <c r="F18" s="9" t="str">
        <f>IFERROR(__xludf.DUMMYFUNCTION("""COMPUTED_VALUE"""),"да")</f>
        <v>да</v>
      </c>
      <c r="G18" s="9"/>
    </row>
    <row r="19">
      <c r="A19" s="8">
        <f>IFERROR(__xludf.DUMMYFUNCTION("""COMPUTED_VALUE"""),17.0)</f>
        <v>17</v>
      </c>
      <c r="B19" s="9" t="str">
        <f>IFERROR(__xludf.DUMMYFUNCTION("""COMPUTED_VALUE"""),"УЛЬТРА 45")</f>
        <v>УЛЬТРА 45</v>
      </c>
      <c r="C19" s="9" t="str">
        <f>IFERROR(__xludf.DUMMYFUNCTION("""COMPUTED_VALUE"""),"В одного")</f>
        <v>В одного</v>
      </c>
      <c r="D19" s="9" t="str">
        <f>IFERROR(__xludf.DUMMYFUNCTION("""COMPUTED_VALUE"""),"Немилостивый Николай")</f>
        <v>Немилостивый Николай</v>
      </c>
      <c r="E19" s="9"/>
      <c r="F19" s="9" t="str">
        <f>IFERROR(__xludf.DUMMYFUNCTION("""COMPUTED_VALUE"""),"да")</f>
        <v>да</v>
      </c>
      <c r="G19" s="9" t="str">
        <f>IFERROR(__xludf.DUMMYFUNCTION("""COMPUTED_VALUE"""),"заочно")</f>
        <v>заочно</v>
      </c>
    </row>
    <row r="20">
      <c r="A20" s="8">
        <f>IFERROR(__xludf.DUMMYFUNCTION("""COMPUTED_VALUE"""),18.0)</f>
        <v>18</v>
      </c>
      <c r="B20" s="9" t="str">
        <f>IFERROR(__xludf.DUMMYFUNCTION("""COMPUTED_VALUE"""),"УЛЬТРА 45")</f>
        <v>УЛЬТРА 45</v>
      </c>
      <c r="C20" s="9"/>
      <c r="D20" s="9" t="str">
        <f>IFERROR(__xludf.DUMMYFUNCTION("""COMPUTED_VALUE"""),"Алексей Вин")</f>
        <v>Алексей Вин</v>
      </c>
      <c r="E20" s="9"/>
      <c r="F20" s="9" t="str">
        <f>IFERROR(__xludf.DUMMYFUNCTION("""COMPUTED_VALUE"""),"да")</f>
        <v>да</v>
      </c>
      <c r="G20" s="9"/>
    </row>
    <row r="21">
      <c r="A21" s="8">
        <f>IFERROR(__xludf.DUMMYFUNCTION("""COMPUTED_VALUE"""),19.0)</f>
        <v>19</v>
      </c>
      <c r="B21" s="9" t="str">
        <f>IFERROR(__xludf.DUMMYFUNCTION("""COMPUTED_VALUE"""),"УЛЬТРА 45")</f>
        <v>УЛЬТРА 45</v>
      </c>
      <c r="C21" s="9" t="str">
        <f>IFERROR(__xludf.DUMMYFUNCTION("""COMPUTED_VALUE"""),"вечный риф")</f>
        <v>вечный риф</v>
      </c>
      <c r="D21" s="9" t="str">
        <f>IFERROR(__xludf.DUMMYFUNCTION("""COMPUTED_VALUE"""),"Матвеев Алексей")</f>
        <v>Матвеев Алексей</v>
      </c>
      <c r="E21" s="9"/>
      <c r="F21" s="9" t="str">
        <f>IFERROR(__xludf.DUMMYFUNCTION("""COMPUTED_VALUE"""),"да")</f>
        <v>да</v>
      </c>
      <c r="G21" s="9" t="str">
        <f>IFERROR(__xludf.DUMMYFUNCTION("""COMPUTED_VALUE"""),"заочно")</f>
        <v>заочно</v>
      </c>
    </row>
    <row r="22">
      <c r="A22" s="8">
        <f>IFERROR(__xludf.DUMMYFUNCTION("""COMPUTED_VALUE"""),20.0)</f>
        <v>20</v>
      </c>
      <c r="B22" s="9" t="str">
        <f>IFERROR(__xludf.DUMMYFUNCTION("""COMPUTED_VALUE"""),"УЛЬТРА 45")</f>
        <v>УЛЬТРА 45</v>
      </c>
      <c r="C22" s="9" t="str">
        <f>IFERROR(__xludf.DUMMYFUNCTION("""COMPUTED_VALUE"""),"Поцелуй мои колени")</f>
        <v>Поцелуй мои колени</v>
      </c>
      <c r="D22" s="9" t="str">
        <f>IFERROR(__xludf.DUMMYFUNCTION("""COMPUTED_VALUE"""),"Дружинин Михаил")</f>
        <v>Дружинин Михаил</v>
      </c>
      <c r="E22" s="9" t="str">
        <f>IFERROR(__xludf.DUMMYFUNCTION("""COMPUTED_VALUE"""),"Кондратьев Павел, Верменич Светлана, Койнова Алёна, Жаров Роман, Переверзева Ксения ")</f>
        <v>Кондратьев Павел, Верменич Светлана, Койнова Алёна, Жаров Роман, Переверзева Ксения </v>
      </c>
      <c r="F22" s="9" t="str">
        <f>IFERROR(__xludf.DUMMYFUNCTION("""COMPUTED_VALUE"""),"да")</f>
        <v>да</v>
      </c>
      <c r="G22" s="9"/>
    </row>
    <row r="23">
      <c r="A23" s="8">
        <f>IFERROR(__xludf.DUMMYFUNCTION("""COMPUTED_VALUE"""),21.0)</f>
        <v>21</v>
      </c>
      <c r="B23" s="9" t="str">
        <f>IFERROR(__xludf.DUMMYFUNCTION("""COMPUTED_VALUE"""),"УЛЬТРА 45")</f>
        <v>УЛЬТРА 45</v>
      </c>
      <c r="C23" s="9" t="str">
        <f>IFERROR(__xludf.DUMMYFUNCTION("""COMPUTED_VALUE"""),"Solo")</f>
        <v>Solo</v>
      </c>
      <c r="D23" s="9" t="str">
        <f>IFERROR(__xludf.DUMMYFUNCTION("""COMPUTED_VALUE"""),"Грехов Юрий")</f>
        <v>Грехов Юрий</v>
      </c>
      <c r="E23" s="9"/>
      <c r="F23" s="9" t="str">
        <f>IFERROR(__xludf.DUMMYFUNCTION("""COMPUTED_VALUE"""),"да")</f>
        <v>да</v>
      </c>
      <c r="G23" s="9" t="str">
        <f>IFERROR(__xludf.DUMMYFUNCTION("""COMPUTED_VALUE"""),"заочно (?)")</f>
        <v>заочно (?)</v>
      </c>
    </row>
    <row r="24">
      <c r="A24" s="8">
        <f>IFERROR(__xludf.DUMMYFUNCTION("""COMPUTED_VALUE"""),22.0)</f>
        <v>22</v>
      </c>
      <c r="B24" s="9" t="str">
        <f>IFERROR(__xludf.DUMMYFUNCTION("""COMPUTED_VALUE"""),"УЛЬТРА 45")</f>
        <v>УЛЬТРА 45</v>
      </c>
      <c r="C24" s="9" t="str">
        <f>IFERROR(__xludf.DUMMYFUNCTION("""COMPUTED_VALUE"""),"Бобёр!")</f>
        <v>Бобёр!</v>
      </c>
      <c r="D24" s="9" t="str">
        <f>IFERROR(__xludf.DUMMYFUNCTION("""COMPUTED_VALUE"""),"Бобылёв Максим")</f>
        <v>Бобылёв Максим</v>
      </c>
      <c r="E24" s="9"/>
      <c r="F24" s="9" t="str">
        <f>IFERROR(__xludf.DUMMYFUNCTION("""COMPUTED_VALUE"""),"да")</f>
        <v>да</v>
      </c>
      <c r="G24" s="9"/>
    </row>
    <row r="25">
      <c r="A25" s="8">
        <f>IFERROR(__xludf.DUMMYFUNCTION("""COMPUTED_VALUE"""),23.0)</f>
        <v>23</v>
      </c>
      <c r="B25" s="9" t="str">
        <f>IFERROR(__xludf.DUMMYFUNCTION("""COMPUTED_VALUE"""),"УЛЬТРА 45")</f>
        <v>УЛЬТРА 45</v>
      </c>
      <c r="C25" s="9"/>
      <c r="D25" s="9" t="str">
        <f>IFERROR(__xludf.DUMMYFUNCTION("""COMPUTED_VALUE"""),"Кузнецов Николай")</f>
        <v>Кузнецов Николай</v>
      </c>
      <c r="E25" s="9" t="str">
        <f>IFERROR(__xludf.DUMMYFUNCTION("""COMPUTED_VALUE"""),"Настя Шавитова ")</f>
        <v>Настя Шавитова </v>
      </c>
      <c r="F25" s="9"/>
      <c r="G25" s="9" t="str">
        <f>IFERROR(__xludf.DUMMYFUNCTION("""COMPUTED_VALUE"""),"заочно")</f>
        <v>заочно</v>
      </c>
    </row>
    <row r="26">
      <c r="A26" s="8">
        <f>IFERROR(__xludf.DUMMYFUNCTION("""COMPUTED_VALUE"""),24.0)</f>
        <v>24</v>
      </c>
      <c r="B26" s="9" t="str">
        <f>IFERROR(__xludf.DUMMYFUNCTION("""COMPUTED_VALUE"""),"УЛЬТРА 45")</f>
        <v>УЛЬТРА 45</v>
      </c>
      <c r="C26" s="9" t="str">
        <f>IFERROR(__xludf.DUMMYFUNCTION("""COMPUTED_VALUE"""),"Сама себе и рай, и ад)")</f>
        <v>Сама себе и рай, и ад)</v>
      </c>
      <c r="D26" s="9" t="str">
        <f>IFERROR(__xludf.DUMMYFUNCTION("""COMPUTED_VALUE"""),"Журавская Светлана")</f>
        <v>Журавская Светлана</v>
      </c>
      <c r="E26" s="9"/>
      <c r="F26" s="9" t="str">
        <f>IFERROR(__xludf.DUMMYFUNCTION("""COMPUTED_VALUE"""),"да")</f>
        <v>да</v>
      </c>
      <c r="G26" s="9"/>
    </row>
    <row r="27">
      <c r="A27" s="8">
        <f>IFERROR(__xludf.DUMMYFUNCTION("""COMPUTED_VALUE"""),25.0)</f>
        <v>25</v>
      </c>
      <c r="B27" s="9" t="str">
        <f>IFERROR(__xludf.DUMMYFUNCTION("""COMPUTED_VALUE"""),"УЛЬТРА 45")</f>
        <v>УЛЬТРА 45</v>
      </c>
      <c r="C27" s="9" t="str">
        <f>IFERROR(__xludf.DUMMYFUNCTION("""COMPUTED_VALUE"""),"Черничник")</f>
        <v>Черничник</v>
      </c>
      <c r="D27" s="9" t="str">
        <f>IFERROR(__xludf.DUMMYFUNCTION("""COMPUTED_VALUE"""),"Теодоронский Роман")</f>
        <v>Теодоронский Роман</v>
      </c>
      <c r="E27" s="9"/>
      <c r="F27" s="9" t="str">
        <f>IFERROR(__xludf.DUMMYFUNCTION("""COMPUTED_VALUE"""),"да")</f>
        <v>да</v>
      </c>
      <c r="G27" s="9"/>
    </row>
    <row r="28">
      <c r="A28" s="8">
        <f>IFERROR(__xludf.DUMMYFUNCTION("""COMPUTED_VALUE"""),26.0)</f>
        <v>26</v>
      </c>
      <c r="B28" s="9" t="str">
        <f>IFERROR(__xludf.DUMMYFUNCTION("""COMPUTED_VALUE"""),"УЛЬТРА 45")</f>
        <v>УЛЬТРА 45</v>
      </c>
      <c r="C28" s="9" t="str">
        <f>IFERROR(__xludf.DUMMYFUNCTION("""COMPUTED_VALUE"""),"Птичка")</f>
        <v>Птичка</v>
      </c>
      <c r="D28" s="9" t="str">
        <f>IFERROR(__xludf.DUMMYFUNCTION("""COMPUTED_VALUE"""),"Дрозд Евгения ")</f>
        <v>Дрозд Евгения </v>
      </c>
      <c r="E28" s="9"/>
      <c r="F28" s="9" t="str">
        <f>IFERROR(__xludf.DUMMYFUNCTION("""COMPUTED_VALUE"""),"да")</f>
        <v>да</v>
      </c>
      <c r="G28" s="9" t="str">
        <f>IFERROR(__xludf.DUMMYFUNCTION("""COMPUTED_VALUE"""),"заочно")</f>
        <v>заочно</v>
      </c>
    </row>
    <row r="29">
      <c r="A29" s="8">
        <f>IFERROR(__xludf.DUMMYFUNCTION("""COMPUTED_VALUE"""),27.0)</f>
        <v>27</v>
      </c>
      <c r="B29" s="9" t="str">
        <f>IFERROR(__xludf.DUMMYFUNCTION("""COMPUTED_VALUE"""),"УЛЬТРА 45")</f>
        <v>УЛЬТРА 45</v>
      </c>
      <c r="C29" s="9" t="str">
        <f>IFERROR(__xludf.DUMMYFUNCTION("""COMPUTED_VALUE"""),"Sergiev Run ")</f>
        <v>Sergiev Run </v>
      </c>
      <c r="D29" s="9" t="str">
        <f>IFERROR(__xludf.DUMMYFUNCTION("""COMPUTED_VALUE"""),"Ильинский Алексей ")</f>
        <v>Ильинский Алексей </v>
      </c>
      <c r="E29" s="9"/>
      <c r="F29" s="9" t="str">
        <f>IFERROR(__xludf.DUMMYFUNCTION("""COMPUTED_VALUE"""),"да")</f>
        <v>да</v>
      </c>
      <c r="G29" s="9" t="str">
        <f>IFERROR(__xludf.DUMMYFUNCTION("""COMPUTED_VALUE"""),"заочно")</f>
        <v>заочно</v>
      </c>
    </row>
    <row r="30">
      <c r="A30" s="8">
        <f>IFERROR(__xludf.DUMMYFUNCTION("""COMPUTED_VALUE"""),28.0)</f>
        <v>28</v>
      </c>
      <c r="B30" s="9" t="str">
        <f>IFERROR(__xludf.DUMMYFUNCTION("""COMPUTED_VALUE"""),"УЛЬТРА 45")</f>
        <v>УЛЬТРА 45</v>
      </c>
      <c r="C30" s="9" t="str">
        <f>IFERROR(__xludf.DUMMYFUNCTION("""COMPUTED_VALUE"""),"КАА")</f>
        <v>КАА</v>
      </c>
      <c r="D30" s="9" t="str">
        <f>IFERROR(__xludf.DUMMYFUNCTION("""COMPUTED_VALUE"""),"Андрей Кузнецов")</f>
        <v>Андрей Кузнецов</v>
      </c>
      <c r="E30" s="9"/>
      <c r="F30" s="9" t="str">
        <f>IFERROR(__xludf.DUMMYFUNCTION("""COMPUTED_VALUE"""),"да")</f>
        <v>да</v>
      </c>
      <c r="G30" s="9"/>
    </row>
    <row r="31">
      <c r="A31" s="8">
        <f>IFERROR(__xludf.DUMMYFUNCTION("""COMPUTED_VALUE"""),29.0)</f>
        <v>29</v>
      </c>
      <c r="B31" s="9" t="str">
        <f>IFERROR(__xludf.DUMMYFUNCTION("""COMPUTED_VALUE"""),"УЛЬТРА 45")</f>
        <v>УЛЬТРА 45</v>
      </c>
      <c r="C31" s="9" t="str">
        <f>IFERROR(__xludf.DUMMYFUNCTION("""COMPUTED_VALUE"""),"Поймать тигра")</f>
        <v>Поймать тигра</v>
      </c>
      <c r="D31" s="9" t="str">
        <f>IFERROR(__xludf.DUMMYFUNCTION("""COMPUTED_VALUE"""),"Воронов Дмитрий")</f>
        <v>Воронов Дмитрий</v>
      </c>
      <c r="E31" s="9"/>
      <c r="F31" s="9" t="str">
        <f>IFERROR(__xludf.DUMMYFUNCTION("""COMPUTED_VALUE"""),"да")</f>
        <v>да</v>
      </c>
      <c r="G31" s="9"/>
    </row>
    <row r="32">
      <c r="A32" s="8">
        <f>IFERROR(__xludf.DUMMYFUNCTION("""COMPUTED_VALUE"""),30.0)</f>
        <v>30</v>
      </c>
      <c r="B32" s="9" t="str">
        <f>IFERROR(__xludf.DUMMYFUNCTION("""COMPUTED_VALUE"""),"ЛАЙТ 25")</f>
        <v>ЛАЙТ 25</v>
      </c>
      <c r="C32" s="9" t="str">
        <f>IFERROR(__xludf.DUMMYFUNCTION("""COMPUTED_VALUE"""),"Зубастики")</f>
        <v>Зубастики</v>
      </c>
      <c r="D32" s="9" t="str">
        <f>IFERROR(__xludf.DUMMYFUNCTION("""COMPUTED_VALUE"""),"Распопова Евгения")</f>
        <v>Распопова Евгения</v>
      </c>
      <c r="E32" s="9" t="str">
        <f>IFERROR(__xludf.DUMMYFUNCTION("""COMPUTED_VALUE"""),"Даниил Сандалов, Екатерина Глазунова, Михаил Глазунов, Алëна Сковородникова, Анастасия Менемчиадис, Даниил Луговой")</f>
        <v>Даниил Сандалов, Екатерина Глазунова, Михаил Глазунов, Алëна Сковородникова, Анастасия Менемчиадис, Даниил Луговой</v>
      </c>
      <c r="F32" s="9" t="str">
        <f>IFERROR(__xludf.DUMMYFUNCTION("""COMPUTED_VALUE"""),"да")</f>
        <v>да</v>
      </c>
      <c r="G32" s="9"/>
    </row>
    <row r="33">
      <c r="A33" s="8">
        <f>IFERROR(__xludf.DUMMYFUNCTION("""COMPUTED_VALUE"""),31.0)</f>
        <v>31</v>
      </c>
      <c r="B33" s="9" t="str">
        <f>IFERROR(__xludf.DUMMYFUNCTION("""COMPUTED_VALUE"""),"УЛЬТРА 45")</f>
        <v>УЛЬТРА 45</v>
      </c>
      <c r="C33" s="9" t="str">
        <f>IFERROR(__xludf.DUMMYFUNCTION("""COMPUTED_VALUE"""),"Квазигеоид")</f>
        <v>Квазигеоид</v>
      </c>
      <c r="D33" s="9" t="str">
        <f>IFERROR(__xludf.DUMMYFUNCTION("""COMPUTED_VALUE"""),"Курник Михаил")</f>
        <v>Курник Михаил</v>
      </c>
      <c r="E33" s="9"/>
      <c r="F33" s="9" t="str">
        <f>IFERROR(__xludf.DUMMYFUNCTION("""COMPUTED_VALUE"""),"да")</f>
        <v>да</v>
      </c>
      <c r="G33" s="9"/>
    </row>
    <row r="34">
      <c r="A34" s="8">
        <f>IFERROR(__xludf.DUMMYFUNCTION("""COMPUTED_VALUE"""),32.0)</f>
        <v>32</v>
      </c>
      <c r="B34" s="9" t="str">
        <f>IFERROR(__xludf.DUMMYFUNCTION("""COMPUTED_VALUE"""),"ЛАЙТ 25")</f>
        <v>ЛАЙТ 25</v>
      </c>
      <c r="C34" s="9" t="str">
        <f>IFERROR(__xludf.DUMMYFUNCTION("""COMPUTED_VALUE"""),"Дымки")</f>
        <v>Дымки</v>
      </c>
      <c r="D34" s="9" t="str">
        <f>IFERROR(__xludf.DUMMYFUNCTION("""COMPUTED_VALUE"""),"Будянская Лена")</f>
        <v>Будянская Лена</v>
      </c>
      <c r="E34" s="9" t="str">
        <f>IFERROR(__xludf.DUMMYFUNCTION("""COMPUTED_VALUE"""),"Будянский Дмитрий (реб 13)")</f>
        <v>Будянский Дмитрий (реб 13)</v>
      </c>
      <c r="F34" s="9" t="str">
        <f>IFERROR(__xludf.DUMMYFUNCTION("""COMPUTED_VALUE"""),"да")</f>
        <v>да</v>
      </c>
      <c r="G34" s="9"/>
    </row>
    <row r="35">
      <c r="A35" s="8">
        <f>IFERROR(__xludf.DUMMYFUNCTION("""COMPUTED_VALUE"""),33.0)</f>
        <v>33</v>
      </c>
      <c r="B35" s="9" t="str">
        <f>IFERROR(__xludf.DUMMYFUNCTION("""COMPUTED_VALUE"""),"УЛЬТРА 45")</f>
        <v>УЛЬТРА 45</v>
      </c>
      <c r="C35" s="9" t="str">
        <f>IFERROR(__xludf.DUMMYFUNCTION("""COMPUTED_VALUE"""),"Грифон-Про")</f>
        <v>Грифон-Про</v>
      </c>
      <c r="D35" s="9" t="str">
        <f>IFERROR(__xludf.DUMMYFUNCTION("""COMPUTED_VALUE"""),"Луговой Дмитрий ")</f>
        <v>Луговой Дмитрий </v>
      </c>
      <c r="E35" s="9" t="str">
        <f>IFERROR(__xludf.DUMMYFUNCTION("""COMPUTED_VALUE"""),"Калинчиков Илья")</f>
        <v>Калинчиков Илья</v>
      </c>
      <c r="F35" s="9" t="str">
        <f>IFERROR(__xludf.DUMMYFUNCTION("""COMPUTED_VALUE"""),"да, да")</f>
        <v>да, да</v>
      </c>
      <c r="G35" s="9"/>
    </row>
    <row r="36">
      <c r="A36" s="8">
        <f>IFERROR(__xludf.DUMMYFUNCTION("""COMPUTED_VALUE"""),34.0)</f>
        <v>34</v>
      </c>
      <c r="B36" s="9" t="str">
        <f>IFERROR(__xludf.DUMMYFUNCTION("""COMPUTED_VALUE"""),"УЛЬТРА 45")</f>
        <v>УЛЬТРА 45</v>
      </c>
      <c r="C36" s="9" t="str">
        <f>IFERROR(__xludf.DUMMYFUNCTION("""COMPUTED_VALUE"""),"МумиТролли")</f>
        <v>МумиТролли</v>
      </c>
      <c r="D36" s="9" t="str">
        <f>IFERROR(__xludf.DUMMYFUNCTION("""COMPUTED_VALUE"""),"Бостанов Мурат ")</f>
        <v>Бостанов Мурат </v>
      </c>
      <c r="E36" s="9"/>
      <c r="F36" s="9" t="str">
        <f>IFERROR(__xludf.DUMMYFUNCTION("""COMPUTED_VALUE"""),"да")</f>
        <v>да</v>
      </c>
      <c r="G36" s="9"/>
    </row>
    <row r="37">
      <c r="A37" s="8">
        <f>IFERROR(__xludf.DUMMYFUNCTION("""COMPUTED_VALUE"""),35.0)</f>
        <v>35</v>
      </c>
      <c r="B37" s="9" t="str">
        <f>IFERROR(__xludf.DUMMYFUNCTION("""COMPUTED_VALUE"""),"УЛЬТРА 45")</f>
        <v>УЛЬТРА 45</v>
      </c>
      <c r="C37" s="9" t="str">
        <f>IFERROR(__xludf.DUMMYFUNCTION("""COMPUTED_VALUE"""),"Болотонавты")</f>
        <v>Болотонавты</v>
      </c>
      <c r="D37" s="9" t="str">
        <f>IFERROR(__xludf.DUMMYFUNCTION("""COMPUTED_VALUE"""),"Волков Виктор")</f>
        <v>Волков Виктор</v>
      </c>
      <c r="E37" s="9" t="str">
        <f>IFERROR(__xludf.DUMMYFUNCTION("""COMPUTED_VALUE"""),"Смирнов Олег")</f>
        <v>Смирнов Олег</v>
      </c>
      <c r="F37" s="9" t="str">
        <f>IFERROR(__xludf.DUMMYFUNCTION("""COMPUTED_VALUE"""),"да")</f>
        <v>да</v>
      </c>
      <c r="G37" s="9"/>
    </row>
    <row r="38">
      <c r="A38" s="8">
        <f>IFERROR(__xludf.DUMMYFUNCTION("""COMPUTED_VALUE"""),36.0)</f>
        <v>36</v>
      </c>
      <c r="B38" s="9" t="str">
        <f>IFERROR(__xludf.DUMMYFUNCTION("""COMPUTED_VALUE"""),"УЛЬТРА 45")</f>
        <v>УЛЬТРА 45</v>
      </c>
      <c r="C38" s="9" t="str">
        <f>IFERROR(__xludf.DUMMYFUNCTION("""COMPUTED_VALUE"""),"20 метров прямо и налево ")</f>
        <v>20 метров прямо и налево </v>
      </c>
      <c r="D38" s="9" t="str">
        <f>IFERROR(__xludf.DUMMYFUNCTION("""COMPUTED_VALUE"""),"Андрюха Затлер ")</f>
        <v>Андрюха Затлер </v>
      </c>
      <c r="E38" s="9"/>
      <c r="F38" s="9" t="str">
        <f>IFERROR(__xludf.DUMMYFUNCTION("""COMPUTED_VALUE"""),"да")</f>
        <v>да</v>
      </c>
      <c r="G38" s="9"/>
    </row>
    <row r="39">
      <c r="A39" s="8">
        <f>IFERROR(__xludf.DUMMYFUNCTION("""COMPUTED_VALUE"""),37.0)</f>
        <v>37</v>
      </c>
      <c r="B39" s="9" t="str">
        <f>IFERROR(__xludf.DUMMYFUNCTION("""COMPUTED_VALUE"""),"УЛЬТРА 45")</f>
        <v>УЛЬТРА 45</v>
      </c>
      <c r="C39" s="9" t="str">
        <f>IFERROR(__xludf.DUMMYFUNCTION("""COMPUTED_VALUE"""),"Бирюлёвский хлопец")</f>
        <v>Бирюлёвский хлопец</v>
      </c>
      <c r="D39" s="9" t="str">
        <f>IFERROR(__xludf.DUMMYFUNCTION("""COMPUTED_VALUE"""),"Костенчук Григорий")</f>
        <v>Костенчук Григорий</v>
      </c>
      <c r="E39" s="9"/>
      <c r="F39" s="9" t="str">
        <f>IFERROR(__xludf.DUMMYFUNCTION("""COMPUTED_VALUE"""),"да")</f>
        <v>да</v>
      </c>
      <c r="G39" s="9"/>
    </row>
    <row r="40">
      <c r="A40" s="8">
        <f>IFERROR(__xludf.DUMMYFUNCTION("""COMPUTED_VALUE"""),38.0)</f>
        <v>38</v>
      </c>
      <c r="B40" s="9" t="str">
        <f>IFERROR(__xludf.DUMMYFUNCTION("""COMPUTED_VALUE"""),"УЛЬТРА 45")</f>
        <v>УЛЬТРА 45</v>
      </c>
      <c r="C40" s="9" t="str">
        <f>IFERROR(__xludf.DUMMYFUNCTION("""COMPUTED_VALUE"""),"SWH voraus")</f>
        <v>SWH voraus</v>
      </c>
      <c r="D40" s="9" t="str">
        <f>IFERROR(__xludf.DUMMYFUNCTION("""COMPUTED_VALUE"""),"Подмарькова Наталья")</f>
        <v>Подмарькова Наталья</v>
      </c>
      <c r="E40" s="9"/>
      <c r="F40" s="9" t="str">
        <f>IFERROR(__xludf.DUMMYFUNCTION("""COMPUTED_VALUE"""),"да")</f>
        <v>да</v>
      </c>
      <c r="G40" s="9"/>
    </row>
    <row r="41">
      <c r="A41" s="8">
        <f>IFERROR(__xludf.DUMMYFUNCTION("""COMPUTED_VALUE"""),39.0)</f>
        <v>39</v>
      </c>
      <c r="B41" s="9" t="str">
        <f>IFERROR(__xludf.DUMMYFUNCTION("""COMPUTED_VALUE"""),"УЛЬТРА 45")</f>
        <v>УЛЬТРА 45</v>
      </c>
      <c r="C41" s="9" t="str">
        <f>IFERROR(__xludf.DUMMYFUNCTION("""COMPUTED_VALUE"""),"Дятлом в тайгу")</f>
        <v>Дятлом в тайгу</v>
      </c>
      <c r="D41" s="9" t="str">
        <f>IFERROR(__xludf.DUMMYFUNCTION("""COMPUTED_VALUE"""),"Макаров Андрей ")</f>
        <v>Макаров Андрей </v>
      </c>
      <c r="E41" s="9"/>
      <c r="F41" s="9" t="str">
        <f>IFERROR(__xludf.DUMMYFUNCTION("""COMPUTED_VALUE"""),"да")</f>
        <v>да</v>
      </c>
      <c r="G41" s="9"/>
    </row>
    <row r="42">
      <c r="A42" s="8">
        <f>IFERROR(__xludf.DUMMYFUNCTION("""COMPUTED_VALUE"""),40.0)</f>
        <v>40</v>
      </c>
      <c r="B42" s="9" t="str">
        <f>IFERROR(__xludf.DUMMYFUNCTION("""COMPUTED_VALUE"""),"ЛАЙТ 25")</f>
        <v>ЛАЙТ 25</v>
      </c>
      <c r="C42" s="9" t="str">
        <f>IFERROR(__xludf.DUMMYFUNCTION("""COMPUTED_VALUE"""),"Форест гамп ")</f>
        <v>Форест гамп </v>
      </c>
      <c r="D42" s="9" t="str">
        <f>IFERROR(__xludf.DUMMYFUNCTION("""COMPUTED_VALUE"""),"Медуницын Тимофей")</f>
        <v>Медуницын Тимофей</v>
      </c>
      <c r="E42" s="9" t="str">
        <f>IFERROR(__xludf.DUMMYFUNCTION("""COMPUTED_VALUE"""),"Белинский Станислав ")</f>
        <v>Белинский Станислав </v>
      </c>
      <c r="F42" s="9" t="str">
        <f>IFERROR(__xludf.DUMMYFUNCTION("""COMPUTED_VALUE"""),"да")</f>
        <v>да</v>
      </c>
      <c r="G42" s="9"/>
    </row>
    <row r="43">
      <c r="A43" s="8">
        <f>IFERROR(__xludf.DUMMYFUNCTION("""COMPUTED_VALUE"""),41.0)</f>
        <v>41</v>
      </c>
      <c r="B43" s="9" t="str">
        <f>IFERROR(__xludf.DUMMYFUNCTION("""COMPUTED_VALUE"""),"УЛЬТРА 45")</f>
        <v>УЛЬТРА 45</v>
      </c>
      <c r="C43" s="9" t="str">
        <f>IFERROR(__xludf.DUMMYFUNCTION("""COMPUTED_VALUE"""),"Апероль &amp; Ишачка")</f>
        <v>Апероль &amp; Ишачка</v>
      </c>
      <c r="D43" s="9" t="str">
        <f>IFERROR(__xludf.DUMMYFUNCTION("""COMPUTED_VALUE"""),"Мананникова Анна")</f>
        <v>Мананникова Анна</v>
      </c>
      <c r="E43" s="9" t="str">
        <f>IFERROR(__xludf.DUMMYFUNCTION("""COMPUTED_VALUE"""),"Фёдорова Алла")</f>
        <v>Фёдорова Алла</v>
      </c>
      <c r="F43" s="9" t="str">
        <f>IFERROR(__xludf.DUMMYFUNCTION("""COMPUTED_VALUE"""),"да")</f>
        <v>да</v>
      </c>
      <c r="G43" s="9" t="str">
        <f>IFERROR(__xludf.DUMMYFUNCTION("""COMPUTED_VALUE"""),"заочно")</f>
        <v>заочно</v>
      </c>
    </row>
    <row r="44">
      <c r="A44" s="8">
        <f>IFERROR(__xludf.DUMMYFUNCTION("""COMPUTED_VALUE"""),42.0)</f>
        <v>42</v>
      </c>
      <c r="B44" s="9" t="str">
        <f>IFERROR(__xludf.DUMMYFUNCTION("""COMPUTED_VALUE"""),"УЛЬТРА 45")</f>
        <v>УЛЬТРА 45</v>
      </c>
      <c r="C44" s="9" t="str">
        <f>IFERROR(__xludf.DUMMYFUNCTION("""COMPUTED_VALUE"""),"Пышные сырники")</f>
        <v>Пышные сырники</v>
      </c>
      <c r="D44" s="9" t="str">
        <f>IFERROR(__xludf.DUMMYFUNCTION("""COMPUTED_VALUE"""),"Ерошев Илья")</f>
        <v>Ерошев Илья</v>
      </c>
      <c r="E44" s="9"/>
      <c r="F44" s="9" t="str">
        <f>IFERROR(__xludf.DUMMYFUNCTION("""COMPUTED_VALUE"""),"да")</f>
        <v>да</v>
      </c>
      <c r="G44" s="9"/>
    </row>
    <row r="45">
      <c r="A45" s="8">
        <f>IFERROR(__xludf.DUMMYFUNCTION("""COMPUTED_VALUE"""),43.0)</f>
        <v>43</v>
      </c>
      <c r="B45" s="9" t="str">
        <f>IFERROR(__xludf.DUMMYFUNCTION("""COMPUTED_VALUE"""),"УЛЬТРА 45")</f>
        <v>УЛЬТРА 45</v>
      </c>
      <c r="C45" s="9" t="str">
        <f>IFERROR(__xludf.DUMMYFUNCTION("""COMPUTED_VALUE"""),"НикаАпофигей")</f>
        <v>НикаАпофигей</v>
      </c>
      <c r="D45" s="9" t="str">
        <f>IFERROR(__xludf.DUMMYFUNCTION("""COMPUTED_VALUE"""),"Голубев Владимир ")</f>
        <v>Голубев Владимир </v>
      </c>
      <c r="E45" s="9"/>
      <c r="F45" s="9" t="str">
        <f>IFERROR(__xludf.DUMMYFUNCTION("""COMPUTED_VALUE"""),"да")</f>
        <v>да</v>
      </c>
      <c r="G45" s="9"/>
    </row>
    <row r="46">
      <c r="A46" s="8">
        <f>IFERROR(__xludf.DUMMYFUNCTION("""COMPUTED_VALUE"""),44.0)</f>
        <v>44</v>
      </c>
      <c r="B46" s="9" t="str">
        <f>IFERROR(__xludf.DUMMYFUNCTION("""COMPUTED_VALUE"""),"УЛЬТРА 45")</f>
        <v>УЛЬТРА 45</v>
      </c>
      <c r="C46" s="9" t="str">
        <f>IFERROR(__xludf.DUMMYFUNCTION("""COMPUTED_VALUE"""),"Самый отвратительный король")</f>
        <v>Самый отвратительный король</v>
      </c>
      <c r="D46" s="9" t="str">
        <f>IFERROR(__xludf.DUMMYFUNCTION("""COMPUTED_VALUE"""),"Кулаков Иван (19 лет)")</f>
        <v>Кулаков Иван (19 лет)</v>
      </c>
      <c r="E46" s="9"/>
      <c r="F46" s="9" t="str">
        <f>IFERROR(__xludf.DUMMYFUNCTION("""COMPUTED_VALUE"""),"да")</f>
        <v>да</v>
      </c>
      <c r="G46" s="9"/>
    </row>
    <row r="47">
      <c r="A47" s="8">
        <f>IFERROR(__xludf.DUMMYFUNCTION("""COMPUTED_VALUE"""),45.0)</f>
        <v>45</v>
      </c>
      <c r="B47" s="9" t="str">
        <f>IFERROR(__xludf.DUMMYFUNCTION("""COMPUTED_VALUE"""),"ЛАЙТ 25")</f>
        <v>ЛАЙТ 25</v>
      </c>
      <c r="C47" s="9" t="str">
        <f>IFERROR(__xludf.DUMMYFUNCTION("""COMPUTED_VALUE"""),"Домашние ситхи")</f>
        <v>Домашние ситхи</v>
      </c>
      <c r="D47" s="9" t="str">
        <f>IFERROR(__xludf.DUMMYFUNCTION("""COMPUTED_VALUE"""),"Панченко Лия")</f>
        <v>Панченко Лия</v>
      </c>
      <c r="E47" s="9" t="str">
        <f>IFERROR(__xludf.DUMMYFUNCTION("""COMPUTED_VALUE"""),"Яворская Мария (реб. 11 лет)")</f>
        <v>Яворская Мария (реб. 11 лет)</v>
      </c>
      <c r="F47" s="9" t="str">
        <f>IFERROR(__xludf.DUMMYFUNCTION("""COMPUTED_VALUE"""),"да")</f>
        <v>да</v>
      </c>
      <c r="G47" s="9"/>
    </row>
    <row r="48">
      <c r="A48" s="8"/>
      <c r="B48" s="9" t="str">
        <f>IFERROR(__xludf.DUMMYFUNCTION("""COMPUTED_VALUE"""),"УЛЬТРА 45")</f>
        <v>УЛЬТРА 45</v>
      </c>
      <c r="C48" s="9" t="str">
        <f>IFERROR(__xludf.DUMMYFUNCTION("""COMPUTED_VALUE"""),"сахарная редиска")</f>
        <v>сахарная редиска</v>
      </c>
      <c r="D48" s="9" t="str">
        <f>IFERROR(__xludf.DUMMYFUNCTION("""COMPUTED_VALUE"""),"Куликов Роман")</f>
        <v>Куликов Роман</v>
      </c>
      <c r="E48" s="9"/>
      <c r="F48" s="9"/>
      <c r="G48" s="9"/>
    </row>
    <row r="49">
      <c r="A49" s="10"/>
      <c r="B49" s="10"/>
      <c r="C49" s="10"/>
      <c r="D49" s="10"/>
      <c r="E49" s="10"/>
      <c r="F49" s="10"/>
      <c r="G49" s="10"/>
      <c r="H49" s="10"/>
      <c r="I49" s="10"/>
    </row>
    <row r="50">
      <c r="A50" s="10"/>
      <c r="B50" s="10"/>
      <c r="C50" s="10"/>
      <c r="D50" s="10"/>
      <c r="E50" s="10"/>
      <c r="F50" s="10"/>
      <c r="G50" s="10"/>
      <c r="H50" s="10"/>
      <c r="I50" s="10"/>
    </row>
    <row r="51">
      <c r="A51" s="10"/>
      <c r="B51" s="10"/>
      <c r="C51" s="10"/>
      <c r="D51" s="10"/>
      <c r="E51" s="10"/>
      <c r="F51" s="10"/>
      <c r="G51" s="10"/>
      <c r="H51" s="10"/>
      <c r="I51" s="10"/>
    </row>
    <row r="52">
      <c r="A52" s="10"/>
      <c r="B52" s="10"/>
      <c r="C52" s="10"/>
      <c r="D52" s="10"/>
      <c r="E52" s="10"/>
      <c r="F52" s="10"/>
      <c r="G52" s="10"/>
      <c r="H52" s="10"/>
      <c r="I52" s="10"/>
    </row>
    <row r="53">
      <c r="A53" s="10"/>
      <c r="B53" s="10"/>
      <c r="C53" s="10"/>
      <c r="D53" s="10"/>
      <c r="E53" s="10"/>
      <c r="F53" s="10"/>
      <c r="G53" s="10"/>
      <c r="H53" s="10"/>
      <c r="I53" s="10"/>
    </row>
    <row r="54">
      <c r="A54" s="10"/>
      <c r="B54" s="10"/>
      <c r="C54" s="10"/>
      <c r="D54" s="10"/>
      <c r="E54" s="10"/>
      <c r="F54" s="10"/>
      <c r="G54" s="10"/>
      <c r="H54" s="10"/>
      <c r="I54" s="10"/>
    </row>
    <row r="55">
      <c r="A55" s="10"/>
      <c r="B55" s="10"/>
      <c r="C55" s="10"/>
      <c r="D55" s="10"/>
      <c r="E55" s="10"/>
      <c r="F55" s="10"/>
      <c r="G55" s="10"/>
      <c r="H55" s="10"/>
      <c r="I55" s="10"/>
    </row>
    <row r="56">
      <c r="A56" s="10"/>
      <c r="B56" s="10"/>
      <c r="C56" s="10"/>
      <c r="D56" s="10"/>
      <c r="E56" s="10"/>
      <c r="F56" s="10"/>
      <c r="G56" s="10"/>
      <c r="H56" s="10"/>
      <c r="I56" s="10"/>
    </row>
    <row r="57">
      <c r="A57" s="10"/>
      <c r="B57" s="10"/>
      <c r="C57" s="10"/>
      <c r="D57" s="10"/>
      <c r="E57" s="10"/>
      <c r="F57" s="10"/>
      <c r="G57" s="10"/>
      <c r="H57" s="10"/>
      <c r="I57" s="10"/>
    </row>
    <row r="58">
      <c r="A58" s="10"/>
      <c r="B58" s="10"/>
      <c r="C58" s="10"/>
      <c r="D58" s="10"/>
      <c r="E58" s="10"/>
      <c r="F58" s="10"/>
      <c r="G58" s="10"/>
      <c r="H58" s="10"/>
      <c r="I58" s="10"/>
    </row>
    <row r="59">
      <c r="A59" s="10"/>
      <c r="B59" s="10"/>
      <c r="C59" s="10"/>
      <c r="D59" s="10"/>
      <c r="E59" s="10"/>
      <c r="F59" s="10"/>
      <c r="G59" s="10"/>
      <c r="H59" s="10"/>
      <c r="I59" s="10"/>
    </row>
    <row r="60">
      <c r="A60" s="10"/>
      <c r="B60" s="10"/>
      <c r="C60" s="10"/>
      <c r="D60" s="10"/>
      <c r="E60" s="10"/>
      <c r="F60" s="10"/>
      <c r="G60" s="10"/>
      <c r="H60" s="10"/>
      <c r="I60" s="10"/>
    </row>
    <row r="61">
      <c r="A61" s="10"/>
      <c r="B61" s="10"/>
      <c r="C61" s="10"/>
      <c r="D61" s="10"/>
      <c r="E61" s="10"/>
      <c r="F61" s="10"/>
      <c r="G61" s="10"/>
      <c r="H61" s="10"/>
      <c r="I61" s="10"/>
    </row>
    <row r="62">
      <c r="A62" s="10"/>
      <c r="B62" s="10"/>
      <c r="C62" s="10"/>
      <c r="D62" s="10"/>
      <c r="E62" s="10"/>
      <c r="F62" s="10"/>
      <c r="G62" s="10"/>
      <c r="H62" s="10"/>
      <c r="I62" s="10"/>
    </row>
    <row r="63">
      <c r="A63" s="10"/>
      <c r="B63" s="10"/>
      <c r="C63" s="10"/>
      <c r="D63" s="10"/>
      <c r="E63" s="10"/>
      <c r="F63" s="10"/>
      <c r="G63" s="10"/>
      <c r="H63" s="10"/>
      <c r="I63" s="10"/>
    </row>
    <row r="64">
      <c r="A64" s="10"/>
      <c r="B64" s="10"/>
      <c r="C64" s="10"/>
      <c r="D64" s="10"/>
      <c r="E64" s="10"/>
      <c r="F64" s="10"/>
      <c r="G64" s="10"/>
      <c r="H64" s="10"/>
      <c r="I64" s="10"/>
    </row>
    <row r="65">
      <c r="A65" s="10"/>
      <c r="B65" s="10"/>
      <c r="C65" s="10"/>
      <c r="D65" s="10"/>
      <c r="E65" s="10"/>
      <c r="F65" s="10"/>
      <c r="G65" s="10"/>
      <c r="H65" s="10"/>
      <c r="I65" s="10"/>
    </row>
    <row r="66">
      <c r="A66" s="10"/>
      <c r="B66" s="10"/>
      <c r="C66" s="10"/>
      <c r="D66" s="10"/>
      <c r="E66" s="10"/>
      <c r="F66" s="10"/>
      <c r="G66" s="10"/>
      <c r="H66" s="10"/>
      <c r="I66" s="10"/>
    </row>
    <row r="67">
      <c r="A67" s="10"/>
      <c r="B67" s="10"/>
      <c r="C67" s="10"/>
      <c r="D67" s="10"/>
      <c r="E67" s="10"/>
      <c r="F67" s="10"/>
      <c r="G67" s="10"/>
      <c r="H67" s="10"/>
      <c r="I67" s="10"/>
    </row>
    <row r="68">
      <c r="A68" s="10"/>
      <c r="B68" s="10"/>
      <c r="C68" s="10"/>
      <c r="D68" s="10"/>
      <c r="E68" s="10"/>
      <c r="F68" s="10"/>
      <c r="G68" s="10"/>
      <c r="H68" s="10"/>
      <c r="I68" s="10"/>
    </row>
    <row r="69">
      <c r="A69" s="10"/>
      <c r="B69" s="10"/>
      <c r="C69" s="10"/>
      <c r="D69" s="10"/>
      <c r="E69" s="10"/>
      <c r="F69" s="10"/>
      <c r="G69" s="10"/>
      <c r="H69" s="10"/>
      <c r="I69" s="10"/>
    </row>
    <row r="70">
      <c r="A70" s="10"/>
      <c r="B70" s="10"/>
      <c r="C70" s="10"/>
      <c r="D70" s="10"/>
      <c r="E70" s="10"/>
      <c r="F70" s="10"/>
      <c r="G70" s="10"/>
      <c r="H70" s="10"/>
      <c r="I70" s="10"/>
    </row>
    <row r="71">
      <c r="A71" s="10"/>
      <c r="B71" s="10"/>
      <c r="C71" s="10"/>
      <c r="D71" s="10"/>
      <c r="E71" s="10"/>
      <c r="F71" s="10"/>
      <c r="G71" s="10"/>
      <c r="H71" s="10"/>
      <c r="I71" s="10"/>
    </row>
    <row r="72">
      <c r="A72" s="10"/>
      <c r="B72" s="10"/>
      <c r="C72" s="10"/>
      <c r="D72" s="10"/>
      <c r="E72" s="10"/>
      <c r="F72" s="10"/>
      <c r="G72" s="10"/>
      <c r="H72" s="10"/>
      <c r="I72" s="10"/>
    </row>
    <row r="73">
      <c r="A73" s="10"/>
      <c r="B73" s="10"/>
      <c r="C73" s="10"/>
      <c r="D73" s="10"/>
      <c r="E73" s="10"/>
      <c r="F73" s="10"/>
      <c r="G73" s="10"/>
      <c r="H73" s="10"/>
      <c r="I73" s="10"/>
    </row>
    <row r="74">
      <c r="A74" s="10"/>
      <c r="B74" s="10"/>
      <c r="C74" s="10"/>
      <c r="D74" s="10"/>
      <c r="E74" s="10"/>
      <c r="F74" s="10"/>
      <c r="G74" s="10"/>
      <c r="H74" s="10"/>
      <c r="I74" s="10"/>
    </row>
    <row r="75">
      <c r="A75" s="10"/>
      <c r="B75" s="10"/>
      <c r="C75" s="10"/>
      <c r="D75" s="10"/>
      <c r="E75" s="10"/>
      <c r="F75" s="10"/>
      <c r="G75" s="10"/>
      <c r="H75" s="10"/>
      <c r="I75" s="10"/>
    </row>
    <row r="76">
      <c r="A76" s="10"/>
      <c r="B76" s="10"/>
      <c r="C76" s="10"/>
      <c r="D76" s="10"/>
      <c r="E76" s="10"/>
      <c r="F76" s="10"/>
      <c r="G76" s="10"/>
      <c r="H76" s="10"/>
      <c r="I76" s="10"/>
    </row>
    <row r="77">
      <c r="A77" s="10"/>
      <c r="B77" s="11"/>
      <c r="C77" s="11"/>
      <c r="D77" s="11"/>
      <c r="E77" s="11"/>
      <c r="F77" s="11"/>
      <c r="G77" s="11"/>
    </row>
    <row r="78">
      <c r="A78" s="10"/>
      <c r="B78" s="11"/>
      <c r="C78" s="11"/>
      <c r="D78" s="11"/>
      <c r="E78" s="11"/>
      <c r="F78" s="11"/>
      <c r="G78" s="11"/>
    </row>
    <row r="79">
      <c r="A79" s="10"/>
      <c r="B79" s="11"/>
      <c r="C79" s="11"/>
      <c r="D79" s="11"/>
      <c r="E79" s="11"/>
      <c r="F79" s="11"/>
      <c r="G79" s="11"/>
    </row>
    <row r="80">
      <c r="A80" s="10"/>
      <c r="B80" s="11"/>
      <c r="C80" s="11"/>
      <c r="D80" s="11"/>
      <c r="E80" s="11"/>
      <c r="F80" s="11"/>
      <c r="G80" s="11"/>
    </row>
    <row r="81">
      <c r="A81" s="10"/>
      <c r="B81" s="11"/>
      <c r="C81" s="11"/>
      <c r="D81" s="11"/>
      <c r="E81" s="11"/>
      <c r="F81" s="11"/>
      <c r="G81" s="11"/>
    </row>
    <row r="82">
      <c r="A82" s="10"/>
      <c r="B82" s="11"/>
      <c r="C82" s="11"/>
      <c r="D82" s="11"/>
      <c r="E82" s="11"/>
      <c r="F82" s="11"/>
      <c r="G82" s="11"/>
    </row>
    <row r="83">
      <c r="A83" s="10"/>
      <c r="B83" s="11"/>
      <c r="C83" s="11"/>
      <c r="D83" s="11"/>
      <c r="E83" s="11"/>
      <c r="F83" s="11"/>
      <c r="G83" s="11"/>
    </row>
    <row r="84">
      <c r="A84" s="10"/>
      <c r="B84" s="11"/>
      <c r="C84" s="11"/>
      <c r="D84" s="11"/>
      <c r="E84" s="11"/>
      <c r="F84" s="11"/>
      <c r="G84" s="11"/>
    </row>
    <row r="85">
      <c r="A85" s="10"/>
      <c r="B85" s="11"/>
      <c r="C85" s="11"/>
      <c r="D85" s="11"/>
      <c r="E85" s="11"/>
      <c r="F85" s="11"/>
      <c r="G85" s="11"/>
    </row>
    <row r="86">
      <c r="A86" s="10"/>
      <c r="B86" s="11"/>
      <c r="C86" s="11"/>
      <c r="D86" s="11"/>
      <c r="E86" s="11"/>
      <c r="F86" s="11"/>
      <c r="G86" s="11"/>
    </row>
    <row r="87">
      <c r="A87" s="10"/>
      <c r="B87" s="11"/>
      <c r="C87" s="11"/>
      <c r="D87" s="11"/>
      <c r="E87" s="11"/>
      <c r="F87" s="11"/>
      <c r="G87" s="11"/>
    </row>
    <row r="88">
      <c r="A88" s="10"/>
      <c r="B88" s="11"/>
      <c r="C88" s="11"/>
      <c r="D88" s="11"/>
      <c r="E88" s="11"/>
      <c r="F88" s="11"/>
      <c r="G88" s="11"/>
    </row>
    <row r="89">
      <c r="A89" s="10"/>
      <c r="B89" s="11"/>
      <c r="C89" s="11"/>
      <c r="D89" s="11"/>
      <c r="E89" s="11"/>
      <c r="F89" s="11"/>
      <c r="G89" s="11"/>
    </row>
    <row r="90">
      <c r="A90" s="10"/>
      <c r="B90" s="11"/>
      <c r="C90" s="11"/>
      <c r="D90" s="11"/>
      <c r="E90" s="11"/>
      <c r="F90" s="11"/>
      <c r="G90" s="11"/>
    </row>
    <row r="91">
      <c r="A91" s="10"/>
      <c r="B91" s="11"/>
      <c r="C91" s="11"/>
      <c r="D91" s="11"/>
      <c r="E91" s="11"/>
      <c r="F91" s="11"/>
      <c r="G91" s="11"/>
    </row>
    <row r="92">
      <c r="A92" s="10"/>
    </row>
    <row r="93">
      <c r="A93" s="10"/>
    </row>
    <row r="94">
      <c r="A94" s="10"/>
    </row>
    <row r="95">
      <c r="A95" s="10"/>
    </row>
    <row r="96">
      <c r="A96" s="10"/>
    </row>
    <row r="97">
      <c r="A97" s="10"/>
    </row>
    <row r="98">
      <c r="A98" s="10"/>
    </row>
    <row r="99">
      <c r="A99" s="10"/>
    </row>
    <row r="100">
      <c r="A100" s="10"/>
    </row>
    <row r="101">
      <c r="A101" s="10"/>
    </row>
    <row r="102">
      <c r="A102" s="10"/>
    </row>
    <row r="103">
      <c r="A103" s="10"/>
    </row>
    <row r="104">
      <c r="A104" s="10"/>
    </row>
    <row r="105">
      <c r="A105" s="10"/>
    </row>
    <row r="106">
      <c r="A106" s="10"/>
    </row>
    <row r="107">
      <c r="A107" s="10"/>
    </row>
    <row r="108">
      <c r="A108" s="10"/>
    </row>
    <row r="109">
      <c r="A109" s="10"/>
    </row>
    <row r="110">
      <c r="A110" s="10"/>
    </row>
    <row r="111">
      <c r="A111" s="10"/>
    </row>
    <row r="112">
      <c r="A112" s="10"/>
    </row>
    <row r="113">
      <c r="A113" s="10"/>
    </row>
    <row r="114">
      <c r="A114" s="10"/>
    </row>
    <row r="115">
      <c r="A115" s="10"/>
    </row>
    <row r="116">
      <c r="A116" s="10"/>
    </row>
    <row r="117">
      <c r="A117" s="10"/>
    </row>
    <row r="118">
      <c r="A118" s="10"/>
    </row>
    <row r="119">
      <c r="A119" s="10"/>
    </row>
    <row r="120">
      <c r="A120" s="10"/>
    </row>
    <row r="121">
      <c r="A121" s="10"/>
    </row>
    <row r="122">
      <c r="A122" s="10"/>
    </row>
    <row r="123">
      <c r="A123" s="10"/>
    </row>
    <row r="124">
      <c r="A124" s="10"/>
    </row>
    <row r="125">
      <c r="A125" s="10"/>
    </row>
    <row r="126">
      <c r="A126" s="10"/>
    </row>
    <row r="127">
      <c r="A127" s="10"/>
    </row>
    <row r="128">
      <c r="A128" s="10"/>
    </row>
    <row r="129">
      <c r="A129" s="10"/>
    </row>
    <row r="130">
      <c r="A130" s="10"/>
    </row>
    <row r="131">
      <c r="A131" s="10"/>
    </row>
    <row r="132">
      <c r="A132" s="10"/>
    </row>
    <row r="133">
      <c r="A133" s="10"/>
    </row>
    <row r="134">
      <c r="A134" s="10"/>
    </row>
    <row r="135">
      <c r="A135" s="10"/>
    </row>
    <row r="136">
      <c r="A136" s="10"/>
    </row>
    <row r="137">
      <c r="A137" s="10"/>
    </row>
    <row r="138">
      <c r="A138" s="10"/>
    </row>
    <row r="139">
      <c r="A139" s="10"/>
    </row>
    <row r="140">
      <c r="A140" s="10"/>
    </row>
    <row r="141">
      <c r="A141" s="10"/>
    </row>
    <row r="142">
      <c r="A142" s="10"/>
    </row>
    <row r="143">
      <c r="A143" s="10"/>
    </row>
    <row r="144">
      <c r="A144" s="10"/>
    </row>
    <row r="145">
      <c r="A145" s="10"/>
    </row>
    <row r="146">
      <c r="A146" s="10"/>
    </row>
    <row r="147">
      <c r="A147" s="10"/>
    </row>
    <row r="148">
      <c r="A148" s="10"/>
    </row>
    <row r="149">
      <c r="A149" s="10"/>
    </row>
    <row r="150">
      <c r="A150" s="10"/>
    </row>
    <row r="151">
      <c r="A151" s="10"/>
    </row>
    <row r="152">
      <c r="A152" s="10"/>
    </row>
    <row r="153">
      <c r="A153" s="10"/>
    </row>
    <row r="154">
      <c r="A154" s="10"/>
    </row>
    <row r="155">
      <c r="A155" s="10"/>
    </row>
    <row r="156">
      <c r="A156" s="10"/>
    </row>
    <row r="157">
      <c r="A157" s="10"/>
    </row>
    <row r="158">
      <c r="A158" s="10"/>
    </row>
    <row r="159">
      <c r="A159" s="10"/>
    </row>
    <row r="160">
      <c r="A160" s="10"/>
    </row>
    <row r="161">
      <c r="A161" s="10"/>
    </row>
    <row r="162">
      <c r="A162" s="10"/>
    </row>
    <row r="163">
      <c r="A163" s="10"/>
    </row>
    <row r="164">
      <c r="A164" s="10"/>
    </row>
    <row r="165">
      <c r="A165" s="10"/>
    </row>
    <row r="166">
      <c r="A166" s="10"/>
    </row>
    <row r="167">
      <c r="A167" s="10"/>
    </row>
    <row r="168">
      <c r="A168" s="10"/>
    </row>
    <row r="169">
      <c r="A169" s="10"/>
    </row>
    <row r="170">
      <c r="A170" s="10"/>
    </row>
    <row r="171">
      <c r="A171" s="10"/>
    </row>
    <row r="172">
      <c r="A172" s="10"/>
    </row>
    <row r="173">
      <c r="A173" s="10"/>
    </row>
    <row r="174">
      <c r="A174" s="10"/>
    </row>
    <row r="175">
      <c r="A175" s="10"/>
    </row>
    <row r="176">
      <c r="A176" s="10"/>
    </row>
    <row r="177">
      <c r="A177" s="10"/>
    </row>
    <row r="178">
      <c r="A178" s="10"/>
    </row>
    <row r="179">
      <c r="A179" s="10"/>
    </row>
    <row r="180">
      <c r="A180" s="10"/>
    </row>
    <row r="181">
      <c r="A181" s="10"/>
    </row>
    <row r="182">
      <c r="A182" s="10"/>
    </row>
    <row r="183">
      <c r="A183" s="10"/>
    </row>
    <row r="184">
      <c r="A184" s="10"/>
    </row>
    <row r="185">
      <c r="A185" s="10"/>
    </row>
    <row r="186">
      <c r="A186" s="10"/>
    </row>
    <row r="187">
      <c r="A187" s="10"/>
    </row>
    <row r="188">
      <c r="A188" s="10"/>
    </row>
    <row r="189">
      <c r="A189" s="10"/>
    </row>
    <row r="190">
      <c r="A190" s="10"/>
    </row>
    <row r="191">
      <c r="A191" s="10"/>
    </row>
    <row r="192">
      <c r="A192" s="10"/>
    </row>
    <row r="193">
      <c r="A193" s="10"/>
    </row>
    <row r="194">
      <c r="A194" s="10"/>
    </row>
    <row r="195">
      <c r="A195" s="10"/>
    </row>
    <row r="196">
      <c r="A196" s="10"/>
    </row>
    <row r="197">
      <c r="A197" s="10"/>
    </row>
    <row r="198">
      <c r="A198" s="10"/>
    </row>
    <row r="199">
      <c r="A199" s="10"/>
    </row>
    <row r="200">
      <c r="A200" s="10"/>
    </row>
    <row r="201">
      <c r="A201" s="10"/>
    </row>
    <row r="202">
      <c r="A202" s="10"/>
    </row>
    <row r="203">
      <c r="A203" s="10"/>
    </row>
    <row r="204">
      <c r="A204" s="10"/>
    </row>
    <row r="205">
      <c r="A205" s="10"/>
    </row>
    <row r="206">
      <c r="A206" s="10"/>
    </row>
    <row r="207">
      <c r="A207" s="10"/>
    </row>
    <row r="208">
      <c r="A208" s="10"/>
    </row>
    <row r="209">
      <c r="A209" s="10"/>
    </row>
    <row r="210">
      <c r="A210" s="10"/>
    </row>
    <row r="211">
      <c r="A211" s="10"/>
    </row>
    <row r="212">
      <c r="A212" s="10"/>
    </row>
    <row r="213">
      <c r="A213" s="10"/>
    </row>
    <row r="214">
      <c r="A214" s="10"/>
    </row>
    <row r="215">
      <c r="A215" s="10"/>
    </row>
    <row r="216">
      <c r="A216" s="10"/>
    </row>
    <row r="217">
      <c r="A217" s="10"/>
    </row>
    <row r="218">
      <c r="A218" s="10"/>
    </row>
    <row r="219">
      <c r="A219" s="10"/>
    </row>
    <row r="220">
      <c r="A220" s="10"/>
    </row>
    <row r="221">
      <c r="A221" s="10"/>
    </row>
    <row r="222">
      <c r="A222" s="10"/>
    </row>
    <row r="223">
      <c r="A223" s="10"/>
    </row>
    <row r="224">
      <c r="A224" s="10"/>
    </row>
    <row r="225">
      <c r="A225" s="10"/>
    </row>
    <row r="226">
      <c r="A226" s="10"/>
    </row>
    <row r="227">
      <c r="A227" s="10"/>
    </row>
    <row r="228">
      <c r="A228" s="10"/>
    </row>
    <row r="229">
      <c r="A229" s="10"/>
    </row>
    <row r="230">
      <c r="A230" s="10"/>
    </row>
    <row r="231">
      <c r="A231" s="10"/>
    </row>
    <row r="232">
      <c r="A232" s="10"/>
    </row>
    <row r="233">
      <c r="A233" s="10"/>
    </row>
    <row r="234">
      <c r="A234" s="10"/>
    </row>
    <row r="235">
      <c r="A235" s="10"/>
    </row>
    <row r="236">
      <c r="A236" s="10"/>
    </row>
    <row r="237">
      <c r="A237" s="10"/>
    </row>
    <row r="238">
      <c r="A238" s="10"/>
    </row>
    <row r="239">
      <c r="A239" s="10"/>
    </row>
    <row r="240">
      <c r="A240" s="10"/>
    </row>
    <row r="241">
      <c r="A241" s="10"/>
    </row>
    <row r="242">
      <c r="A242" s="10"/>
    </row>
    <row r="243">
      <c r="A243" s="10"/>
    </row>
    <row r="244">
      <c r="A244" s="10"/>
    </row>
    <row r="245">
      <c r="A245" s="10"/>
    </row>
    <row r="246">
      <c r="A246" s="10"/>
    </row>
    <row r="247">
      <c r="A247" s="10"/>
    </row>
    <row r="248">
      <c r="A248" s="10"/>
    </row>
    <row r="249">
      <c r="A249" s="10"/>
    </row>
    <row r="250">
      <c r="A250" s="10"/>
    </row>
    <row r="251">
      <c r="A251" s="10"/>
    </row>
    <row r="252">
      <c r="A252" s="10"/>
    </row>
    <row r="253">
      <c r="A253" s="10"/>
    </row>
    <row r="254">
      <c r="A254" s="10"/>
    </row>
    <row r="255">
      <c r="A255" s="10"/>
    </row>
    <row r="256">
      <c r="A256" s="10"/>
    </row>
    <row r="257">
      <c r="A257" s="10"/>
    </row>
    <row r="258">
      <c r="A258" s="10"/>
    </row>
    <row r="259">
      <c r="A259" s="10"/>
    </row>
    <row r="260">
      <c r="A260" s="10"/>
    </row>
    <row r="261">
      <c r="A261" s="10"/>
    </row>
    <row r="262">
      <c r="A262" s="10"/>
    </row>
    <row r="263">
      <c r="A263" s="10"/>
    </row>
    <row r="264">
      <c r="A264" s="10"/>
    </row>
    <row r="265">
      <c r="A265" s="10"/>
    </row>
    <row r="266">
      <c r="A266" s="10"/>
    </row>
    <row r="267">
      <c r="A267" s="10"/>
    </row>
    <row r="268">
      <c r="A268" s="10"/>
    </row>
    <row r="269">
      <c r="A269" s="10"/>
    </row>
    <row r="270">
      <c r="A270" s="10"/>
    </row>
    <row r="271">
      <c r="A271" s="10"/>
    </row>
    <row r="272">
      <c r="A272" s="10"/>
    </row>
    <row r="273">
      <c r="A273" s="10"/>
    </row>
    <row r="274">
      <c r="A274" s="10"/>
    </row>
    <row r="275">
      <c r="A275" s="10"/>
    </row>
    <row r="276">
      <c r="A276" s="10"/>
    </row>
    <row r="277">
      <c r="A277" s="10"/>
    </row>
    <row r="278">
      <c r="A278" s="10"/>
    </row>
    <row r="279">
      <c r="A279" s="10"/>
    </row>
    <row r="280">
      <c r="A280" s="10"/>
    </row>
    <row r="281">
      <c r="A281" s="10"/>
    </row>
    <row r="282">
      <c r="A282" s="10"/>
    </row>
    <row r="283">
      <c r="A283" s="10"/>
    </row>
    <row r="284">
      <c r="A284" s="10"/>
    </row>
    <row r="285">
      <c r="A285" s="10"/>
    </row>
    <row r="286">
      <c r="A286" s="10"/>
    </row>
    <row r="287">
      <c r="A287" s="10"/>
    </row>
    <row r="288">
      <c r="A288" s="10"/>
    </row>
    <row r="289">
      <c r="A289" s="10"/>
    </row>
    <row r="290">
      <c r="A290" s="10"/>
    </row>
    <row r="291">
      <c r="A291" s="10"/>
    </row>
    <row r="292">
      <c r="A292" s="10"/>
    </row>
    <row r="293">
      <c r="A293" s="10"/>
    </row>
    <row r="294">
      <c r="A294" s="10"/>
    </row>
    <row r="295">
      <c r="A295" s="10"/>
    </row>
    <row r="296">
      <c r="A296" s="10"/>
    </row>
    <row r="297">
      <c r="A297" s="10"/>
    </row>
    <row r="298">
      <c r="A298" s="10"/>
    </row>
    <row r="299">
      <c r="A299" s="10"/>
    </row>
    <row r="300">
      <c r="A300" s="10"/>
    </row>
    <row r="301">
      <c r="A301" s="10"/>
    </row>
    <row r="302">
      <c r="A302" s="10"/>
    </row>
    <row r="303">
      <c r="A303" s="10"/>
    </row>
    <row r="304">
      <c r="A304" s="10"/>
    </row>
    <row r="305">
      <c r="A305" s="10"/>
    </row>
    <row r="306">
      <c r="A306" s="10"/>
    </row>
    <row r="307">
      <c r="A307" s="10"/>
    </row>
    <row r="308">
      <c r="A308" s="10"/>
    </row>
    <row r="309">
      <c r="A309" s="10"/>
    </row>
    <row r="310">
      <c r="A310" s="10"/>
    </row>
    <row r="311">
      <c r="A311" s="10"/>
    </row>
    <row r="312">
      <c r="A312" s="10"/>
    </row>
    <row r="313">
      <c r="A313" s="10"/>
    </row>
    <row r="314">
      <c r="A314" s="10"/>
    </row>
    <row r="315">
      <c r="A315" s="10"/>
    </row>
    <row r="316">
      <c r="A316" s="10"/>
    </row>
    <row r="317">
      <c r="A317" s="10"/>
    </row>
    <row r="318">
      <c r="A318" s="10"/>
    </row>
    <row r="319">
      <c r="A319" s="10"/>
    </row>
    <row r="320">
      <c r="A320" s="10"/>
    </row>
    <row r="321">
      <c r="A321" s="10"/>
    </row>
    <row r="322">
      <c r="A322" s="10"/>
    </row>
    <row r="323">
      <c r="A323" s="10"/>
    </row>
    <row r="324">
      <c r="A324" s="10"/>
    </row>
    <row r="325">
      <c r="A325" s="10"/>
    </row>
    <row r="326">
      <c r="A326" s="10"/>
    </row>
    <row r="327">
      <c r="A327" s="10"/>
    </row>
    <row r="328">
      <c r="A328" s="10"/>
    </row>
    <row r="329">
      <c r="A329" s="10"/>
    </row>
    <row r="330">
      <c r="A330" s="10"/>
    </row>
    <row r="331">
      <c r="A331" s="10"/>
    </row>
    <row r="332">
      <c r="A332" s="10"/>
    </row>
    <row r="333">
      <c r="A333" s="10"/>
    </row>
    <row r="334">
      <c r="A334" s="10"/>
    </row>
    <row r="335">
      <c r="A335" s="10"/>
    </row>
    <row r="336">
      <c r="A336" s="10"/>
    </row>
    <row r="337">
      <c r="A337" s="10"/>
    </row>
    <row r="338">
      <c r="A338" s="10"/>
    </row>
    <row r="339">
      <c r="A339" s="10"/>
    </row>
    <row r="340">
      <c r="A340" s="10"/>
    </row>
    <row r="341">
      <c r="A341" s="10"/>
    </row>
    <row r="342">
      <c r="A342" s="10"/>
    </row>
    <row r="343">
      <c r="A343" s="10"/>
    </row>
    <row r="344">
      <c r="A344" s="10"/>
    </row>
    <row r="345">
      <c r="A345" s="10"/>
    </row>
    <row r="346">
      <c r="A346" s="10"/>
    </row>
    <row r="347">
      <c r="A347" s="10"/>
    </row>
    <row r="348">
      <c r="A348" s="10"/>
    </row>
    <row r="349">
      <c r="A349" s="10"/>
    </row>
    <row r="350">
      <c r="A350" s="10"/>
    </row>
    <row r="351">
      <c r="A351" s="10"/>
    </row>
    <row r="352">
      <c r="A352" s="10"/>
    </row>
    <row r="353">
      <c r="A353" s="10"/>
    </row>
    <row r="354">
      <c r="A354" s="10"/>
    </row>
    <row r="355">
      <c r="A355" s="10"/>
    </row>
    <row r="356">
      <c r="A356" s="10"/>
    </row>
    <row r="357">
      <c r="A357" s="10"/>
    </row>
    <row r="358">
      <c r="A358" s="10"/>
    </row>
    <row r="359">
      <c r="A359" s="10"/>
    </row>
    <row r="360">
      <c r="A360" s="10"/>
    </row>
    <row r="361">
      <c r="A361" s="10"/>
    </row>
    <row r="362">
      <c r="A362" s="10"/>
    </row>
    <row r="363">
      <c r="A363" s="10"/>
    </row>
    <row r="364">
      <c r="A364" s="10"/>
    </row>
    <row r="365">
      <c r="A365" s="10"/>
    </row>
    <row r="366">
      <c r="A366" s="10"/>
    </row>
    <row r="367">
      <c r="A367" s="10"/>
    </row>
    <row r="368">
      <c r="A368" s="10"/>
    </row>
    <row r="369">
      <c r="A369" s="10"/>
    </row>
    <row r="370">
      <c r="A370" s="10"/>
    </row>
    <row r="371">
      <c r="A371" s="10"/>
    </row>
    <row r="372">
      <c r="A372" s="10"/>
    </row>
    <row r="373">
      <c r="A373" s="10"/>
    </row>
    <row r="374">
      <c r="A374" s="10"/>
    </row>
    <row r="375">
      <c r="A375" s="10"/>
    </row>
    <row r="376">
      <c r="A376" s="10"/>
    </row>
    <row r="377">
      <c r="A377" s="10"/>
    </row>
    <row r="378">
      <c r="A378" s="10"/>
    </row>
    <row r="379">
      <c r="A379" s="10"/>
    </row>
    <row r="380">
      <c r="A380" s="10"/>
    </row>
    <row r="381">
      <c r="A381" s="10"/>
    </row>
    <row r="382">
      <c r="A382" s="10"/>
    </row>
    <row r="383">
      <c r="A383" s="10"/>
    </row>
    <row r="384">
      <c r="A384" s="10"/>
    </row>
    <row r="385">
      <c r="A385" s="10"/>
    </row>
    <row r="386">
      <c r="A386" s="10"/>
    </row>
    <row r="387">
      <c r="A387" s="10"/>
    </row>
    <row r="388">
      <c r="A388" s="10"/>
    </row>
    <row r="389">
      <c r="A389" s="10"/>
    </row>
    <row r="390">
      <c r="A390" s="10"/>
    </row>
    <row r="391">
      <c r="A391" s="10"/>
    </row>
    <row r="392">
      <c r="A392" s="10"/>
    </row>
    <row r="393">
      <c r="A393" s="10"/>
    </row>
    <row r="394">
      <c r="A394" s="10"/>
    </row>
    <row r="395">
      <c r="A395" s="10"/>
    </row>
    <row r="396">
      <c r="A396" s="10"/>
    </row>
    <row r="397">
      <c r="A397" s="10"/>
    </row>
    <row r="398">
      <c r="A398" s="10"/>
    </row>
    <row r="399">
      <c r="A399" s="10"/>
    </row>
    <row r="400">
      <c r="A400" s="10"/>
    </row>
    <row r="401">
      <c r="A401" s="10"/>
    </row>
    <row r="402">
      <c r="A402" s="10"/>
    </row>
    <row r="403">
      <c r="A403" s="10"/>
    </row>
    <row r="404">
      <c r="A404" s="10"/>
    </row>
    <row r="405">
      <c r="A405" s="10"/>
    </row>
    <row r="406">
      <c r="A406" s="10"/>
    </row>
    <row r="407">
      <c r="A407" s="10"/>
    </row>
    <row r="408">
      <c r="A408" s="10"/>
    </row>
    <row r="409">
      <c r="A409" s="10"/>
    </row>
    <row r="410">
      <c r="A410" s="10"/>
    </row>
    <row r="411">
      <c r="A411" s="10"/>
    </row>
    <row r="412">
      <c r="A412" s="10"/>
    </row>
    <row r="413">
      <c r="A413" s="10"/>
    </row>
    <row r="414">
      <c r="A414" s="10"/>
    </row>
    <row r="415">
      <c r="A415" s="10"/>
    </row>
    <row r="416">
      <c r="A416" s="10"/>
    </row>
    <row r="417">
      <c r="A417" s="10"/>
    </row>
    <row r="418">
      <c r="A418" s="10"/>
    </row>
    <row r="419">
      <c r="A419" s="10"/>
    </row>
    <row r="420">
      <c r="A420" s="10"/>
    </row>
    <row r="421">
      <c r="A421" s="10"/>
    </row>
    <row r="422">
      <c r="A422" s="10"/>
    </row>
    <row r="423">
      <c r="A423" s="10"/>
    </row>
    <row r="424">
      <c r="A424" s="10"/>
    </row>
    <row r="425">
      <c r="A425" s="10"/>
    </row>
    <row r="426">
      <c r="A426" s="10"/>
    </row>
    <row r="427">
      <c r="A427" s="10"/>
    </row>
    <row r="428">
      <c r="A428" s="10"/>
    </row>
    <row r="429">
      <c r="A429" s="10"/>
    </row>
    <row r="430">
      <c r="A430" s="10"/>
    </row>
    <row r="431">
      <c r="A431" s="10"/>
    </row>
    <row r="432">
      <c r="A432" s="10"/>
    </row>
    <row r="433">
      <c r="A433" s="10"/>
    </row>
    <row r="434">
      <c r="A434" s="10"/>
    </row>
    <row r="435">
      <c r="A435" s="10"/>
    </row>
    <row r="436">
      <c r="A436" s="10"/>
    </row>
    <row r="437">
      <c r="A437" s="10"/>
    </row>
    <row r="438">
      <c r="A438" s="10"/>
    </row>
    <row r="439">
      <c r="A439" s="10"/>
    </row>
    <row r="440">
      <c r="A440" s="10"/>
    </row>
    <row r="441">
      <c r="A441" s="10"/>
    </row>
    <row r="442">
      <c r="A442" s="10"/>
    </row>
    <row r="443">
      <c r="A443" s="10"/>
    </row>
    <row r="444">
      <c r="A444" s="10"/>
    </row>
    <row r="445">
      <c r="A445" s="10"/>
    </row>
    <row r="446">
      <c r="A446" s="10"/>
    </row>
    <row r="447">
      <c r="A447" s="10"/>
    </row>
    <row r="448">
      <c r="A448" s="10"/>
    </row>
    <row r="449">
      <c r="A449" s="10"/>
    </row>
    <row r="450">
      <c r="A450" s="10"/>
    </row>
    <row r="451">
      <c r="A451" s="10"/>
    </row>
    <row r="452">
      <c r="A452" s="10"/>
    </row>
    <row r="453">
      <c r="A453" s="10"/>
    </row>
    <row r="454">
      <c r="A454" s="10"/>
    </row>
    <row r="455">
      <c r="A455" s="10"/>
    </row>
    <row r="456">
      <c r="A456" s="10"/>
    </row>
    <row r="457">
      <c r="A457" s="10"/>
    </row>
    <row r="458">
      <c r="A458" s="10"/>
    </row>
    <row r="459">
      <c r="A459" s="10"/>
    </row>
    <row r="460">
      <c r="A460" s="10"/>
    </row>
    <row r="461">
      <c r="A461" s="10"/>
    </row>
    <row r="462">
      <c r="A462" s="10"/>
    </row>
    <row r="463">
      <c r="A463" s="10"/>
    </row>
    <row r="464">
      <c r="A464" s="10"/>
    </row>
    <row r="465">
      <c r="A465" s="10"/>
    </row>
    <row r="466">
      <c r="A466" s="10"/>
    </row>
    <row r="467">
      <c r="A467" s="10"/>
    </row>
    <row r="468">
      <c r="A468" s="10"/>
    </row>
    <row r="469">
      <c r="A469" s="10"/>
    </row>
    <row r="470">
      <c r="A470" s="10"/>
    </row>
    <row r="471">
      <c r="A471" s="10"/>
    </row>
    <row r="472">
      <c r="A472" s="10"/>
    </row>
    <row r="473">
      <c r="A473" s="10"/>
    </row>
    <row r="474">
      <c r="A474" s="10"/>
    </row>
    <row r="475">
      <c r="A475" s="10"/>
    </row>
    <row r="476">
      <c r="A476" s="10"/>
    </row>
    <row r="477">
      <c r="A477" s="10"/>
    </row>
    <row r="478">
      <c r="A478" s="10"/>
    </row>
    <row r="479">
      <c r="A479" s="10"/>
    </row>
    <row r="480">
      <c r="A480" s="10"/>
    </row>
    <row r="481">
      <c r="A481" s="10"/>
    </row>
    <row r="482">
      <c r="A482" s="10"/>
    </row>
    <row r="483">
      <c r="A483" s="10"/>
    </row>
    <row r="484">
      <c r="A484" s="10"/>
    </row>
    <row r="485">
      <c r="A485" s="10"/>
    </row>
    <row r="486">
      <c r="A486" s="10"/>
    </row>
    <row r="487">
      <c r="A487" s="10"/>
    </row>
    <row r="488">
      <c r="A488" s="10"/>
    </row>
    <row r="489">
      <c r="A489" s="10"/>
    </row>
    <row r="490">
      <c r="A490" s="10"/>
    </row>
    <row r="491">
      <c r="A491" s="10"/>
    </row>
    <row r="492">
      <c r="A492" s="10"/>
    </row>
    <row r="493">
      <c r="A493" s="10"/>
    </row>
    <row r="494">
      <c r="A494" s="10"/>
    </row>
    <row r="495">
      <c r="A495" s="10"/>
    </row>
    <row r="496">
      <c r="A496" s="10"/>
    </row>
    <row r="497">
      <c r="A497" s="10"/>
    </row>
    <row r="498">
      <c r="A498" s="10"/>
    </row>
    <row r="499">
      <c r="A499" s="10"/>
    </row>
    <row r="500">
      <c r="A500" s="10"/>
    </row>
    <row r="501">
      <c r="A501" s="10"/>
    </row>
    <row r="502">
      <c r="A502" s="10"/>
    </row>
    <row r="503">
      <c r="A503" s="10"/>
    </row>
    <row r="504">
      <c r="A504" s="10"/>
    </row>
    <row r="505">
      <c r="A505" s="10"/>
    </row>
    <row r="506">
      <c r="A506" s="10"/>
    </row>
    <row r="507">
      <c r="A507" s="10"/>
    </row>
    <row r="508">
      <c r="A508" s="10"/>
    </row>
    <row r="509">
      <c r="A509" s="10"/>
    </row>
    <row r="510">
      <c r="A510" s="10"/>
    </row>
    <row r="511">
      <c r="A511" s="10"/>
    </row>
    <row r="512">
      <c r="A512" s="10"/>
    </row>
    <row r="513">
      <c r="A513" s="10"/>
    </row>
    <row r="514">
      <c r="A514" s="10"/>
    </row>
    <row r="515">
      <c r="A515" s="10"/>
    </row>
    <row r="516">
      <c r="A516" s="10"/>
    </row>
    <row r="517">
      <c r="A517" s="10"/>
    </row>
    <row r="518">
      <c r="A518" s="10"/>
    </row>
    <row r="519">
      <c r="A519" s="10"/>
    </row>
    <row r="520">
      <c r="A520" s="10"/>
    </row>
    <row r="521">
      <c r="A521" s="10"/>
    </row>
    <row r="522">
      <c r="A522" s="10"/>
    </row>
    <row r="523">
      <c r="A523" s="10"/>
    </row>
    <row r="524">
      <c r="A524" s="10"/>
    </row>
    <row r="525">
      <c r="A525" s="10"/>
    </row>
    <row r="526">
      <c r="A526" s="10"/>
    </row>
    <row r="527">
      <c r="A527" s="10"/>
    </row>
    <row r="528">
      <c r="A528" s="10"/>
    </row>
    <row r="529">
      <c r="A529" s="10"/>
    </row>
    <row r="530">
      <c r="A530" s="10"/>
    </row>
    <row r="531">
      <c r="A531" s="10"/>
    </row>
    <row r="532">
      <c r="A532" s="10"/>
    </row>
    <row r="533">
      <c r="A533" s="10"/>
    </row>
    <row r="534">
      <c r="A534" s="10"/>
    </row>
    <row r="535">
      <c r="A535" s="10"/>
    </row>
    <row r="536">
      <c r="A536" s="10"/>
    </row>
    <row r="537">
      <c r="A537" s="10"/>
    </row>
    <row r="538">
      <c r="A538" s="10"/>
    </row>
    <row r="539">
      <c r="A539" s="10"/>
    </row>
    <row r="540">
      <c r="A540" s="10"/>
    </row>
    <row r="541">
      <c r="A541" s="10"/>
    </row>
    <row r="542">
      <c r="A542" s="10"/>
    </row>
    <row r="543">
      <c r="A543" s="10"/>
    </row>
    <row r="544">
      <c r="A544" s="10"/>
    </row>
    <row r="545">
      <c r="A545" s="10"/>
    </row>
    <row r="546">
      <c r="A546" s="10"/>
    </row>
    <row r="547">
      <c r="A547" s="10"/>
    </row>
    <row r="548">
      <c r="A548" s="10"/>
    </row>
    <row r="549">
      <c r="A549" s="10"/>
    </row>
    <row r="550">
      <c r="A550" s="10"/>
    </row>
    <row r="551">
      <c r="A551" s="10"/>
    </row>
    <row r="552">
      <c r="A552" s="10"/>
    </row>
    <row r="553">
      <c r="A553" s="10"/>
    </row>
    <row r="554">
      <c r="A554" s="10"/>
    </row>
    <row r="555">
      <c r="A555" s="10"/>
    </row>
    <row r="556">
      <c r="A556" s="10"/>
    </row>
    <row r="557">
      <c r="A557" s="10"/>
    </row>
    <row r="558">
      <c r="A558" s="10"/>
    </row>
    <row r="559">
      <c r="A559" s="10"/>
    </row>
    <row r="560">
      <c r="A560" s="10"/>
    </row>
    <row r="561">
      <c r="A561" s="10"/>
    </row>
    <row r="562">
      <c r="A562" s="10"/>
    </row>
    <row r="563">
      <c r="A563" s="10"/>
    </row>
    <row r="564">
      <c r="A564" s="10"/>
    </row>
    <row r="565">
      <c r="A565" s="10"/>
    </row>
    <row r="566">
      <c r="A566" s="10"/>
    </row>
    <row r="567">
      <c r="A567" s="10"/>
    </row>
    <row r="568">
      <c r="A568" s="10"/>
    </row>
    <row r="569">
      <c r="A569" s="10"/>
    </row>
    <row r="570">
      <c r="A570" s="10"/>
    </row>
    <row r="571">
      <c r="A571" s="10"/>
    </row>
    <row r="572">
      <c r="A572" s="10"/>
    </row>
    <row r="573">
      <c r="A573" s="10"/>
    </row>
    <row r="574">
      <c r="A574" s="10"/>
    </row>
    <row r="575">
      <c r="A575" s="10"/>
    </row>
    <row r="576">
      <c r="A576" s="10"/>
    </row>
    <row r="577">
      <c r="A577" s="10"/>
    </row>
    <row r="578">
      <c r="A578" s="10"/>
    </row>
    <row r="579">
      <c r="A579" s="10"/>
    </row>
    <row r="580">
      <c r="A580" s="10"/>
    </row>
    <row r="581">
      <c r="A581" s="10"/>
    </row>
    <row r="582">
      <c r="A582" s="10"/>
    </row>
    <row r="583">
      <c r="A583" s="10"/>
    </row>
    <row r="584">
      <c r="A584" s="10"/>
    </row>
    <row r="585">
      <c r="A585" s="10"/>
    </row>
    <row r="586">
      <c r="A586" s="10"/>
    </row>
    <row r="587">
      <c r="A587" s="10"/>
    </row>
    <row r="588">
      <c r="A588" s="10"/>
    </row>
    <row r="589">
      <c r="A589" s="10"/>
    </row>
    <row r="590">
      <c r="A590" s="10"/>
    </row>
    <row r="591">
      <c r="A591" s="10"/>
    </row>
    <row r="592">
      <c r="A592" s="10"/>
    </row>
    <row r="593">
      <c r="A593" s="10"/>
    </row>
    <row r="594">
      <c r="A594" s="10"/>
    </row>
    <row r="595">
      <c r="A595" s="10"/>
    </row>
    <row r="596">
      <c r="A596" s="10"/>
    </row>
    <row r="597">
      <c r="A597" s="10"/>
    </row>
    <row r="598">
      <c r="A598" s="10"/>
    </row>
    <row r="599">
      <c r="A599" s="10"/>
    </row>
    <row r="600">
      <c r="A600" s="10"/>
    </row>
    <row r="601">
      <c r="A601" s="10"/>
    </row>
    <row r="602">
      <c r="A602" s="10"/>
    </row>
    <row r="603">
      <c r="A603" s="10"/>
    </row>
    <row r="604">
      <c r="A604" s="10"/>
    </row>
    <row r="605">
      <c r="A605" s="10"/>
    </row>
    <row r="606">
      <c r="A606" s="10"/>
    </row>
    <row r="607">
      <c r="A607" s="10"/>
    </row>
    <row r="608">
      <c r="A608" s="10"/>
    </row>
    <row r="609">
      <c r="A609" s="10"/>
    </row>
    <row r="610">
      <c r="A610" s="10"/>
    </row>
    <row r="611">
      <c r="A611" s="10"/>
    </row>
    <row r="612">
      <c r="A612" s="10"/>
    </row>
    <row r="613">
      <c r="A613" s="10"/>
    </row>
    <row r="614">
      <c r="A614" s="10"/>
    </row>
    <row r="615">
      <c r="A615" s="10"/>
    </row>
    <row r="616">
      <c r="A616" s="10"/>
    </row>
    <row r="617">
      <c r="A617" s="10"/>
    </row>
    <row r="618">
      <c r="A618" s="10"/>
    </row>
    <row r="619">
      <c r="A619" s="10"/>
    </row>
    <row r="620">
      <c r="A620" s="10"/>
    </row>
    <row r="621">
      <c r="A621" s="10"/>
    </row>
    <row r="622">
      <c r="A622" s="10"/>
    </row>
    <row r="623">
      <c r="A623" s="10"/>
    </row>
    <row r="624">
      <c r="A624" s="10"/>
    </row>
    <row r="625">
      <c r="A625" s="10"/>
    </row>
    <row r="626">
      <c r="A626" s="10"/>
    </row>
    <row r="627">
      <c r="A627" s="10"/>
    </row>
    <row r="628">
      <c r="A628" s="10"/>
    </row>
    <row r="629">
      <c r="A629" s="10"/>
    </row>
    <row r="630">
      <c r="A630" s="10"/>
    </row>
    <row r="631">
      <c r="A631" s="10"/>
    </row>
    <row r="632">
      <c r="A632" s="10"/>
    </row>
    <row r="633">
      <c r="A633" s="10"/>
    </row>
    <row r="634">
      <c r="A634" s="10"/>
    </row>
    <row r="635">
      <c r="A635" s="10"/>
    </row>
    <row r="636">
      <c r="A636" s="10"/>
    </row>
    <row r="637">
      <c r="A637" s="10"/>
    </row>
    <row r="638">
      <c r="A638" s="10"/>
    </row>
    <row r="639">
      <c r="A639" s="10"/>
    </row>
    <row r="640">
      <c r="A640" s="10"/>
    </row>
    <row r="641">
      <c r="A641" s="10"/>
    </row>
    <row r="642">
      <c r="A642" s="10"/>
    </row>
    <row r="643">
      <c r="A643" s="10"/>
    </row>
    <row r="644">
      <c r="A644" s="10"/>
    </row>
    <row r="645">
      <c r="A645" s="10"/>
    </row>
    <row r="646">
      <c r="A646" s="10"/>
    </row>
    <row r="647">
      <c r="A647" s="10"/>
    </row>
    <row r="648">
      <c r="A648" s="10"/>
    </row>
    <row r="649">
      <c r="A649" s="10"/>
    </row>
    <row r="650">
      <c r="A650" s="10"/>
    </row>
    <row r="651">
      <c r="A651" s="10"/>
    </row>
    <row r="652">
      <c r="A652" s="10"/>
    </row>
    <row r="653">
      <c r="A653" s="10"/>
    </row>
    <row r="654">
      <c r="A654" s="10"/>
    </row>
    <row r="655">
      <c r="A655" s="10"/>
    </row>
    <row r="656">
      <c r="A656" s="10"/>
    </row>
    <row r="657">
      <c r="A657" s="10"/>
    </row>
    <row r="658">
      <c r="A658" s="10"/>
    </row>
    <row r="659">
      <c r="A659" s="10"/>
    </row>
    <row r="660">
      <c r="A660" s="10"/>
    </row>
    <row r="661">
      <c r="A661" s="10"/>
    </row>
    <row r="662">
      <c r="A662" s="10"/>
    </row>
    <row r="663">
      <c r="A663" s="10"/>
    </row>
    <row r="664">
      <c r="A664" s="10"/>
    </row>
    <row r="665">
      <c r="A665" s="10"/>
    </row>
    <row r="666">
      <c r="A666" s="10"/>
    </row>
    <row r="667">
      <c r="A667" s="10"/>
    </row>
    <row r="668">
      <c r="A668" s="10"/>
    </row>
    <row r="669">
      <c r="A669" s="10"/>
    </row>
    <row r="670">
      <c r="A670" s="10"/>
    </row>
    <row r="671">
      <c r="A671" s="10"/>
    </row>
    <row r="672">
      <c r="A672" s="10"/>
    </row>
    <row r="673">
      <c r="A673" s="10"/>
    </row>
    <row r="674">
      <c r="A674" s="10"/>
    </row>
    <row r="675">
      <c r="A675" s="10"/>
    </row>
    <row r="676">
      <c r="A676" s="10"/>
    </row>
    <row r="677">
      <c r="A677" s="10"/>
    </row>
    <row r="678">
      <c r="A678" s="10"/>
    </row>
    <row r="679">
      <c r="A679" s="10"/>
    </row>
    <row r="680">
      <c r="A680" s="10"/>
    </row>
    <row r="681">
      <c r="A681" s="10"/>
    </row>
    <row r="682">
      <c r="A682" s="10"/>
    </row>
    <row r="683">
      <c r="A683" s="10"/>
    </row>
    <row r="684">
      <c r="A684" s="10"/>
    </row>
    <row r="685">
      <c r="A685" s="10"/>
    </row>
    <row r="686">
      <c r="A686" s="10"/>
    </row>
    <row r="687">
      <c r="A687" s="10"/>
    </row>
    <row r="688">
      <c r="A688" s="10"/>
    </row>
    <row r="689">
      <c r="A689" s="10"/>
    </row>
    <row r="690">
      <c r="A690" s="10"/>
    </row>
    <row r="691">
      <c r="A691" s="10"/>
    </row>
    <row r="692">
      <c r="A692" s="10"/>
    </row>
    <row r="693">
      <c r="A693" s="10"/>
    </row>
    <row r="694">
      <c r="A694" s="10"/>
    </row>
    <row r="695">
      <c r="A695" s="10"/>
    </row>
    <row r="696">
      <c r="A696" s="10"/>
    </row>
    <row r="697">
      <c r="A697" s="10"/>
    </row>
    <row r="698">
      <c r="A698" s="10"/>
    </row>
    <row r="699">
      <c r="A699" s="10"/>
    </row>
    <row r="700">
      <c r="A700" s="10"/>
    </row>
    <row r="701">
      <c r="A701" s="10"/>
    </row>
    <row r="702">
      <c r="A702" s="10"/>
    </row>
    <row r="703">
      <c r="A703" s="10"/>
    </row>
    <row r="704">
      <c r="A704" s="10"/>
    </row>
    <row r="705">
      <c r="A705" s="10"/>
    </row>
    <row r="706">
      <c r="A706" s="10"/>
    </row>
    <row r="707">
      <c r="A707" s="10"/>
    </row>
    <row r="708">
      <c r="A708" s="10"/>
    </row>
    <row r="709">
      <c r="A709" s="10"/>
    </row>
    <row r="710">
      <c r="A710" s="10"/>
    </row>
    <row r="711">
      <c r="A711" s="10"/>
    </row>
    <row r="712">
      <c r="A712" s="10"/>
    </row>
    <row r="713">
      <c r="A713" s="10"/>
    </row>
    <row r="714">
      <c r="A714" s="10"/>
    </row>
    <row r="715">
      <c r="A715" s="10"/>
    </row>
    <row r="716">
      <c r="A716" s="10"/>
    </row>
    <row r="717">
      <c r="A717" s="10"/>
    </row>
    <row r="718">
      <c r="A718" s="10"/>
    </row>
    <row r="719">
      <c r="A719" s="10"/>
    </row>
    <row r="720">
      <c r="A720" s="10"/>
    </row>
    <row r="721">
      <c r="A721" s="10"/>
    </row>
    <row r="722">
      <c r="A722" s="10"/>
    </row>
    <row r="723">
      <c r="A723" s="10"/>
    </row>
    <row r="724">
      <c r="A724" s="10"/>
    </row>
    <row r="725">
      <c r="A725" s="10"/>
    </row>
    <row r="726">
      <c r="A726" s="10"/>
    </row>
    <row r="727">
      <c r="A727" s="10"/>
    </row>
    <row r="728">
      <c r="A728" s="10"/>
    </row>
    <row r="729">
      <c r="A729" s="10"/>
    </row>
    <row r="730">
      <c r="A730" s="10"/>
    </row>
    <row r="731">
      <c r="A731" s="10"/>
    </row>
    <row r="732">
      <c r="A732" s="10"/>
    </row>
    <row r="733">
      <c r="A733" s="10"/>
    </row>
    <row r="734">
      <c r="A734" s="10"/>
    </row>
    <row r="735">
      <c r="A735" s="10"/>
    </row>
    <row r="736">
      <c r="A736" s="10"/>
    </row>
    <row r="737">
      <c r="A737" s="10"/>
    </row>
    <row r="738">
      <c r="A738" s="10"/>
    </row>
    <row r="739">
      <c r="A739" s="10"/>
    </row>
    <row r="740">
      <c r="A740" s="10"/>
    </row>
    <row r="741">
      <c r="A741" s="10"/>
    </row>
    <row r="742">
      <c r="A742" s="10"/>
    </row>
    <row r="743">
      <c r="A743" s="10"/>
    </row>
    <row r="744">
      <c r="A744" s="10"/>
    </row>
    <row r="745">
      <c r="A745" s="10"/>
    </row>
    <row r="746">
      <c r="A746" s="10"/>
    </row>
    <row r="747">
      <c r="A747" s="10"/>
    </row>
    <row r="748">
      <c r="A748" s="10"/>
    </row>
    <row r="749">
      <c r="A749" s="10"/>
    </row>
    <row r="750">
      <c r="A750" s="10"/>
    </row>
    <row r="751">
      <c r="A751" s="10"/>
    </row>
    <row r="752">
      <c r="A752" s="10"/>
    </row>
    <row r="753">
      <c r="A753" s="10"/>
    </row>
    <row r="754">
      <c r="A754" s="10"/>
    </row>
    <row r="755">
      <c r="A755" s="10"/>
    </row>
    <row r="756">
      <c r="A756" s="10"/>
    </row>
    <row r="757">
      <c r="A757" s="10"/>
    </row>
    <row r="758">
      <c r="A758" s="10"/>
    </row>
    <row r="759">
      <c r="A759" s="10"/>
    </row>
    <row r="760">
      <c r="A760" s="10"/>
    </row>
    <row r="761">
      <c r="A761" s="10"/>
    </row>
    <row r="762">
      <c r="A762" s="10"/>
    </row>
    <row r="763">
      <c r="A763" s="10"/>
    </row>
    <row r="764">
      <c r="A764" s="10"/>
    </row>
    <row r="765">
      <c r="A765" s="10"/>
    </row>
    <row r="766">
      <c r="A766" s="10"/>
    </row>
    <row r="767">
      <c r="A767" s="10"/>
    </row>
    <row r="768">
      <c r="A768" s="10"/>
    </row>
    <row r="769">
      <c r="A769" s="10"/>
    </row>
    <row r="770">
      <c r="A770" s="10"/>
    </row>
    <row r="771">
      <c r="A771" s="10"/>
    </row>
    <row r="772">
      <c r="A772" s="10"/>
    </row>
    <row r="773">
      <c r="A773" s="10"/>
    </row>
    <row r="774">
      <c r="A774" s="10"/>
    </row>
    <row r="775">
      <c r="A775" s="10"/>
    </row>
    <row r="776">
      <c r="A776" s="10"/>
    </row>
    <row r="777">
      <c r="A777" s="10"/>
    </row>
    <row r="778">
      <c r="A778" s="10"/>
    </row>
    <row r="779">
      <c r="A779" s="10"/>
    </row>
    <row r="780">
      <c r="A780" s="10"/>
    </row>
    <row r="781">
      <c r="A781" s="10"/>
    </row>
    <row r="782">
      <c r="A782" s="10"/>
    </row>
    <row r="783">
      <c r="A783" s="10"/>
    </row>
    <row r="784">
      <c r="A784" s="10"/>
    </row>
    <row r="785">
      <c r="A785" s="10"/>
    </row>
    <row r="786">
      <c r="A786" s="10"/>
    </row>
    <row r="787">
      <c r="A787" s="10"/>
    </row>
    <row r="788">
      <c r="A788" s="10"/>
    </row>
    <row r="789">
      <c r="A789" s="10"/>
    </row>
    <row r="790">
      <c r="A790" s="10"/>
    </row>
    <row r="791">
      <c r="A791" s="10"/>
    </row>
    <row r="792">
      <c r="A792" s="10"/>
    </row>
    <row r="793">
      <c r="A793" s="10"/>
    </row>
    <row r="794">
      <c r="A794" s="10"/>
    </row>
    <row r="795">
      <c r="A795" s="10"/>
    </row>
    <row r="796">
      <c r="A796" s="10"/>
    </row>
    <row r="797">
      <c r="A797" s="10"/>
    </row>
    <row r="798">
      <c r="A798" s="10"/>
    </row>
    <row r="799">
      <c r="A799" s="10"/>
    </row>
    <row r="800">
      <c r="A800" s="10"/>
    </row>
    <row r="801">
      <c r="A801" s="10"/>
    </row>
    <row r="802">
      <c r="A802" s="10"/>
    </row>
    <row r="803">
      <c r="A803" s="10"/>
    </row>
    <row r="804">
      <c r="A804" s="10"/>
    </row>
    <row r="805">
      <c r="A805" s="10"/>
    </row>
    <row r="806">
      <c r="A806" s="10"/>
    </row>
    <row r="807">
      <c r="A807" s="10"/>
    </row>
    <row r="808">
      <c r="A808" s="10"/>
    </row>
    <row r="809">
      <c r="A809" s="10"/>
    </row>
    <row r="810">
      <c r="A810" s="10"/>
    </row>
    <row r="811">
      <c r="A811" s="10"/>
    </row>
    <row r="812">
      <c r="A812" s="10"/>
    </row>
    <row r="813">
      <c r="A813" s="10"/>
    </row>
    <row r="814">
      <c r="A814" s="10"/>
    </row>
    <row r="815">
      <c r="A815" s="10"/>
    </row>
    <row r="816">
      <c r="A816" s="10"/>
    </row>
    <row r="817">
      <c r="A817" s="10"/>
    </row>
    <row r="818">
      <c r="A818" s="10"/>
    </row>
    <row r="819">
      <c r="A819" s="10"/>
    </row>
    <row r="820">
      <c r="A820" s="10"/>
    </row>
    <row r="821">
      <c r="A821" s="10"/>
    </row>
    <row r="822">
      <c r="A822" s="10"/>
    </row>
    <row r="823">
      <c r="A823" s="10"/>
    </row>
    <row r="824">
      <c r="A824" s="10"/>
    </row>
    <row r="825">
      <c r="A825" s="10"/>
    </row>
    <row r="826">
      <c r="A826" s="10"/>
    </row>
    <row r="827">
      <c r="A827" s="10"/>
    </row>
    <row r="828">
      <c r="A828" s="10"/>
    </row>
    <row r="829">
      <c r="A829" s="10"/>
    </row>
    <row r="830">
      <c r="A830" s="10"/>
    </row>
    <row r="831">
      <c r="A831" s="10"/>
    </row>
    <row r="832">
      <c r="A832" s="10"/>
    </row>
    <row r="833">
      <c r="A833" s="10"/>
    </row>
    <row r="834">
      <c r="A834" s="10"/>
    </row>
    <row r="835">
      <c r="A835" s="10"/>
    </row>
    <row r="836">
      <c r="A836" s="10"/>
    </row>
    <row r="837">
      <c r="A837" s="10"/>
    </row>
    <row r="838">
      <c r="A838" s="10"/>
    </row>
    <row r="839">
      <c r="A839" s="10"/>
    </row>
    <row r="840">
      <c r="A840" s="10"/>
    </row>
    <row r="841">
      <c r="A841" s="10"/>
    </row>
    <row r="842">
      <c r="A842" s="10"/>
    </row>
    <row r="843">
      <c r="A843" s="10"/>
    </row>
    <row r="844">
      <c r="A844" s="10"/>
    </row>
    <row r="845">
      <c r="A845" s="10"/>
    </row>
    <row r="846">
      <c r="A846" s="10"/>
    </row>
    <row r="847">
      <c r="A847" s="10"/>
    </row>
    <row r="848">
      <c r="A848" s="10"/>
    </row>
    <row r="849">
      <c r="A849" s="10"/>
    </row>
    <row r="850">
      <c r="A850" s="10"/>
    </row>
    <row r="851">
      <c r="A851" s="10"/>
    </row>
    <row r="852">
      <c r="A852" s="10"/>
    </row>
    <row r="853">
      <c r="A853" s="10"/>
    </row>
    <row r="854">
      <c r="A854" s="10"/>
    </row>
    <row r="855">
      <c r="A855" s="10"/>
    </row>
    <row r="856">
      <c r="A856" s="10"/>
    </row>
    <row r="857">
      <c r="A857" s="10"/>
    </row>
    <row r="858">
      <c r="A858" s="10"/>
    </row>
    <row r="859">
      <c r="A859" s="10"/>
    </row>
    <row r="860">
      <c r="A860" s="10"/>
    </row>
    <row r="861">
      <c r="A861" s="10"/>
    </row>
    <row r="862">
      <c r="A862" s="10"/>
    </row>
    <row r="863">
      <c r="A863" s="10"/>
    </row>
    <row r="864">
      <c r="A864" s="10"/>
    </row>
    <row r="865">
      <c r="A865" s="10"/>
    </row>
    <row r="866">
      <c r="A866" s="10"/>
    </row>
    <row r="867">
      <c r="A867" s="10"/>
    </row>
    <row r="868">
      <c r="A868" s="10"/>
    </row>
    <row r="869">
      <c r="A869" s="10"/>
    </row>
    <row r="870">
      <c r="A870" s="10"/>
    </row>
    <row r="871">
      <c r="A871" s="10"/>
    </row>
    <row r="872">
      <c r="A872" s="10"/>
    </row>
    <row r="873">
      <c r="A873" s="10"/>
    </row>
    <row r="874">
      <c r="A874" s="10"/>
    </row>
    <row r="875">
      <c r="A875" s="10"/>
    </row>
    <row r="876">
      <c r="A876" s="10"/>
    </row>
    <row r="877">
      <c r="A877" s="10"/>
    </row>
    <row r="878">
      <c r="A878" s="10"/>
    </row>
    <row r="879">
      <c r="A879" s="10"/>
    </row>
    <row r="880">
      <c r="A880" s="10"/>
    </row>
    <row r="881">
      <c r="A881" s="10"/>
    </row>
    <row r="882">
      <c r="A882" s="10"/>
    </row>
    <row r="883">
      <c r="A883" s="10"/>
    </row>
    <row r="884">
      <c r="A884" s="10"/>
    </row>
    <row r="885">
      <c r="A885" s="10"/>
    </row>
    <row r="886">
      <c r="A886" s="10"/>
    </row>
    <row r="887">
      <c r="A887" s="10"/>
    </row>
    <row r="888">
      <c r="A888" s="10"/>
    </row>
    <row r="889">
      <c r="A889" s="10"/>
    </row>
    <row r="890">
      <c r="A890" s="10"/>
    </row>
    <row r="891">
      <c r="A891" s="10"/>
    </row>
    <row r="892">
      <c r="A892" s="10"/>
    </row>
    <row r="893">
      <c r="A893" s="10"/>
    </row>
    <row r="894">
      <c r="A894" s="10"/>
    </row>
    <row r="895">
      <c r="A895" s="10"/>
    </row>
    <row r="896">
      <c r="A896" s="10"/>
    </row>
    <row r="897">
      <c r="A897" s="10"/>
    </row>
    <row r="898">
      <c r="A898" s="10"/>
    </row>
    <row r="899">
      <c r="A899" s="10"/>
    </row>
    <row r="900">
      <c r="A900" s="10"/>
    </row>
    <row r="901">
      <c r="A901" s="10"/>
    </row>
    <row r="902">
      <c r="A902" s="10"/>
    </row>
    <row r="903">
      <c r="A903" s="10"/>
    </row>
    <row r="904">
      <c r="A904" s="10"/>
    </row>
    <row r="905">
      <c r="A905" s="10"/>
    </row>
    <row r="906">
      <c r="A906" s="10"/>
    </row>
    <row r="907">
      <c r="A907" s="10"/>
    </row>
    <row r="908">
      <c r="A908" s="10"/>
    </row>
    <row r="909">
      <c r="A909" s="10"/>
    </row>
    <row r="910">
      <c r="A910" s="10"/>
    </row>
    <row r="911">
      <c r="A911" s="10"/>
    </row>
    <row r="912">
      <c r="A912" s="10"/>
    </row>
    <row r="913">
      <c r="A913" s="10"/>
    </row>
    <row r="914">
      <c r="A914" s="10"/>
    </row>
    <row r="915">
      <c r="A915" s="10"/>
    </row>
    <row r="916">
      <c r="A916" s="10"/>
    </row>
    <row r="917">
      <c r="A917" s="10"/>
    </row>
    <row r="918">
      <c r="A918" s="10"/>
    </row>
    <row r="919">
      <c r="A919" s="10"/>
    </row>
    <row r="920">
      <c r="A920" s="10"/>
    </row>
    <row r="921">
      <c r="A921" s="10"/>
    </row>
    <row r="922">
      <c r="A922" s="10"/>
    </row>
    <row r="923">
      <c r="A923" s="10"/>
    </row>
    <row r="924">
      <c r="A924" s="10"/>
    </row>
    <row r="925">
      <c r="A925" s="10"/>
    </row>
    <row r="926">
      <c r="A926" s="10"/>
    </row>
    <row r="927">
      <c r="A927" s="10"/>
    </row>
    <row r="928">
      <c r="A928" s="10"/>
    </row>
    <row r="929">
      <c r="A929" s="10"/>
    </row>
    <row r="930">
      <c r="A930" s="10"/>
    </row>
    <row r="931">
      <c r="A931" s="10"/>
    </row>
    <row r="932">
      <c r="A932" s="10"/>
    </row>
    <row r="933">
      <c r="A933" s="10"/>
    </row>
    <row r="934">
      <c r="A934" s="10"/>
    </row>
    <row r="935">
      <c r="A935" s="10"/>
    </row>
    <row r="936">
      <c r="A936" s="10"/>
    </row>
    <row r="937">
      <c r="A937" s="10"/>
    </row>
    <row r="938">
      <c r="A938" s="10"/>
    </row>
    <row r="939">
      <c r="A939" s="10"/>
    </row>
    <row r="940">
      <c r="A940" s="10"/>
    </row>
    <row r="941">
      <c r="A941" s="10"/>
    </row>
    <row r="942">
      <c r="A942" s="10"/>
    </row>
    <row r="943">
      <c r="A943" s="10"/>
    </row>
    <row r="944">
      <c r="A944" s="10"/>
    </row>
    <row r="945">
      <c r="A945" s="10"/>
    </row>
    <row r="946">
      <c r="A946" s="10"/>
    </row>
    <row r="947">
      <c r="A947" s="10"/>
    </row>
    <row r="948">
      <c r="A948" s="10"/>
    </row>
    <row r="949">
      <c r="A949" s="10"/>
    </row>
    <row r="950">
      <c r="A950" s="10"/>
    </row>
    <row r="951">
      <c r="A951" s="10"/>
    </row>
    <row r="952">
      <c r="A952" s="10"/>
    </row>
    <row r="953">
      <c r="A953" s="10"/>
    </row>
    <row r="954">
      <c r="A954" s="10"/>
    </row>
    <row r="955">
      <c r="A955" s="10"/>
    </row>
    <row r="956">
      <c r="A956" s="10"/>
    </row>
    <row r="957">
      <c r="A957" s="10"/>
    </row>
    <row r="958">
      <c r="A958" s="10"/>
    </row>
    <row r="959">
      <c r="A959" s="10"/>
    </row>
    <row r="960">
      <c r="A960" s="10"/>
    </row>
    <row r="961">
      <c r="A961" s="10"/>
    </row>
    <row r="962">
      <c r="A962" s="10"/>
    </row>
    <row r="963">
      <c r="A963" s="10"/>
    </row>
    <row r="964">
      <c r="A964" s="10"/>
    </row>
    <row r="965">
      <c r="A965" s="10"/>
    </row>
    <row r="966">
      <c r="A966" s="10"/>
    </row>
    <row r="967">
      <c r="A967" s="10"/>
    </row>
    <row r="968">
      <c r="A968" s="10"/>
    </row>
    <row r="969">
      <c r="A969" s="10"/>
    </row>
    <row r="970">
      <c r="A970" s="10"/>
    </row>
    <row r="971">
      <c r="A971" s="10"/>
    </row>
    <row r="972">
      <c r="A972" s="10"/>
    </row>
    <row r="973">
      <c r="A973" s="10"/>
    </row>
    <row r="974">
      <c r="A974" s="10"/>
    </row>
    <row r="975">
      <c r="A975" s="10"/>
    </row>
    <row r="976">
      <c r="A976" s="10"/>
    </row>
    <row r="977">
      <c r="A977" s="10"/>
    </row>
    <row r="978">
      <c r="A978" s="10"/>
    </row>
    <row r="979">
      <c r="A979" s="10"/>
    </row>
    <row r="980">
      <c r="A980" s="10"/>
    </row>
    <row r="981">
      <c r="A981" s="10"/>
    </row>
    <row r="982">
      <c r="A982" s="10"/>
    </row>
    <row r="983">
      <c r="A983" s="10"/>
    </row>
    <row r="984">
      <c r="A984" s="10"/>
    </row>
    <row r="985">
      <c r="A985" s="10"/>
    </row>
    <row r="986">
      <c r="A986" s="10"/>
    </row>
    <row r="987">
      <c r="A987" s="10"/>
    </row>
    <row r="988">
      <c r="A988" s="10"/>
    </row>
    <row r="989">
      <c r="A989" s="10"/>
    </row>
    <row r="990">
      <c r="A990" s="10"/>
    </row>
    <row r="991">
      <c r="A991" s="10"/>
    </row>
    <row r="992">
      <c r="A992" s="10"/>
    </row>
    <row r="993">
      <c r="A993" s="10"/>
    </row>
    <row r="994">
      <c r="A994" s="10"/>
    </row>
    <row r="995">
      <c r="A995" s="10"/>
    </row>
    <row r="996">
      <c r="A996" s="10"/>
    </row>
    <row r="997">
      <c r="A997" s="10"/>
    </row>
  </sheetData>
  <mergeCells count="1">
    <mergeCell ref="A1:G1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38"/>
    <col customWidth="1" min="3" max="3" width="22.0"/>
    <col customWidth="1" min="4" max="4" width="26.25"/>
    <col customWidth="1" min="5" max="5" width="19.5"/>
    <col customWidth="1" min="6" max="6" width="16.75"/>
    <col customWidth="1" min="7" max="7" width="17.88"/>
    <col customWidth="1" min="8" max="8" width="13.5"/>
    <col customWidth="1" min="9" max="9" width="23.25"/>
    <col customWidth="1" min="10" max="10" width="49.63"/>
  </cols>
  <sheetData>
    <row r="1">
      <c r="A1" s="12" t="s">
        <v>8</v>
      </c>
      <c r="B1" s="2"/>
      <c r="C1" s="2"/>
      <c r="D1" s="2"/>
      <c r="E1" s="2"/>
      <c r="F1" s="2"/>
      <c r="G1" s="2"/>
      <c r="H1" s="2"/>
      <c r="I1" s="2"/>
      <c r="J1" s="3"/>
    </row>
    <row r="2">
      <c r="A2" s="13" t="s">
        <v>9</v>
      </c>
      <c r="B2" s="2"/>
      <c r="C2" s="2"/>
      <c r="D2" s="2"/>
      <c r="E2" s="2"/>
      <c r="F2" s="2"/>
      <c r="G2" s="2"/>
      <c r="H2" s="2"/>
      <c r="I2" s="2"/>
      <c r="J2" s="3"/>
    </row>
    <row r="3">
      <c r="A3" s="14" t="s">
        <v>10</v>
      </c>
      <c r="B3" s="14" t="s">
        <v>11</v>
      </c>
      <c r="C3" s="14" t="s">
        <v>3</v>
      </c>
      <c r="D3" s="14" t="s">
        <v>12</v>
      </c>
      <c r="E3" s="14" t="s">
        <v>13</v>
      </c>
      <c r="F3" s="15" t="s">
        <v>14</v>
      </c>
      <c r="G3" s="15" t="s">
        <v>15</v>
      </c>
      <c r="H3" s="15" t="s">
        <v>16</v>
      </c>
      <c r="I3" s="16" t="s">
        <v>7</v>
      </c>
      <c r="J3" s="16" t="s">
        <v>17</v>
      </c>
    </row>
    <row r="4">
      <c r="A4" s="17">
        <v>1.0</v>
      </c>
      <c r="B4" s="18" t="s">
        <v>18</v>
      </c>
      <c r="C4" s="18" t="s">
        <v>19</v>
      </c>
      <c r="D4" s="18" t="s">
        <v>20</v>
      </c>
      <c r="E4" s="18"/>
      <c r="F4" s="19">
        <v>45976.461805555555</v>
      </c>
      <c r="G4" s="19">
        <v>45976.66457175926</v>
      </c>
      <c r="H4" s="20">
        <f t="shared" ref="H4:H20" si="1">G4-F4</f>
        <v>0.2027662037</v>
      </c>
      <c r="I4" s="18"/>
      <c r="J4" s="21"/>
    </row>
    <row r="5">
      <c r="A5" s="17">
        <v>24.0</v>
      </c>
      <c r="B5" s="18" t="s">
        <v>18</v>
      </c>
      <c r="C5" s="18" t="s">
        <v>21</v>
      </c>
      <c r="D5" s="18" t="s">
        <v>22</v>
      </c>
      <c r="E5" s="18"/>
      <c r="F5" s="19">
        <v>45976.37847222222</v>
      </c>
      <c r="G5" s="22">
        <v>45976.62013888889</v>
      </c>
      <c r="H5" s="20">
        <f t="shared" si="1"/>
        <v>0.2416666667</v>
      </c>
      <c r="I5" s="18"/>
      <c r="J5" s="21"/>
    </row>
    <row r="6">
      <c r="A6" s="17">
        <v>28.0</v>
      </c>
      <c r="B6" s="18" t="s">
        <v>18</v>
      </c>
      <c r="C6" s="18" t="s">
        <v>23</v>
      </c>
      <c r="D6" s="18" t="s">
        <v>24</v>
      </c>
      <c r="E6" s="18"/>
      <c r="F6" s="19">
        <v>45976.461805555555</v>
      </c>
      <c r="G6" s="19">
        <v>45976.71833333333</v>
      </c>
      <c r="H6" s="20">
        <f t="shared" si="1"/>
        <v>0.2565277778</v>
      </c>
      <c r="I6" s="18"/>
      <c r="J6" s="21"/>
    </row>
    <row r="7">
      <c r="A7" s="17">
        <v>11.0</v>
      </c>
      <c r="B7" s="18" t="s">
        <v>18</v>
      </c>
      <c r="C7" s="18" t="s">
        <v>25</v>
      </c>
      <c r="D7" s="18" t="s">
        <v>26</v>
      </c>
      <c r="E7" s="18"/>
      <c r="F7" s="19">
        <v>45976.42152777778</v>
      </c>
      <c r="G7" s="19">
        <v>45976.67847222222</v>
      </c>
      <c r="H7" s="20">
        <f t="shared" si="1"/>
        <v>0.2569444444</v>
      </c>
      <c r="I7" s="18"/>
      <c r="J7" s="21"/>
    </row>
    <row r="8">
      <c r="A8" s="17">
        <v>34.0</v>
      </c>
      <c r="B8" s="18" t="s">
        <v>18</v>
      </c>
      <c r="C8" s="18" t="s">
        <v>27</v>
      </c>
      <c r="D8" s="18" t="s">
        <v>28</v>
      </c>
      <c r="E8" s="18"/>
      <c r="F8" s="19">
        <v>45976.42152777778</v>
      </c>
      <c r="G8" s="19">
        <v>45976.67847222222</v>
      </c>
      <c r="H8" s="20">
        <f t="shared" si="1"/>
        <v>0.2569444444</v>
      </c>
      <c r="I8" s="18"/>
      <c r="J8" s="21"/>
    </row>
    <row r="9">
      <c r="A9" s="17">
        <v>14.0</v>
      </c>
      <c r="B9" s="18" t="s">
        <v>18</v>
      </c>
      <c r="C9" s="18" t="s">
        <v>29</v>
      </c>
      <c r="D9" s="18" t="s">
        <v>30</v>
      </c>
      <c r="E9" s="18" t="s">
        <v>31</v>
      </c>
      <c r="F9" s="19">
        <v>45976.461805555555</v>
      </c>
      <c r="G9" s="19">
        <v>45976.757581018515</v>
      </c>
      <c r="H9" s="20">
        <f t="shared" si="1"/>
        <v>0.295775463</v>
      </c>
      <c r="I9" s="18"/>
      <c r="J9" s="21"/>
    </row>
    <row r="10">
      <c r="A10" s="17">
        <v>7.0</v>
      </c>
      <c r="B10" s="18" t="s">
        <v>18</v>
      </c>
      <c r="C10" s="18" t="s">
        <v>32</v>
      </c>
      <c r="D10" s="18" t="s">
        <v>33</v>
      </c>
      <c r="E10" s="18"/>
      <c r="F10" s="19">
        <v>45976.37847222222</v>
      </c>
      <c r="G10" s="19">
        <v>45976.67841435185</v>
      </c>
      <c r="H10" s="20">
        <f t="shared" si="1"/>
        <v>0.2999421296</v>
      </c>
      <c r="I10" s="18"/>
      <c r="J10" s="21"/>
    </row>
    <row r="11">
      <c r="A11" s="17">
        <v>31.0</v>
      </c>
      <c r="B11" s="18" t="s">
        <v>18</v>
      </c>
      <c r="C11" s="18" t="s">
        <v>34</v>
      </c>
      <c r="D11" s="18" t="s">
        <v>35</v>
      </c>
      <c r="E11" s="18"/>
      <c r="F11" s="19">
        <v>45976.461805555555</v>
      </c>
      <c r="G11" s="19">
        <v>45976.7709375</v>
      </c>
      <c r="H11" s="20">
        <f t="shared" si="1"/>
        <v>0.3091319444</v>
      </c>
      <c r="I11" s="18"/>
      <c r="J11" s="21"/>
    </row>
    <row r="12">
      <c r="A12" s="17">
        <v>12.0</v>
      </c>
      <c r="B12" s="18" t="s">
        <v>18</v>
      </c>
      <c r="C12" s="18" t="s">
        <v>36</v>
      </c>
      <c r="D12" s="18" t="s">
        <v>37</v>
      </c>
      <c r="E12" s="18"/>
      <c r="F12" s="19">
        <v>45976.42152777778</v>
      </c>
      <c r="G12" s="19">
        <v>45976.74513888889</v>
      </c>
      <c r="H12" s="20">
        <f t="shared" si="1"/>
        <v>0.3236111111</v>
      </c>
      <c r="I12" s="18"/>
      <c r="J12" s="21"/>
    </row>
    <row r="13">
      <c r="A13" s="17">
        <v>8.0</v>
      </c>
      <c r="B13" s="18" t="s">
        <v>18</v>
      </c>
      <c r="C13" s="18" t="s">
        <v>38</v>
      </c>
      <c r="D13" s="18" t="s">
        <v>39</v>
      </c>
      <c r="E13" s="18"/>
      <c r="F13" s="19">
        <v>45976.42152777778</v>
      </c>
      <c r="G13" s="19">
        <v>45976.750914351855</v>
      </c>
      <c r="H13" s="20">
        <f t="shared" si="1"/>
        <v>0.3293865741</v>
      </c>
      <c r="I13" s="18"/>
      <c r="J13" s="21"/>
    </row>
    <row r="14">
      <c r="A14" s="17">
        <v>6.0</v>
      </c>
      <c r="B14" s="18" t="s">
        <v>18</v>
      </c>
      <c r="C14" s="18" t="s">
        <v>40</v>
      </c>
      <c r="D14" s="18" t="s">
        <v>41</v>
      </c>
      <c r="E14" s="18"/>
      <c r="F14" s="19">
        <v>45976.42152777778</v>
      </c>
      <c r="G14" s="19">
        <v>45976.75277777778</v>
      </c>
      <c r="H14" s="20">
        <f t="shared" si="1"/>
        <v>0.33125</v>
      </c>
      <c r="I14" s="18"/>
      <c r="J14" s="21"/>
    </row>
    <row r="15">
      <c r="A15" s="17">
        <v>44.0</v>
      </c>
      <c r="B15" s="18" t="s">
        <v>18</v>
      </c>
      <c r="C15" s="18" t="s">
        <v>42</v>
      </c>
      <c r="D15" s="18" t="s">
        <v>43</v>
      </c>
      <c r="E15" s="18"/>
      <c r="F15" s="19">
        <v>45976.42152777778</v>
      </c>
      <c r="G15" s="19">
        <v>45976.75555555556</v>
      </c>
      <c r="H15" s="20">
        <f t="shared" si="1"/>
        <v>0.3340277778</v>
      </c>
      <c r="I15" s="18"/>
      <c r="J15" s="21"/>
    </row>
    <row r="16">
      <c r="A16" s="17">
        <v>36.0</v>
      </c>
      <c r="B16" s="18" t="s">
        <v>18</v>
      </c>
      <c r="C16" s="18" t="s">
        <v>44</v>
      </c>
      <c r="D16" s="18" t="s">
        <v>45</v>
      </c>
      <c r="E16" s="18"/>
      <c r="F16" s="19">
        <v>45976.42152777778</v>
      </c>
      <c r="G16" s="19">
        <v>45976.75571759259</v>
      </c>
      <c r="H16" s="20">
        <f t="shared" si="1"/>
        <v>0.3341898148</v>
      </c>
      <c r="I16" s="18"/>
      <c r="J16" s="21"/>
    </row>
    <row r="17">
      <c r="A17" s="17">
        <v>37.0</v>
      </c>
      <c r="B17" s="18" t="s">
        <v>18</v>
      </c>
      <c r="C17" s="18" t="s">
        <v>46</v>
      </c>
      <c r="D17" s="18" t="s">
        <v>47</v>
      </c>
      <c r="E17" s="18"/>
      <c r="F17" s="19">
        <v>45976.42152777778</v>
      </c>
      <c r="G17" s="19">
        <v>45976.75572916667</v>
      </c>
      <c r="H17" s="20">
        <f t="shared" si="1"/>
        <v>0.3342013889</v>
      </c>
      <c r="I17" s="18"/>
      <c r="J17" s="21"/>
    </row>
    <row r="18">
      <c r="A18" s="17">
        <v>15.0</v>
      </c>
      <c r="B18" s="18" t="s">
        <v>18</v>
      </c>
      <c r="C18" s="18" t="s">
        <v>48</v>
      </c>
      <c r="D18" s="18" t="s">
        <v>49</v>
      </c>
      <c r="E18" s="18"/>
      <c r="F18" s="19">
        <v>45976.42152777778</v>
      </c>
      <c r="G18" s="19">
        <v>45976.75575231481</v>
      </c>
      <c r="H18" s="20">
        <f t="shared" si="1"/>
        <v>0.334224537</v>
      </c>
      <c r="I18" s="18"/>
      <c r="J18" s="21"/>
    </row>
    <row r="19">
      <c r="A19" s="17">
        <v>39.0</v>
      </c>
      <c r="B19" s="18" t="s">
        <v>18</v>
      </c>
      <c r="C19" s="18" t="s">
        <v>50</v>
      </c>
      <c r="D19" s="18" t="s">
        <v>51</v>
      </c>
      <c r="E19" s="18"/>
      <c r="F19" s="19">
        <v>45976.42152777778</v>
      </c>
      <c r="G19" s="19">
        <v>45976.755949074075</v>
      </c>
      <c r="H19" s="20">
        <f t="shared" si="1"/>
        <v>0.3344212963</v>
      </c>
      <c r="I19" s="18"/>
      <c r="J19" s="21"/>
    </row>
    <row r="20">
      <c r="A20" s="17">
        <v>3.0</v>
      </c>
      <c r="B20" s="18" t="s">
        <v>18</v>
      </c>
      <c r="C20" s="18" t="s">
        <v>52</v>
      </c>
      <c r="D20" s="18" t="s">
        <v>53</v>
      </c>
      <c r="E20" s="18" t="s">
        <v>54</v>
      </c>
      <c r="F20" s="19">
        <v>45976.42152777778</v>
      </c>
      <c r="G20" s="19">
        <v>45976.756944444445</v>
      </c>
      <c r="H20" s="20">
        <f t="shared" si="1"/>
        <v>0.3354166667</v>
      </c>
      <c r="I20" s="18"/>
      <c r="J20" s="21"/>
    </row>
    <row r="21">
      <c r="A21" s="17">
        <v>43.0</v>
      </c>
      <c r="B21" s="18" t="s">
        <v>18</v>
      </c>
      <c r="C21" s="18" t="s">
        <v>55</v>
      </c>
      <c r="D21" s="18" t="s">
        <v>56</v>
      </c>
      <c r="E21" s="18"/>
      <c r="F21" s="23"/>
      <c r="G21" s="23"/>
      <c r="H21" s="24">
        <v>0.3451388888888889</v>
      </c>
      <c r="I21" s="25" t="s">
        <v>57</v>
      </c>
      <c r="J21" s="21"/>
    </row>
    <row r="22">
      <c r="A22" s="17">
        <v>9.0</v>
      </c>
      <c r="B22" s="18" t="s">
        <v>18</v>
      </c>
      <c r="C22" s="18" t="s">
        <v>58</v>
      </c>
      <c r="D22" s="18" t="s">
        <v>59</v>
      </c>
      <c r="E22" s="18"/>
      <c r="F22" s="19">
        <v>45976.33263888889</v>
      </c>
      <c r="G22" s="19">
        <v>45976.68528935185</v>
      </c>
      <c r="H22" s="20">
        <f t="shared" ref="H22:H25" si="2">G22-F22</f>
        <v>0.352650463</v>
      </c>
      <c r="I22" s="18"/>
      <c r="J22" s="21"/>
    </row>
    <row r="23">
      <c r="A23" s="17">
        <v>2.0</v>
      </c>
      <c r="B23" s="18" t="s">
        <v>18</v>
      </c>
      <c r="C23" s="18" t="s">
        <v>60</v>
      </c>
      <c r="D23" s="18" t="s">
        <v>61</v>
      </c>
      <c r="E23" s="18"/>
      <c r="F23" s="19">
        <v>45976.42152777778</v>
      </c>
      <c r="G23" s="19">
        <v>45976.77494212963</v>
      </c>
      <c r="H23" s="20">
        <f t="shared" si="2"/>
        <v>0.3534143519</v>
      </c>
      <c r="I23" s="18"/>
      <c r="J23" s="21"/>
    </row>
    <row r="24">
      <c r="A24" s="17">
        <v>10.0</v>
      </c>
      <c r="B24" s="18" t="s">
        <v>18</v>
      </c>
      <c r="C24" s="18" t="s">
        <v>62</v>
      </c>
      <c r="D24" s="18" t="s">
        <v>63</v>
      </c>
      <c r="E24" s="18" t="s">
        <v>64</v>
      </c>
      <c r="F24" s="19">
        <v>45976.42152777778</v>
      </c>
      <c r="G24" s="19">
        <v>45976.774976851855</v>
      </c>
      <c r="H24" s="20">
        <f t="shared" si="2"/>
        <v>0.3534490741</v>
      </c>
      <c r="I24" s="18"/>
      <c r="J24" s="21"/>
    </row>
    <row r="25">
      <c r="A25" s="17">
        <v>29.0</v>
      </c>
      <c r="B25" s="18" t="s">
        <v>18</v>
      </c>
      <c r="C25" s="18" t="s">
        <v>65</v>
      </c>
      <c r="D25" s="18" t="s">
        <v>66</v>
      </c>
      <c r="E25" s="18"/>
      <c r="F25" s="19">
        <v>45976.42152777778</v>
      </c>
      <c r="G25" s="19">
        <v>45976.77505787037</v>
      </c>
      <c r="H25" s="20">
        <f t="shared" si="2"/>
        <v>0.3535300926</v>
      </c>
      <c r="I25" s="18"/>
      <c r="J25" s="21"/>
    </row>
    <row r="26">
      <c r="A26" s="17">
        <v>19.0</v>
      </c>
      <c r="B26" s="18" t="s">
        <v>18</v>
      </c>
      <c r="C26" s="18" t="s">
        <v>67</v>
      </c>
      <c r="D26" s="18" t="s">
        <v>68</v>
      </c>
      <c r="E26" s="18"/>
      <c r="F26" s="23"/>
      <c r="G26" s="23"/>
      <c r="H26" s="24">
        <v>0.3576388888888889</v>
      </c>
      <c r="I26" s="25" t="s">
        <v>69</v>
      </c>
      <c r="J26" s="21"/>
    </row>
    <row r="27">
      <c r="A27" s="17">
        <v>42.0</v>
      </c>
      <c r="B27" s="18" t="s">
        <v>18</v>
      </c>
      <c r="C27" s="18" t="s">
        <v>70</v>
      </c>
      <c r="D27" s="18" t="s">
        <v>71</v>
      </c>
      <c r="E27" s="18"/>
      <c r="F27" s="19">
        <v>45976.37847222222</v>
      </c>
      <c r="G27" s="19">
        <v>45976.747407407405</v>
      </c>
      <c r="H27" s="20">
        <f t="shared" ref="H27:H31" si="3">G27-F27</f>
        <v>0.3689351852</v>
      </c>
      <c r="I27" s="18"/>
      <c r="J27" s="21"/>
    </row>
    <row r="28">
      <c r="A28" s="17">
        <v>16.0</v>
      </c>
      <c r="B28" s="18" t="s">
        <v>18</v>
      </c>
      <c r="C28" s="18" t="s">
        <v>72</v>
      </c>
      <c r="D28" s="18" t="s">
        <v>73</v>
      </c>
      <c r="E28" s="18" t="s">
        <v>74</v>
      </c>
      <c r="F28" s="19">
        <v>45976.33541666667</v>
      </c>
      <c r="G28" s="19">
        <v>45976.721296296295</v>
      </c>
      <c r="H28" s="20">
        <f t="shared" si="3"/>
        <v>0.3858796296</v>
      </c>
      <c r="I28" s="18"/>
      <c r="J28" s="21"/>
    </row>
    <row r="29">
      <c r="A29" s="17">
        <v>22.0</v>
      </c>
      <c r="B29" s="18" t="s">
        <v>18</v>
      </c>
      <c r="C29" s="18" t="s">
        <v>75</v>
      </c>
      <c r="D29" s="18" t="s">
        <v>76</v>
      </c>
      <c r="E29" s="18"/>
      <c r="F29" s="19">
        <v>45976.37847222222</v>
      </c>
      <c r="G29" s="19">
        <v>45976.768055555556</v>
      </c>
      <c r="H29" s="20">
        <f t="shared" si="3"/>
        <v>0.3895833333</v>
      </c>
      <c r="I29" s="18"/>
      <c r="J29" s="21"/>
    </row>
    <row r="30">
      <c r="A30" s="17">
        <v>25.0</v>
      </c>
      <c r="B30" s="18" t="s">
        <v>18</v>
      </c>
      <c r="C30" s="18" t="s">
        <v>77</v>
      </c>
      <c r="D30" s="18" t="s">
        <v>78</v>
      </c>
      <c r="E30" s="18"/>
      <c r="F30" s="19">
        <v>45976.37847222222</v>
      </c>
      <c r="G30" s="19">
        <v>45976.76824074074</v>
      </c>
      <c r="H30" s="20">
        <f t="shared" si="3"/>
        <v>0.3897685185</v>
      </c>
      <c r="I30" s="18"/>
      <c r="J30" s="21"/>
    </row>
    <row r="31">
      <c r="A31" s="17">
        <v>4.0</v>
      </c>
      <c r="B31" s="18" t="s">
        <v>18</v>
      </c>
      <c r="C31" s="18" t="s">
        <v>79</v>
      </c>
      <c r="D31" s="18" t="s">
        <v>80</v>
      </c>
      <c r="E31" s="18"/>
      <c r="F31" s="19">
        <v>45976.34097222222</v>
      </c>
      <c r="G31" s="19">
        <v>45976.74358796296</v>
      </c>
      <c r="H31" s="20">
        <f t="shared" si="3"/>
        <v>0.4026157407</v>
      </c>
      <c r="I31" s="18"/>
      <c r="J31" s="21"/>
    </row>
    <row r="32">
      <c r="A32" s="26">
        <v>41.0</v>
      </c>
      <c r="B32" s="18" t="s">
        <v>18</v>
      </c>
      <c r="C32" s="18" t="s">
        <v>81</v>
      </c>
      <c r="D32" s="18" t="s">
        <v>82</v>
      </c>
      <c r="E32" s="18" t="s">
        <v>83</v>
      </c>
      <c r="F32" s="27"/>
      <c r="G32" s="27"/>
      <c r="H32" s="28">
        <v>0.4166666666666667</v>
      </c>
      <c r="I32" s="25" t="s">
        <v>57</v>
      </c>
      <c r="J32" s="29"/>
    </row>
    <row r="33">
      <c r="A33" s="30">
        <v>20.0</v>
      </c>
      <c r="B33" s="31" t="s">
        <v>18</v>
      </c>
      <c r="C33" s="31" t="s">
        <v>84</v>
      </c>
      <c r="D33" s="31" t="s">
        <v>85</v>
      </c>
      <c r="E33" s="32" t="s">
        <v>86</v>
      </c>
      <c r="F33" s="33">
        <v>45976.37847222222</v>
      </c>
      <c r="G33" s="33">
        <v>45976.800150462965</v>
      </c>
      <c r="H33" s="34">
        <f t="shared" ref="H33:H37" si="4">G33-F33</f>
        <v>0.4216782407</v>
      </c>
      <c r="I33" s="31"/>
      <c r="J33" s="35"/>
    </row>
    <row r="34">
      <c r="A34" s="36">
        <v>18.0</v>
      </c>
      <c r="B34" s="37" t="s">
        <v>18</v>
      </c>
      <c r="C34" s="37"/>
      <c r="D34" s="37" t="s">
        <v>87</v>
      </c>
      <c r="E34" s="37"/>
      <c r="F34" s="38">
        <v>45976.37847222222</v>
      </c>
      <c r="G34" s="38">
        <v>45976.80037037037</v>
      </c>
      <c r="H34" s="39">
        <f t="shared" si="4"/>
        <v>0.4218981482</v>
      </c>
      <c r="I34" s="37"/>
      <c r="J34" s="29"/>
    </row>
    <row r="35">
      <c r="A35" s="17">
        <v>33.0</v>
      </c>
      <c r="B35" s="18" t="s">
        <v>18</v>
      </c>
      <c r="C35" s="18" t="s">
        <v>88</v>
      </c>
      <c r="D35" s="18" t="s">
        <v>89</v>
      </c>
      <c r="E35" s="18" t="s">
        <v>90</v>
      </c>
      <c r="F35" s="19">
        <v>45976.37847222222</v>
      </c>
      <c r="G35" s="19">
        <v>45976.84275462963</v>
      </c>
      <c r="H35" s="20">
        <f t="shared" si="4"/>
        <v>0.4642824074</v>
      </c>
      <c r="I35" s="18"/>
      <c r="J35" s="21"/>
    </row>
    <row r="36">
      <c r="A36" s="17">
        <v>38.0</v>
      </c>
      <c r="B36" s="18" t="s">
        <v>18</v>
      </c>
      <c r="C36" s="18" t="s">
        <v>91</v>
      </c>
      <c r="D36" s="18" t="s">
        <v>92</v>
      </c>
      <c r="E36" s="18"/>
      <c r="F36" s="19">
        <v>45976.461805555555</v>
      </c>
      <c r="G36" s="19">
        <v>45976.933333333334</v>
      </c>
      <c r="H36" s="20">
        <f t="shared" si="4"/>
        <v>0.4715277778</v>
      </c>
      <c r="I36" s="18"/>
      <c r="J36" s="21"/>
    </row>
    <row r="37">
      <c r="A37" s="17">
        <v>35.0</v>
      </c>
      <c r="B37" s="18" t="s">
        <v>18</v>
      </c>
      <c r="C37" s="18" t="s">
        <v>93</v>
      </c>
      <c r="D37" s="18" t="s">
        <v>94</v>
      </c>
      <c r="E37" s="18" t="s">
        <v>95</v>
      </c>
      <c r="F37" s="19">
        <v>45976.37847222222</v>
      </c>
      <c r="G37" s="19">
        <v>45976.87789351852</v>
      </c>
      <c r="H37" s="20">
        <f t="shared" si="4"/>
        <v>0.4994212963</v>
      </c>
      <c r="I37" s="18"/>
      <c r="J37" s="21"/>
    </row>
    <row r="38">
      <c r="A38" s="40"/>
      <c r="H38" s="41"/>
    </row>
    <row r="39">
      <c r="A39" s="40"/>
      <c r="H39" s="41"/>
    </row>
    <row r="40">
      <c r="A40" s="40"/>
      <c r="H40" s="41"/>
    </row>
    <row r="41">
      <c r="A41" s="40"/>
      <c r="H41" s="41"/>
    </row>
    <row r="42">
      <c r="A42" s="40"/>
      <c r="H42" s="41"/>
    </row>
    <row r="43">
      <c r="A43" s="40"/>
      <c r="H43" s="41"/>
    </row>
    <row r="44">
      <c r="A44" s="40"/>
      <c r="H44" s="41"/>
    </row>
    <row r="45">
      <c r="A45" s="40"/>
      <c r="H45" s="41"/>
    </row>
    <row r="46">
      <c r="A46" s="13" t="s">
        <v>96</v>
      </c>
      <c r="B46" s="2"/>
      <c r="C46" s="2"/>
      <c r="D46" s="2"/>
      <c r="E46" s="2"/>
      <c r="F46" s="2"/>
      <c r="G46" s="2"/>
      <c r="H46" s="2"/>
      <c r="I46" s="2"/>
      <c r="J46" s="3"/>
    </row>
    <row r="47">
      <c r="A47" s="14" t="s">
        <v>10</v>
      </c>
      <c r="B47" s="14" t="s">
        <v>11</v>
      </c>
      <c r="C47" s="14" t="s">
        <v>3</v>
      </c>
      <c r="D47" s="14" t="s">
        <v>12</v>
      </c>
      <c r="E47" s="14" t="s">
        <v>13</v>
      </c>
      <c r="F47" s="15" t="s">
        <v>14</v>
      </c>
      <c r="G47" s="15" t="s">
        <v>15</v>
      </c>
      <c r="H47" s="15" t="s">
        <v>16</v>
      </c>
      <c r="I47" s="16" t="s">
        <v>7</v>
      </c>
      <c r="J47" s="16" t="s">
        <v>17</v>
      </c>
    </row>
    <row r="48">
      <c r="A48" s="17">
        <v>40.0</v>
      </c>
      <c r="B48" s="18" t="s">
        <v>97</v>
      </c>
      <c r="C48" s="18" t="s">
        <v>98</v>
      </c>
      <c r="D48" s="18" t="s">
        <v>99</v>
      </c>
      <c r="E48" s="18" t="s">
        <v>100</v>
      </c>
      <c r="F48" s="42">
        <v>45976.42152777778</v>
      </c>
      <c r="G48" s="42">
        <v>45976.6625</v>
      </c>
      <c r="H48" s="24">
        <f t="shared" ref="H48:H52" si="5">G48-F48</f>
        <v>0.2409722222</v>
      </c>
      <c r="I48" s="18"/>
      <c r="J48" s="9"/>
    </row>
    <row r="49">
      <c r="A49" s="17">
        <v>32.0</v>
      </c>
      <c r="B49" s="18" t="s">
        <v>97</v>
      </c>
      <c r="C49" s="18" t="s">
        <v>101</v>
      </c>
      <c r="D49" s="18" t="s">
        <v>102</v>
      </c>
      <c r="E49" s="18" t="s">
        <v>103</v>
      </c>
      <c r="F49" s="42">
        <v>45976.461805555555</v>
      </c>
      <c r="G49" s="42">
        <v>45976.729166666664</v>
      </c>
      <c r="H49" s="24">
        <f t="shared" si="5"/>
        <v>0.2673611111</v>
      </c>
      <c r="I49" s="18"/>
      <c r="J49" s="9"/>
    </row>
    <row r="50">
      <c r="A50" s="17">
        <v>46.0</v>
      </c>
      <c r="B50" s="18" t="s">
        <v>97</v>
      </c>
      <c r="C50" s="18" t="s">
        <v>104</v>
      </c>
      <c r="D50" s="18" t="s">
        <v>105</v>
      </c>
      <c r="E50" s="18" t="s">
        <v>106</v>
      </c>
      <c r="F50" s="42">
        <v>45976.37847222222</v>
      </c>
      <c r="G50" s="42">
        <v>45976.67291666667</v>
      </c>
      <c r="H50" s="24">
        <f t="shared" si="5"/>
        <v>0.2944444445</v>
      </c>
      <c r="I50" s="43"/>
      <c r="J50" s="9"/>
    </row>
    <row r="51">
      <c r="A51" s="17">
        <v>30.0</v>
      </c>
      <c r="B51" s="18" t="s">
        <v>97</v>
      </c>
      <c r="C51" s="18" t="s">
        <v>107</v>
      </c>
      <c r="D51" s="18" t="s">
        <v>108</v>
      </c>
      <c r="E51" s="18" t="s">
        <v>109</v>
      </c>
      <c r="F51" s="42">
        <v>45976.42152777778</v>
      </c>
      <c r="G51" s="42">
        <v>45976.916666666664</v>
      </c>
      <c r="H51" s="24">
        <f t="shared" si="5"/>
        <v>0.4951388889</v>
      </c>
      <c r="I51" s="43" t="s">
        <v>110</v>
      </c>
      <c r="J51" s="9"/>
    </row>
    <row r="52">
      <c r="A52" s="17">
        <v>47.0</v>
      </c>
      <c r="B52" s="18" t="s">
        <v>97</v>
      </c>
      <c r="C52" s="18" t="s">
        <v>111</v>
      </c>
      <c r="D52" s="18" t="s">
        <v>112</v>
      </c>
      <c r="E52" s="18" t="s">
        <v>113</v>
      </c>
      <c r="F52" s="42">
        <v>45976.42152777778</v>
      </c>
      <c r="G52" s="42">
        <v>45976.916666666664</v>
      </c>
      <c r="H52" s="24">
        <f t="shared" si="5"/>
        <v>0.4951388889</v>
      </c>
      <c r="I52" s="43" t="s">
        <v>110</v>
      </c>
      <c r="J52" s="9"/>
    </row>
    <row r="53">
      <c r="A53" s="40"/>
      <c r="H53" s="41"/>
    </row>
    <row r="54">
      <c r="A54" s="40"/>
      <c r="H54" s="41"/>
    </row>
    <row r="55">
      <c r="A55" s="40"/>
      <c r="H55" s="41"/>
    </row>
    <row r="56">
      <c r="A56" s="44" t="s">
        <v>114</v>
      </c>
      <c r="H56" s="41"/>
    </row>
    <row r="57">
      <c r="A57" s="26">
        <v>5.0</v>
      </c>
      <c r="B57" s="18" t="s">
        <v>18</v>
      </c>
      <c r="C57" s="18" t="s">
        <v>115</v>
      </c>
      <c r="D57" s="18" t="s">
        <v>116</v>
      </c>
      <c r="E57" s="18"/>
      <c r="H57" s="41"/>
    </row>
    <row r="58">
      <c r="A58" s="26">
        <v>13.0</v>
      </c>
      <c r="B58" s="18" t="s">
        <v>18</v>
      </c>
      <c r="C58" s="18" t="s">
        <v>117</v>
      </c>
      <c r="D58" s="18" t="s">
        <v>118</v>
      </c>
      <c r="E58" s="18"/>
      <c r="H58" s="41"/>
    </row>
    <row r="59">
      <c r="A59" s="26">
        <v>17.0</v>
      </c>
      <c r="B59" s="18" t="s">
        <v>18</v>
      </c>
      <c r="C59" s="18" t="s">
        <v>119</v>
      </c>
      <c r="D59" s="18" t="s">
        <v>120</v>
      </c>
      <c r="E59" s="18"/>
      <c r="H59" s="41"/>
    </row>
    <row r="60">
      <c r="A60" s="26">
        <v>21.0</v>
      </c>
      <c r="B60" s="18" t="s">
        <v>18</v>
      </c>
      <c r="C60" s="18" t="s">
        <v>121</v>
      </c>
      <c r="D60" s="18" t="s">
        <v>122</v>
      </c>
      <c r="E60" s="18"/>
      <c r="H60" s="41"/>
    </row>
    <row r="61">
      <c r="A61" s="26">
        <v>23.0</v>
      </c>
      <c r="B61" s="18" t="s">
        <v>18</v>
      </c>
      <c r="C61" s="18"/>
      <c r="D61" s="18" t="s">
        <v>123</v>
      </c>
      <c r="E61" s="18" t="s">
        <v>124</v>
      </c>
      <c r="H61" s="41"/>
    </row>
    <row r="62">
      <c r="A62" s="26">
        <v>26.0</v>
      </c>
      <c r="B62" s="18" t="s">
        <v>18</v>
      </c>
      <c r="C62" s="18" t="s">
        <v>125</v>
      </c>
      <c r="D62" s="18" t="s">
        <v>126</v>
      </c>
      <c r="E62" s="18"/>
      <c r="H62" s="41"/>
    </row>
    <row r="63">
      <c r="A63" s="26">
        <v>27.0</v>
      </c>
      <c r="B63" s="18" t="s">
        <v>18</v>
      </c>
      <c r="C63" s="18" t="s">
        <v>127</v>
      </c>
      <c r="D63" s="18" t="s">
        <v>128</v>
      </c>
      <c r="E63" s="18"/>
      <c r="H63" s="41"/>
    </row>
    <row r="64">
      <c r="A64" s="40"/>
      <c r="H64" s="41"/>
    </row>
    <row r="65">
      <c r="A65" s="40"/>
      <c r="H65" s="41"/>
    </row>
    <row r="66">
      <c r="A66" s="40"/>
      <c r="H66" s="41"/>
    </row>
    <row r="67">
      <c r="A67" s="40"/>
      <c r="H67" s="41"/>
    </row>
    <row r="68">
      <c r="A68" s="40"/>
      <c r="H68" s="41"/>
    </row>
    <row r="69">
      <c r="A69" s="40"/>
      <c r="H69" s="41"/>
    </row>
    <row r="70">
      <c r="A70" s="40"/>
      <c r="H70" s="41"/>
    </row>
    <row r="71">
      <c r="A71" s="40"/>
      <c r="H71" s="41"/>
    </row>
    <row r="72">
      <c r="A72" s="40"/>
      <c r="H72" s="41"/>
    </row>
    <row r="73">
      <c r="A73" s="40"/>
      <c r="H73" s="41"/>
    </row>
    <row r="74">
      <c r="A74" s="40"/>
      <c r="H74" s="41"/>
    </row>
    <row r="75">
      <c r="A75" s="40"/>
      <c r="H75" s="41"/>
    </row>
    <row r="76">
      <c r="A76" s="40"/>
      <c r="H76" s="41"/>
    </row>
    <row r="77">
      <c r="A77" s="40"/>
      <c r="H77" s="41"/>
    </row>
    <row r="78">
      <c r="A78" s="40"/>
      <c r="H78" s="41"/>
    </row>
    <row r="79">
      <c r="A79" s="40"/>
      <c r="H79" s="41"/>
    </row>
    <row r="80">
      <c r="A80" s="40"/>
      <c r="H80" s="41"/>
    </row>
    <row r="81">
      <c r="A81" s="40"/>
      <c r="H81" s="41"/>
    </row>
    <row r="82">
      <c r="A82" s="40"/>
      <c r="H82" s="41"/>
    </row>
    <row r="83">
      <c r="A83" s="40"/>
      <c r="H83" s="41"/>
    </row>
    <row r="84">
      <c r="A84" s="40"/>
      <c r="H84" s="41"/>
    </row>
    <row r="85">
      <c r="A85" s="40"/>
      <c r="H85" s="41"/>
    </row>
    <row r="86">
      <c r="A86" s="40"/>
      <c r="H86" s="41"/>
    </row>
    <row r="87">
      <c r="A87" s="40"/>
      <c r="H87" s="41"/>
    </row>
    <row r="88">
      <c r="A88" s="40"/>
      <c r="H88" s="41"/>
    </row>
    <row r="89">
      <c r="A89" s="40"/>
      <c r="H89" s="41"/>
    </row>
    <row r="90">
      <c r="A90" s="40"/>
      <c r="H90" s="41"/>
    </row>
    <row r="91">
      <c r="A91" s="40"/>
      <c r="H91" s="41"/>
    </row>
    <row r="92">
      <c r="A92" s="40"/>
      <c r="H92" s="41"/>
    </row>
    <row r="93">
      <c r="A93" s="40"/>
      <c r="H93" s="41"/>
    </row>
    <row r="94">
      <c r="A94" s="40"/>
      <c r="H94" s="41"/>
    </row>
    <row r="95">
      <c r="A95" s="40"/>
      <c r="H95" s="41"/>
    </row>
    <row r="96">
      <c r="A96" s="40"/>
      <c r="H96" s="41"/>
    </row>
    <row r="97">
      <c r="A97" s="40"/>
      <c r="H97" s="41"/>
    </row>
    <row r="98">
      <c r="A98" s="40"/>
      <c r="H98" s="41"/>
    </row>
    <row r="99">
      <c r="A99" s="40"/>
      <c r="H99" s="41"/>
    </row>
    <row r="100">
      <c r="A100" s="40"/>
      <c r="H100" s="41"/>
    </row>
    <row r="101">
      <c r="A101" s="40"/>
      <c r="H101" s="41"/>
    </row>
    <row r="102">
      <c r="A102" s="40"/>
      <c r="H102" s="41"/>
    </row>
    <row r="103">
      <c r="A103" s="40"/>
      <c r="H103" s="41"/>
    </row>
    <row r="104">
      <c r="A104" s="40"/>
      <c r="H104" s="41"/>
    </row>
    <row r="105">
      <c r="A105" s="40"/>
      <c r="H105" s="41"/>
    </row>
    <row r="106">
      <c r="A106" s="40"/>
      <c r="H106" s="41"/>
    </row>
    <row r="107">
      <c r="A107" s="40"/>
      <c r="H107" s="41"/>
    </row>
    <row r="108">
      <c r="A108" s="40"/>
      <c r="H108" s="41"/>
    </row>
    <row r="109">
      <c r="A109" s="40"/>
      <c r="H109" s="41"/>
    </row>
    <row r="110">
      <c r="A110" s="40"/>
      <c r="H110" s="41"/>
    </row>
    <row r="111">
      <c r="A111" s="40"/>
      <c r="H111" s="41"/>
    </row>
    <row r="112">
      <c r="A112" s="40"/>
      <c r="H112" s="41"/>
    </row>
    <row r="113">
      <c r="A113" s="40"/>
      <c r="H113" s="41"/>
    </row>
    <row r="114">
      <c r="A114" s="40"/>
      <c r="H114" s="41"/>
    </row>
    <row r="115">
      <c r="A115" s="40"/>
      <c r="H115" s="41"/>
    </row>
    <row r="116">
      <c r="A116" s="40"/>
      <c r="H116" s="41"/>
    </row>
    <row r="117">
      <c r="A117" s="40"/>
      <c r="H117" s="41"/>
    </row>
    <row r="118">
      <c r="A118" s="40"/>
      <c r="H118" s="41"/>
    </row>
    <row r="119">
      <c r="A119" s="40"/>
      <c r="H119" s="41"/>
    </row>
    <row r="120">
      <c r="A120" s="40"/>
      <c r="H120" s="41"/>
    </row>
    <row r="121">
      <c r="A121" s="40"/>
      <c r="H121" s="41"/>
    </row>
    <row r="122">
      <c r="A122" s="40"/>
      <c r="H122" s="41"/>
    </row>
    <row r="123">
      <c r="A123" s="40"/>
      <c r="H123" s="41"/>
    </row>
    <row r="124">
      <c r="A124" s="40"/>
      <c r="H124" s="41"/>
    </row>
    <row r="125">
      <c r="A125" s="40"/>
      <c r="H125" s="41"/>
    </row>
    <row r="126">
      <c r="A126" s="40"/>
      <c r="H126" s="41"/>
    </row>
    <row r="127">
      <c r="A127" s="40"/>
      <c r="H127" s="41"/>
    </row>
    <row r="128">
      <c r="A128" s="40"/>
      <c r="H128" s="41"/>
    </row>
    <row r="129">
      <c r="A129" s="40"/>
      <c r="H129" s="41"/>
    </row>
    <row r="130">
      <c r="A130" s="40"/>
      <c r="H130" s="41"/>
    </row>
    <row r="131">
      <c r="A131" s="40"/>
      <c r="H131" s="41"/>
    </row>
    <row r="132">
      <c r="A132" s="40"/>
      <c r="H132" s="41"/>
    </row>
    <row r="133">
      <c r="A133" s="40"/>
      <c r="H133" s="41"/>
    </row>
    <row r="134">
      <c r="A134" s="40"/>
      <c r="H134" s="41"/>
    </row>
    <row r="135">
      <c r="A135" s="40"/>
      <c r="H135" s="41"/>
    </row>
    <row r="136">
      <c r="A136" s="40"/>
      <c r="H136" s="41"/>
    </row>
    <row r="137">
      <c r="A137" s="40"/>
      <c r="H137" s="41"/>
    </row>
    <row r="138">
      <c r="A138" s="40"/>
      <c r="H138" s="41"/>
    </row>
    <row r="139">
      <c r="A139" s="40"/>
      <c r="H139" s="41"/>
    </row>
    <row r="140">
      <c r="A140" s="40"/>
      <c r="H140" s="41"/>
    </row>
    <row r="141">
      <c r="A141" s="40"/>
      <c r="H141" s="41"/>
    </row>
    <row r="142">
      <c r="A142" s="40"/>
      <c r="H142" s="41"/>
    </row>
    <row r="143">
      <c r="A143" s="40"/>
      <c r="H143" s="41"/>
    </row>
    <row r="144">
      <c r="A144" s="40"/>
      <c r="H144" s="41"/>
    </row>
    <row r="145">
      <c r="A145" s="40"/>
      <c r="H145" s="41"/>
    </row>
    <row r="146">
      <c r="A146" s="40"/>
      <c r="H146" s="41"/>
    </row>
    <row r="147">
      <c r="A147" s="40"/>
      <c r="H147" s="41"/>
    </row>
    <row r="148">
      <c r="A148" s="40"/>
      <c r="H148" s="41"/>
    </row>
    <row r="149">
      <c r="A149" s="40"/>
      <c r="H149" s="41"/>
    </row>
    <row r="150">
      <c r="A150" s="40"/>
      <c r="H150" s="41"/>
    </row>
    <row r="151">
      <c r="A151" s="40"/>
      <c r="H151" s="41"/>
    </row>
    <row r="152">
      <c r="A152" s="40"/>
      <c r="H152" s="41"/>
    </row>
    <row r="153">
      <c r="A153" s="40"/>
      <c r="H153" s="41"/>
    </row>
    <row r="154">
      <c r="A154" s="40"/>
      <c r="H154" s="41"/>
    </row>
    <row r="155">
      <c r="A155" s="40"/>
      <c r="H155" s="41"/>
    </row>
    <row r="156">
      <c r="A156" s="40"/>
      <c r="H156" s="41"/>
    </row>
    <row r="157">
      <c r="A157" s="40"/>
      <c r="H157" s="41"/>
    </row>
    <row r="158">
      <c r="A158" s="40"/>
      <c r="H158" s="41"/>
    </row>
    <row r="159">
      <c r="A159" s="40"/>
      <c r="H159" s="41"/>
    </row>
    <row r="160">
      <c r="A160" s="40"/>
      <c r="H160" s="41"/>
    </row>
    <row r="161">
      <c r="A161" s="40"/>
      <c r="H161" s="41"/>
    </row>
    <row r="162">
      <c r="A162" s="40"/>
      <c r="H162" s="41"/>
    </row>
    <row r="163">
      <c r="A163" s="40"/>
      <c r="H163" s="41"/>
    </row>
    <row r="164">
      <c r="A164" s="40"/>
      <c r="H164" s="41"/>
    </row>
    <row r="165">
      <c r="A165" s="40"/>
      <c r="H165" s="41"/>
    </row>
    <row r="166">
      <c r="A166" s="40"/>
      <c r="H166" s="41"/>
    </row>
    <row r="167">
      <c r="A167" s="40"/>
      <c r="H167" s="41"/>
    </row>
    <row r="168">
      <c r="A168" s="40"/>
      <c r="H168" s="41"/>
    </row>
    <row r="169">
      <c r="A169" s="40"/>
      <c r="H169" s="41"/>
    </row>
    <row r="170">
      <c r="A170" s="40"/>
      <c r="H170" s="41"/>
    </row>
    <row r="171">
      <c r="A171" s="40"/>
      <c r="H171" s="41"/>
    </row>
    <row r="172">
      <c r="A172" s="40"/>
      <c r="H172" s="41"/>
    </row>
    <row r="173">
      <c r="A173" s="40"/>
      <c r="H173" s="41"/>
    </row>
    <row r="174">
      <c r="A174" s="40"/>
      <c r="H174" s="41"/>
    </row>
    <row r="175">
      <c r="A175" s="40"/>
      <c r="H175" s="41"/>
    </row>
    <row r="176">
      <c r="A176" s="40"/>
      <c r="H176" s="41"/>
    </row>
    <row r="177">
      <c r="A177" s="40"/>
      <c r="H177" s="41"/>
    </row>
    <row r="178">
      <c r="A178" s="40"/>
      <c r="H178" s="41"/>
    </row>
    <row r="179">
      <c r="A179" s="40"/>
      <c r="H179" s="41"/>
    </row>
    <row r="180">
      <c r="A180" s="40"/>
      <c r="H180" s="41"/>
    </row>
    <row r="181">
      <c r="A181" s="40"/>
      <c r="H181" s="41"/>
    </row>
    <row r="182">
      <c r="A182" s="40"/>
      <c r="H182" s="41"/>
    </row>
    <row r="183">
      <c r="A183" s="40"/>
      <c r="H183" s="41"/>
    </row>
    <row r="184">
      <c r="A184" s="40"/>
      <c r="H184" s="41"/>
    </row>
    <row r="185">
      <c r="A185" s="40"/>
      <c r="H185" s="41"/>
    </row>
    <row r="186">
      <c r="A186" s="40"/>
      <c r="H186" s="41"/>
    </row>
    <row r="187">
      <c r="A187" s="40"/>
      <c r="H187" s="41"/>
    </row>
    <row r="188">
      <c r="A188" s="40"/>
      <c r="H188" s="41"/>
    </row>
    <row r="189">
      <c r="A189" s="40"/>
      <c r="H189" s="41"/>
    </row>
    <row r="190">
      <c r="A190" s="40"/>
      <c r="H190" s="41"/>
    </row>
    <row r="191">
      <c r="A191" s="40"/>
      <c r="H191" s="41"/>
    </row>
    <row r="192">
      <c r="A192" s="40"/>
      <c r="H192" s="41"/>
    </row>
    <row r="193">
      <c r="A193" s="40"/>
      <c r="H193" s="41"/>
    </row>
    <row r="194">
      <c r="A194" s="40"/>
      <c r="H194" s="41"/>
    </row>
    <row r="195">
      <c r="A195" s="40"/>
      <c r="H195" s="41"/>
    </row>
    <row r="196">
      <c r="A196" s="40"/>
      <c r="H196" s="41"/>
    </row>
    <row r="197">
      <c r="A197" s="40"/>
      <c r="H197" s="41"/>
    </row>
    <row r="198">
      <c r="A198" s="40"/>
      <c r="H198" s="41"/>
    </row>
    <row r="199">
      <c r="A199" s="40"/>
      <c r="H199" s="41"/>
    </row>
    <row r="200">
      <c r="A200" s="40"/>
      <c r="H200" s="41"/>
    </row>
    <row r="201">
      <c r="A201" s="40"/>
      <c r="H201" s="41"/>
    </row>
    <row r="202">
      <c r="A202" s="40"/>
      <c r="H202" s="41"/>
    </row>
    <row r="203">
      <c r="A203" s="40"/>
      <c r="H203" s="41"/>
    </row>
    <row r="204">
      <c r="A204" s="40"/>
      <c r="H204" s="41"/>
    </row>
    <row r="205">
      <c r="A205" s="40"/>
      <c r="H205" s="41"/>
    </row>
    <row r="206">
      <c r="A206" s="40"/>
      <c r="H206" s="41"/>
    </row>
    <row r="207">
      <c r="A207" s="40"/>
      <c r="H207" s="41"/>
    </row>
    <row r="208">
      <c r="A208" s="40"/>
      <c r="H208" s="41"/>
    </row>
    <row r="209">
      <c r="A209" s="40"/>
      <c r="H209" s="41"/>
    </row>
    <row r="210">
      <c r="A210" s="40"/>
      <c r="H210" s="41"/>
    </row>
    <row r="211">
      <c r="A211" s="40"/>
      <c r="H211" s="41"/>
    </row>
    <row r="212">
      <c r="A212" s="40"/>
      <c r="H212" s="41"/>
    </row>
    <row r="213">
      <c r="A213" s="40"/>
      <c r="H213" s="41"/>
    </row>
    <row r="214">
      <c r="A214" s="40"/>
      <c r="H214" s="41"/>
    </row>
    <row r="215">
      <c r="A215" s="40"/>
      <c r="H215" s="41"/>
    </row>
    <row r="216">
      <c r="A216" s="40"/>
      <c r="H216" s="41"/>
    </row>
    <row r="217">
      <c r="A217" s="40"/>
      <c r="H217" s="41"/>
    </row>
    <row r="218">
      <c r="A218" s="40"/>
      <c r="H218" s="41"/>
    </row>
    <row r="219">
      <c r="A219" s="40"/>
      <c r="H219" s="41"/>
    </row>
    <row r="220">
      <c r="A220" s="40"/>
      <c r="H220" s="41"/>
    </row>
    <row r="221">
      <c r="A221" s="40"/>
      <c r="H221" s="41"/>
    </row>
    <row r="222">
      <c r="A222" s="40"/>
      <c r="H222" s="41"/>
    </row>
    <row r="223">
      <c r="A223" s="40"/>
      <c r="H223" s="41"/>
    </row>
    <row r="224">
      <c r="A224" s="40"/>
      <c r="H224" s="41"/>
    </row>
    <row r="225">
      <c r="A225" s="40"/>
      <c r="H225" s="41"/>
    </row>
    <row r="226">
      <c r="A226" s="40"/>
      <c r="H226" s="41"/>
    </row>
    <row r="227">
      <c r="A227" s="40"/>
      <c r="H227" s="41"/>
    </row>
    <row r="228">
      <c r="A228" s="40"/>
      <c r="H228" s="41"/>
    </row>
    <row r="229">
      <c r="A229" s="40"/>
      <c r="H229" s="41"/>
    </row>
    <row r="230">
      <c r="A230" s="40"/>
      <c r="H230" s="41"/>
    </row>
    <row r="231">
      <c r="A231" s="40"/>
      <c r="H231" s="41"/>
    </row>
    <row r="232">
      <c r="A232" s="40"/>
      <c r="H232" s="41"/>
    </row>
    <row r="233">
      <c r="A233" s="40"/>
      <c r="H233" s="41"/>
    </row>
    <row r="234">
      <c r="A234" s="40"/>
      <c r="H234" s="41"/>
    </row>
    <row r="235">
      <c r="A235" s="40"/>
      <c r="H235" s="41"/>
    </row>
    <row r="236">
      <c r="A236" s="40"/>
      <c r="H236" s="41"/>
    </row>
    <row r="237">
      <c r="A237" s="40"/>
      <c r="H237" s="41"/>
    </row>
    <row r="238">
      <c r="A238" s="40"/>
      <c r="H238" s="41"/>
    </row>
    <row r="239">
      <c r="A239" s="40"/>
      <c r="H239" s="41"/>
    </row>
    <row r="240">
      <c r="A240" s="40"/>
      <c r="H240" s="41"/>
    </row>
    <row r="241">
      <c r="A241" s="40"/>
      <c r="H241" s="41"/>
    </row>
    <row r="242">
      <c r="A242" s="40"/>
      <c r="H242" s="41"/>
    </row>
    <row r="243">
      <c r="A243" s="40"/>
      <c r="H243" s="41"/>
    </row>
    <row r="244">
      <c r="A244" s="40"/>
      <c r="H244" s="41"/>
    </row>
    <row r="245">
      <c r="A245" s="40"/>
      <c r="H245" s="41"/>
    </row>
    <row r="246">
      <c r="A246" s="40"/>
      <c r="H246" s="41"/>
    </row>
    <row r="247">
      <c r="A247" s="40"/>
      <c r="H247" s="41"/>
    </row>
    <row r="248">
      <c r="A248" s="40"/>
      <c r="H248" s="41"/>
    </row>
    <row r="249">
      <c r="A249" s="40"/>
      <c r="H249" s="41"/>
    </row>
    <row r="250">
      <c r="A250" s="40"/>
      <c r="H250" s="41"/>
    </row>
    <row r="251">
      <c r="A251" s="40"/>
      <c r="H251" s="41"/>
    </row>
    <row r="252">
      <c r="A252" s="40"/>
      <c r="H252" s="41"/>
    </row>
    <row r="253">
      <c r="A253" s="40"/>
      <c r="H253" s="41"/>
    </row>
    <row r="254">
      <c r="A254" s="40"/>
      <c r="H254" s="41"/>
    </row>
    <row r="255">
      <c r="A255" s="40"/>
      <c r="H255" s="41"/>
    </row>
    <row r="256">
      <c r="A256" s="40"/>
      <c r="H256" s="41"/>
    </row>
    <row r="257">
      <c r="A257" s="40"/>
      <c r="H257" s="41"/>
    </row>
    <row r="258">
      <c r="A258" s="40"/>
      <c r="H258" s="41"/>
    </row>
    <row r="259">
      <c r="A259" s="40"/>
      <c r="H259" s="41"/>
    </row>
    <row r="260">
      <c r="A260" s="40"/>
      <c r="H260" s="41"/>
    </row>
    <row r="261">
      <c r="A261" s="40"/>
      <c r="H261" s="41"/>
    </row>
    <row r="262">
      <c r="A262" s="40"/>
      <c r="H262" s="41"/>
    </row>
    <row r="263">
      <c r="A263" s="40"/>
      <c r="H263" s="41"/>
    </row>
    <row r="264">
      <c r="A264" s="40"/>
      <c r="H264" s="41"/>
    </row>
    <row r="265">
      <c r="A265" s="40"/>
      <c r="H265" s="41"/>
    </row>
    <row r="266">
      <c r="A266" s="40"/>
      <c r="H266" s="41"/>
    </row>
    <row r="267">
      <c r="A267" s="40"/>
      <c r="H267" s="41"/>
    </row>
    <row r="268">
      <c r="A268" s="40"/>
      <c r="H268" s="41"/>
    </row>
    <row r="269">
      <c r="A269" s="40"/>
      <c r="H269" s="41"/>
    </row>
    <row r="270">
      <c r="A270" s="40"/>
      <c r="H270" s="41"/>
    </row>
    <row r="271">
      <c r="A271" s="40"/>
      <c r="H271" s="41"/>
    </row>
    <row r="272">
      <c r="A272" s="40"/>
      <c r="H272" s="41"/>
    </row>
    <row r="273">
      <c r="A273" s="40"/>
      <c r="H273" s="41"/>
    </row>
    <row r="274">
      <c r="A274" s="40"/>
      <c r="H274" s="41"/>
    </row>
    <row r="275">
      <c r="A275" s="40"/>
      <c r="H275" s="41"/>
    </row>
    <row r="276">
      <c r="A276" s="40"/>
      <c r="H276" s="41"/>
    </row>
    <row r="277">
      <c r="A277" s="40"/>
      <c r="H277" s="41"/>
    </row>
    <row r="278">
      <c r="A278" s="40"/>
      <c r="H278" s="41"/>
    </row>
    <row r="279">
      <c r="A279" s="40"/>
      <c r="H279" s="41"/>
    </row>
    <row r="280">
      <c r="A280" s="40"/>
      <c r="H280" s="41"/>
    </row>
    <row r="281">
      <c r="A281" s="40"/>
      <c r="H281" s="41"/>
    </row>
    <row r="282">
      <c r="A282" s="40"/>
      <c r="H282" s="41"/>
    </row>
    <row r="283">
      <c r="A283" s="40"/>
      <c r="H283" s="41"/>
    </row>
    <row r="284">
      <c r="A284" s="40"/>
      <c r="H284" s="41"/>
    </row>
    <row r="285">
      <c r="A285" s="40"/>
      <c r="H285" s="41"/>
    </row>
    <row r="286">
      <c r="A286" s="40"/>
      <c r="H286" s="41"/>
    </row>
    <row r="287">
      <c r="A287" s="40"/>
      <c r="H287" s="41"/>
    </row>
    <row r="288">
      <c r="A288" s="40"/>
      <c r="H288" s="41"/>
    </row>
    <row r="289">
      <c r="A289" s="40"/>
      <c r="H289" s="41"/>
    </row>
    <row r="290">
      <c r="A290" s="40"/>
      <c r="H290" s="41"/>
    </row>
    <row r="291">
      <c r="A291" s="40"/>
      <c r="H291" s="41"/>
    </row>
    <row r="292">
      <c r="A292" s="40"/>
      <c r="H292" s="41"/>
    </row>
    <row r="293">
      <c r="A293" s="40"/>
      <c r="H293" s="41"/>
    </row>
    <row r="294">
      <c r="A294" s="40"/>
      <c r="H294" s="41"/>
    </row>
    <row r="295">
      <c r="A295" s="40"/>
      <c r="H295" s="41"/>
    </row>
    <row r="296">
      <c r="A296" s="40"/>
      <c r="H296" s="41"/>
    </row>
    <row r="297">
      <c r="A297" s="40"/>
      <c r="H297" s="41"/>
    </row>
    <row r="298">
      <c r="A298" s="40"/>
      <c r="H298" s="41"/>
    </row>
    <row r="299">
      <c r="A299" s="40"/>
      <c r="H299" s="41"/>
    </row>
    <row r="300">
      <c r="A300" s="40"/>
      <c r="H300" s="41"/>
    </row>
    <row r="301">
      <c r="A301" s="40"/>
      <c r="H301" s="41"/>
    </row>
    <row r="302">
      <c r="A302" s="40"/>
      <c r="H302" s="41"/>
    </row>
    <row r="303">
      <c r="A303" s="40"/>
      <c r="H303" s="41"/>
    </row>
    <row r="304">
      <c r="A304" s="40"/>
      <c r="H304" s="41"/>
    </row>
    <row r="305">
      <c r="A305" s="40"/>
      <c r="H305" s="41"/>
    </row>
    <row r="306">
      <c r="A306" s="40"/>
      <c r="H306" s="41"/>
    </row>
    <row r="307">
      <c r="A307" s="40"/>
      <c r="H307" s="41"/>
    </row>
    <row r="308">
      <c r="A308" s="40"/>
      <c r="H308" s="41"/>
    </row>
    <row r="309">
      <c r="A309" s="40"/>
      <c r="H309" s="41"/>
    </row>
    <row r="310">
      <c r="A310" s="40"/>
      <c r="H310" s="41"/>
    </row>
    <row r="311">
      <c r="A311" s="40"/>
      <c r="H311" s="41"/>
    </row>
    <row r="312">
      <c r="A312" s="40"/>
      <c r="H312" s="41"/>
    </row>
    <row r="313">
      <c r="A313" s="40"/>
      <c r="H313" s="41"/>
    </row>
    <row r="314">
      <c r="A314" s="40"/>
      <c r="H314" s="41"/>
    </row>
    <row r="315">
      <c r="A315" s="40"/>
      <c r="H315" s="41"/>
    </row>
    <row r="316">
      <c r="A316" s="40"/>
      <c r="H316" s="41"/>
    </row>
    <row r="317">
      <c r="A317" s="40"/>
      <c r="H317" s="41"/>
    </row>
    <row r="318">
      <c r="A318" s="40"/>
      <c r="H318" s="41"/>
    </row>
    <row r="319">
      <c r="A319" s="40"/>
      <c r="H319" s="41"/>
    </row>
    <row r="320">
      <c r="A320" s="40"/>
      <c r="H320" s="41"/>
    </row>
    <row r="321">
      <c r="A321" s="40"/>
      <c r="H321" s="41"/>
    </row>
    <row r="322">
      <c r="A322" s="40"/>
      <c r="H322" s="41"/>
    </row>
    <row r="323">
      <c r="A323" s="40"/>
      <c r="H323" s="41"/>
    </row>
    <row r="324">
      <c r="A324" s="40"/>
      <c r="H324" s="41"/>
    </row>
    <row r="325">
      <c r="A325" s="40"/>
      <c r="H325" s="41"/>
    </row>
    <row r="326">
      <c r="A326" s="40"/>
      <c r="H326" s="41"/>
    </row>
    <row r="327">
      <c r="A327" s="40"/>
      <c r="H327" s="41"/>
    </row>
    <row r="328">
      <c r="A328" s="40"/>
      <c r="H328" s="41"/>
    </row>
    <row r="329">
      <c r="A329" s="40"/>
      <c r="H329" s="41"/>
    </row>
    <row r="330">
      <c r="A330" s="40"/>
      <c r="H330" s="41"/>
    </row>
    <row r="331">
      <c r="A331" s="40"/>
      <c r="H331" s="41"/>
    </row>
    <row r="332">
      <c r="A332" s="40"/>
      <c r="H332" s="41"/>
    </row>
    <row r="333">
      <c r="A333" s="40"/>
      <c r="H333" s="41"/>
    </row>
    <row r="334">
      <c r="A334" s="40"/>
      <c r="H334" s="41"/>
    </row>
    <row r="335">
      <c r="A335" s="40"/>
      <c r="H335" s="41"/>
    </row>
    <row r="336">
      <c r="A336" s="40"/>
      <c r="H336" s="41"/>
    </row>
    <row r="337">
      <c r="A337" s="40"/>
      <c r="H337" s="41"/>
    </row>
    <row r="338">
      <c r="A338" s="40"/>
      <c r="H338" s="41"/>
    </row>
    <row r="339">
      <c r="A339" s="40"/>
      <c r="H339" s="41"/>
    </row>
    <row r="340">
      <c r="A340" s="40"/>
      <c r="H340" s="41"/>
    </row>
    <row r="341">
      <c r="A341" s="40"/>
      <c r="H341" s="41"/>
    </row>
    <row r="342">
      <c r="A342" s="40"/>
      <c r="H342" s="41"/>
    </row>
    <row r="343">
      <c r="A343" s="40"/>
      <c r="H343" s="41"/>
    </row>
    <row r="344">
      <c r="A344" s="40"/>
      <c r="H344" s="41"/>
    </row>
    <row r="345">
      <c r="A345" s="40"/>
      <c r="H345" s="41"/>
    </row>
    <row r="346">
      <c r="A346" s="40"/>
      <c r="H346" s="41"/>
    </row>
    <row r="347">
      <c r="A347" s="40"/>
      <c r="H347" s="41"/>
    </row>
    <row r="348">
      <c r="A348" s="40"/>
      <c r="H348" s="41"/>
    </row>
    <row r="349">
      <c r="A349" s="40"/>
      <c r="H349" s="41"/>
    </row>
    <row r="350">
      <c r="A350" s="40"/>
      <c r="H350" s="41"/>
    </row>
    <row r="351">
      <c r="A351" s="40"/>
      <c r="H351" s="41"/>
    </row>
    <row r="352">
      <c r="A352" s="40"/>
      <c r="H352" s="41"/>
    </row>
    <row r="353">
      <c r="A353" s="40"/>
      <c r="H353" s="41"/>
    </row>
    <row r="354">
      <c r="A354" s="40"/>
      <c r="H354" s="41"/>
    </row>
    <row r="355">
      <c r="A355" s="40"/>
      <c r="H355" s="41"/>
    </row>
    <row r="356">
      <c r="A356" s="40"/>
      <c r="H356" s="41"/>
    </row>
    <row r="357">
      <c r="A357" s="40"/>
      <c r="H357" s="41"/>
    </row>
    <row r="358">
      <c r="A358" s="40"/>
      <c r="H358" s="41"/>
    </row>
    <row r="359">
      <c r="A359" s="40"/>
      <c r="H359" s="41"/>
    </row>
    <row r="360">
      <c r="A360" s="40"/>
      <c r="H360" s="41"/>
    </row>
    <row r="361">
      <c r="A361" s="40"/>
      <c r="H361" s="41"/>
    </row>
    <row r="362">
      <c r="A362" s="40"/>
      <c r="H362" s="41"/>
    </row>
    <row r="363">
      <c r="A363" s="40"/>
      <c r="H363" s="41"/>
    </row>
    <row r="364">
      <c r="A364" s="40"/>
      <c r="H364" s="41"/>
    </row>
    <row r="365">
      <c r="A365" s="40"/>
      <c r="H365" s="41"/>
    </row>
    <row r="366">
      <c r="A366" s="40"/>
      <c r="H366" s="41"/>
    </row>
    <row r="367">
      <c r="A367" s="40"/>
      <c r="H367" s="41"/>
    </row>
    <row r="368">
      <c r="A368" s="40"/>
      <c r="H368" s="41"/>
    </row>
    <row r="369">
      <c r="A369" s="40"/>
      <c r="H369" s="41"/>
    </row>
    <row r="370">
      <c r="A370" s="40"/>
      <c r="H370" s="41"/>
    </row>
    <row r="371">
      <c r="A371" s="40"/>
      <c r="H371" s="41"/>
    </row>
    <row r="372">
      <c r="A372" s="40"/>
      <c r="H372" s="41"/>
    </row>
    <row r="373">
      <c r="A373" s="40"/>
      <c r="H373" s="41"/>
    </row>
    <row r="374">
      <c r="A374" s="40"/>
      <c r="H374" s="41"/>
    </row>
    <row r="375">
      <c r="A375" s="40"/>
      <c r="H375" s="41"/>
    </row>
    <row r="376">
      <c r="A376" s="40"/>
      <c r="H376" s="41"/>
    </row>
    <row r="377">
      <c r="A377" s="40"/>
      <c r="H377" s="41"/>
    </row>
    <row r="378">
      <c r="A378" s="40"/>
      <c r="H378" s="41"/>
    </row>
    <row r="379">
      <c r="A379" s="40"/>
      <c r="H379" s="41"/>
    </row>
    <row r="380">
      <c r="A380" s="40"/>
      <c r="H380" s="41"/>
    </row>
    <row r="381">
      <c r="A381" s="40"/>
      <c r="H381" s="41"/>
    </row>
    <row r="382">
      <c r="A382" s="40"/>
      <c r="H382" s="41"/>
    </row>
    <row r="383">
      <c r="A383" s="40"/>
      <c r="H383" s="41"/>
    </row>
    <row r="384">
      <c r="A384" s="40"/>
      <c r="H384" s="41"/>
    </row>
    <row r="385">
      <c r="A385" s="40"/>
      <c r="H385" s="41"/>
    </row>
    <row r="386">
      <c r="A386" s="40"/>
      <c r="H386" s="41"/>
    </row>
    <row r="387">
      <c r="A387" s="40"/>
      <c r="H387" s="41"/>
    </row>
    <row r="388">
      <c r="A388" s="40"/>
      <c r="H388" s="41"/>
    </row>
    <row r="389">
      <c r="A389" s="40"/>
      <c r="H389" s="41"/>
    </row>
    <row r="390">
      <c r="A390" s="40"/>
      <c r="H390" s="41"/>
    </row>
    <row r="391">
      <c r="A391" s="40"/>
      <c r="H391" s="41"/>
    </row>
    <row r="392">
      <c r="A392" s="40"/>
      <c r="H392" s="41"/>
    </row>
    <row r="393">
      <c r="A393" s="40"/>
      <c r="H393" s="41"/>
    </row>
    <row r="394">
      <c r="A394" s="40"/>
      <c r="H394" s="41"/>
    </row>
    <row r="395">
      <c r="A395" s="40"/>
      <c r="H395" s="41"/>
    </row>
    <row r="396">
      <c r="A396" s="40"/>
      <c r="H396" s="41"/>
    </row>
    <row r="397">
      <c r="A397" s="40"/>
      <c r="H397" s="41"/>
    </row>
    <row r="398">
      <c r="A398" s="40"/>
      <c r="H398" s="41"/>
    </row>
    <row r="399">
      <c r="A399" s="40"/>
      <c r="H399" s="41"/>
    </row>
    <row r="400">
      <c r="A400" s="40"/>
      <c r="H400" s="41"/>
    </row>
    <row r="401">
      <c r="A401" s="40"/>
      <c r="H401" s="41"/>
    </row>
    <row r="402">
      <c r="A402" s="40"/>
      <c r="H402" s="41"/>
    </row>
    <row r="403">
      <c r="A403" s="40"/>
      <c r="H403" s="41"/>
    </row>
    <row r="404">
      <c r="A404" s="40"/>
      <c r="H404" s="41"/>
    </row>
    <row r="405">
      <c r="A405" s="40"/>
      <c r="H405" s="41"/>
    </row>
    <row r="406">
      <c r="A406" s="40"/>
      <c r="H406" s="41"/>
    </row>
    <row r="407">
      <c r="A407" s="40"/>
      <c r="H407" s="41"/>
    </row>
    <row r="408">
      <c r="A408" s="40"/>
      <c r="H408" s="41"/>
    </row>
    <row r="409">
      <c r="A409" s="40"/>
      <c r="H409" s="41"/>
    </row>
    <row r="410">
      <c r="A410" s="40"/>
      <c r="H410" s="41"/>
    </row>
    <row r="411">
      <c r="A411" s="40"/>
      <c r="H411" s="41"/>
    </row>
    <row r="412">
      <c r="A412" s="40"/>
      <c r="H412" s="41"/>
    </row>
    <row r="413">
      <c r="A413" s="40"/>
      <c r="H413" s="41"/>
    </row>
    <row r="414">
      <c r="A414" s="40"/>
      <c r="H414" s="41"/>
    </row>
    <row r="415">
      <c r="A415" s="40"/>
      <c r="H415" s="41"/>
    </row>
    <row r="416">
      <c r="A416" s="40"/>
      <c r="H416" s="41"/>
    </row>
    <row r="417">
      <c r="A417" s="40"/>
      <c r="H417" s="41"/>
    </row>
    <row r="418">
      <c r="A418" s="40"/>
      <c r="H418" s="41"/>
    </row>
    <row r="419">
      <c r="A419" s="40"/>
      <c r="H419" s="41"/>
    </row>
    <row r="420">
      <c r="A420" s="40"/>
      <c r="H420" s="41"/>
    </row>
    <row r="421">
      <c r="A421" s="40"/>
      <c r="H421" s="41"/>
    </row>
    <row r="422">
      <c r="A422" s="40"/>
      <c r="H422" s="41"/>
    </row>
    <row r="423">
      <c r="A423" s="40"/>
      <c r="H423" s="41"/>
    </row>
    <row r="424">
      <c r="A424" s="40"/>
      <c r="H424" s="41"/>
    </row>
    <row r="425">
      <c r="A425" s="40"/>
      <c r="H425" s="41"/>
    </row>
    <row r="426">
      <c r="A426" s="40"/>
      <c r="H426" s="41"/>
    </row>
    <row r="427">
      <c r="A427" s="40"/>
      <c r="H427" s="41"/>
    </row>
    <row r="428">
      <c r="A428" s="40"/>
      <c r="H428" s="41"/>
    </row>
    <row r="429">
      <c r="A429" s="40"/>
      <c r="H429" s="41"/>
    </row>
    <row r="430">
      <c r="A430" s="40"/>
      <c r="H430" s="41"/>
    </row>
    <row r="431">
      <c r="A431" s="40"/>
      <c r="H431" s="41"/>
    </row>
    <row r="432">
      <c r="A432" s="40"/>
      <c r="H432" s="41"/>
    </row>
    <row r="433">
      <c r="A433" s="40"/>
      <c r="H433" s="41"/>
    </row>
    <row r="434">
      <c r="A434" s="40"/>
      <c r="H434" s="41"/>
    </row>
    <row r="435">
      <c r="A435" s="40"/>
      <c r="H435" s="41"/>
    </row>
    <row r="436">
      <c r="A436" s="40"/>
      <c r="H436" s="41"/>
    </row>
    <row r="437">
      <c r="A437" s="40"/>
      <c r="H437" s="41"/>
    </row>
    <row r="438">
      <c r="A438" s="40"/>
      <c r="H438" s="41"/>
    </row>
    <row r="439">
      <c r="A439" s="40"/>
      <c r="H439" s="41"/>
    </row>
    <row r="440">
      <c r="A440" s="40"/>
      <c r="H440" s="41"/>
    </row>
    <row r="441">
      <c r="A441" s="40"/>
      <c r="H441" s="41"/>
    </row>
    <row r="442">
      <c r="A442" s="40"/>
      <c r="H442" s="41"/>
    </row>
    <row r="443">
      <c r="A443" s="40"/>
      <c r="H443" s="41"/>
    </row>
    <row r="444">
      <c r="A444" s="40"/>
      <c r="H444" s="41"/>
    </row>
    <row r="445">
      <c r="A445" s="40"/>
      <c r="H445" s="41"/>
    </row>
    <row r="446">
      <c r="A446" s="40"/>
      <c r="H446" s="41"/>
    </row>
    <row r="447">
      <c r="A447" s="40"/>
      <c r="H447" s="41"/>
    </row>
    <row r="448">
      <c r="A448" s="40"/>
      <c r="H448" s="41"/>
    </row>
    <row r="449">
      <c r="A449" s="40"/>
      <c r="H449" s="41"/>
    </row>
    <row r="450">
      <c r="A450" s="40"/>
      <c r="H450" s="41"/>
    </row>
    <row r="451">
      <c r="A451" s="40"/>
      <c r="H451" s="41"/>
    </row>
    <row r="452">
      <c r="A452" s="40"/>
      <c r="H452" s="41"/>
    </row>
    <row r="453">
      <c r="A453" s="40"/>
      <c r="H453" s="41"/>
    </row>
    <row r="454">
      <c r="A454" s="40"/>
      <c r="H454" s="41"/>
    </row>
    <row r="455">
      <c r="A455" s="40"/>
      <c r="H455" s="41"/>
    </row>
    <row r="456">
      <c r="A456" s="40"/>
      <c r="H456" s="41"/>
    </row>
    <row r="457">
      <c r="A457" s="40"/>
      <c r="H457" s="41"/>
    </row>
    <row r="458">
      <c r="A458" s="40"/>
      <c r="H458" s="41"/>
    </row>
    <row r="459">
      <c r="A459" s="40"/>
      <c r="H459" s="41"/>
    </row>
    <row r="460">
      <c r="A460" s="40"/>
      <c r="H460" s="41"/>
    </row>
    <row r="461">
      <c r="A461" s="40"/>
      <c r="H461" s="41"/>
    </row>
    <row r="462">
      <c r="A462" s="40"/>
      <c r="H462" s="41"/>
    </row>
    <row r="463">
      <c r="A463" s="40"/>
      <c r="H463" s="41"/>
    </row>
    <row r="464">
      <c r="A464" s="40"/>
      <c r="H464" s="41"/>
    </row>
    <row r="465">
      <c r="A465" s="40"/>
      <c r="H465" s="41"/>
    </row>
    <row r="466">
      <c r="A466" s="40"/>
      <c r="H466" s="41"/>
    </row>
    <row r="467">
      <c r="A467" s="40"/>
      <c r="H467" s="41"/>
    </row>
    <row r="468">
      <c r="A468" s="40"/>
      <c r="H468" s="41"/>
    </row>
    <row r="469">
      <c r="A469" s="40"/>
      <c r="H469" s="41"/>
    </row>
    <row r="470">
      <c r="A470" s="40"/>
      <c r="H470" s="41"/>
    </row>
    <row r="471">
      <c r="A471" s="40"/>
      <c r="H471" s="41"/>
    </row>
    <row r="472">
      <c r="A472" s="40"/>
      <c r="H472" s="41"/>
    </row>
    <row r="473">
      <c r="A473" s="40"/>
      <c r="H473" s="41"/>
    </row>
    <row r="474">
      <c r="A474" s="40"/>
      <c r="H474" s="41"/>
    </row>
    <row r="475">
      <c r="A475" s="40"/>
      <c r="H475" s="41"/>
    </row>
    <row r="476">
      <c r="A476" s="40"/>
      <c r="H476" s="41"/>
    </row>
    <row r="477">
      <c r="A477" s="40"/>
      <c r="H477" s="41"/>
    </row>
    <row r="478">
      <c r="A478" s="40"/>
      <c r="H478" s="41"/>
    </row>
    <row r="479">
      <c r="A479" s="40"/>
      <c r="H479" s="41"/>
    </row>
    <row r="480">
      <c r="A480" s="40"/>
      <c r="H480" s="41"/>
    </row>
    <row r="481">
      <c r="A481" s="40"/>
      <c r="H481" s="41"/>
    </row>
    <row r="482">
      <c r="A482" s="40"/>
      <c r="H482" s="41"/>
    </row>
    <row r="483">
      <c r="A483" s="40"/>
      <c r="H483" s="41"/>
    </row>
    <row r="484">
      <c r="A484" s="40"/>
      <c r="H484" s="41"/>
    </row>
    <row r="485">
      <c r="A485" s="40"/>
      <c r="H485" s="41"/>
    </row>
    <row r="486">
      <c r="A486" s="40"/>
      <c r="H486" s="41"/>
    </row>
    <row r="487">
      <c r="A487" s="40"/>
      <c r="H487" s="41"/>
    </row>
    <row r="488">
      <c r="A488" s="40"/>
      <c r="H488" s="41"/>
    </row>
    <row r="489">
      <c r="A489" s="40"/>
      <c r="H489" s="41"/>
    </row>
    <row r="490">
      <c r="A490" s="40"/>
      <c r="H490" s="41"/>
    </row>
    <row r="491">
      <c r="A491" s="40"/>
      <c r="H491" s="41"/>
    </row>
    <row r="492">
      <c r="A492" s="40"/>
      <c r="H492" s="41"/>
    </row>
    <row r="493">
      <c r="A493" s="40"/>
      <c r="H493" s="41"/>
    </row>
    <row r="494">
      <c r="A494" s="40"/>
      <c r="H494" s="41"/>
    </row>
    <row r="495">
      <c r="A495" s="40"/>
      <c r="H495" s="41"/>
    </row>
    <row r="496">
      <c r="A496" s="40"/>
      <c r="H496" s="41"/>
    </row>
    <row r="497">
      <c r="A497" s="40"/>
      <c r="H497" s="41"/>
    </row>
    <row r="498">
      <c r="A498" s="40"/>
      <c r="H498" s="41"/>
    </row>
    <row r="499">
      <c r="A499" s="40"/>
      <c r="H499" s="41"/>
    </row>
    <row r="500">
      <c r="A500" s="40"/>
      <c r="H500" s="41"/>
    </row>
    <row r="501">
      <c r="A501" s="40"/>
      <c r="H501" s="41"/>
    </row>
    <row r="502">
      <c r="A502" s="40"/>
      <c r="H502" s="41"/>
    </row>
    <row r="503">
      <c r="A503" s="40"/>
      <c r="H503" s="41"/>
    </row>
    <row r="504">
      <c r="A504" s="40"/>
      <c r="H504" s="41"/>
    </row>
    <row r="505">
      <c r="A505" s="40"/>
      <c r="H505" s="41"/>
    </row>
    <row r="506">
      <c r="A506" s="40"/>
      <c r="H506" s="41"/>
    </row>
    <row r="507">
      <c r="A507" s="40"/>
      <c r="H507" s="41"/>
    </row>
    <row r="508">
      <c r="A508" s="40"/>
      <c r="H508" s="41"/>
    </row>
    <row r="509">
      <c r="A509" s="40"/>
      <c r="H509" s="41"/>
    </row>
    <row r="510">
      <c r="A510" s="40"/>
      <c r="H510" s="41"/>
    </row>
    <row r="511">
      <c r="A511" s="40"/>
      <c r="H511" s="41"/>
    </row>
    <row r="512">
      <c r="A512" s="40"/>
      <c r="H512" s="41"/>
    </row>
    <row r="513">
      <c r="A513" s="40"/>
      <c r="H513" s="41"/>
    </row>
    <row r="514">
      <c r="A514" s="40"/>
      <c r="H514" s="41"/>
    </row>
    <row r="515">
      <c r="A515" s="40"/>
      <c r="H515" s="41"/>
    </row>
    <row r="516">
      <c r="A516" s="40"/>
      <c r="H516" s="41"/>
    </row>
    <row r="517">
      <c r="A517" s="40"/>
      <c r="H517" s="41"/>
    </row>
    <row r="518">
      <c r="A518" s="40"/>
      <c r="H518" s="41"/>
    </row>
    <row r="519">
      <c r="A519" s="40"/>
      <c r="H519" s="41"/>
    </row>
    <row r="520">
      <c r="A520" s="40"/>
      <c r="H520" s="41"/>
    </row>
    <row r="521">
      <c r="A521" s="40"/>
      <c r="H521" s="41"/>
    </row>
    <row r="522">
      <c r="A522" s="40"/>
      <c r="H522" s="41"/>
    </row>
    <row r="523">
      <c r="A523" s="40"/>
      <c r="H523" s="41"/>
    </row>
    <row r="524">
      <c r="A524" s="40"/>
      <c r="H524" s="41"/>
    </row>
    <row r="525">
      <c r="A525" s="40"/>
      <c r="H525" s="41"/>
    </row>
    <row r="526">
      <c r="A526" s="40"/>
      <c r="H526" s="41"/>
    </row>
    <row r="527">
      <c r="A527" s="40"/>
      <c r="H527" s="41"/>
    </row>
    <row r="528">
      <c r="A528" s="40"/>
      <c r="H528" s="41"/>
    </row>
    <row r="529">
      <c r="A529" s="40"/>
      <c r="H529" s="41"/>
    </row>
    <row r="530">
      <c r="A530" s="40"/>
      <c r="H530" s="41"/>
    </row>
    <row r="531">
      <c r="A531" s="40"/>
      <c r="H531" s="41"/>
    </row>
    <row r="532">
      <c r="A532" s="40"/>
      <c r="H532" s="41"/>
    </row>
    <row r="533">
      <c r="A533" s="40"/>
      <c r="H533" s="41"/>
    </row>
    <row r="534">
      <c r="A534" s="40"/>
      <c r="H534" s="41"/>
    </row>
    <row r="535">
      <c r="A535" s="40"/>
      <c r="H535" s="41"/>
    </row>
    <row r="536">
      <c r="A536" s="40"/>
      <c r="H536" s="41"/>
    </row>
    <row r="537">
      <c r="A537" s="40"/>
      <c r="H537" s="41"/>
    </row>
    <row r="538">
      <c r="A538" s="40"/>
      <c r="H538" s="41"/>
    </row>
    <row r="539">
      <c r="A539" s="40"/>
      <c r="H539" s="41"/>
    </row>
    <row r="540">
      <c r="A540" s="40"/>
      <c r="H540" s="41"/>
    </row>
    <row r="541">
      <c r="A541" s="40"/>
      <c r="H541" s="41"/>
    </row>
    <row r="542">
      <c r="A542" s="40"/>
      <c r="H542" s="41"/>
    </row>
    <row r="543">
      <c r="A543" s="40"/>
      <c r="H543" s="41"/>
    </row>
    <row r="544">
      <c r="A544" s="40"/>
      <c r="H544" s="41"/>
    </row>
    <row r="545">
      <c r="A545" s="40"/>
      <c r="H545" s="41"/>
    </row>
    <row r="546">
      <c r="A546" s="40"/>
      <c r="H546" s="41"/>
    </row>
    <row r="547">
      <c r="A547" s="40"/>
      <c r="H547" s="41"/>
    </row>
    <row r="548">
      <c r="A548" s="40"/>
      <c r="H548" s="41"/>
    </row>
    <row r="549">
      <c r="A549" s="40"/>
      <c r="H549" s="41"/>
    </row>
    <row r="550">
      <c r="A550" s="40"/>
      <c r="H550" s="41"/>
    </row>
    <row r="551">
      <c r="A551" s="40"/>
      <c r="H551" s="41"/>
    </row>
    <row r="552">
      <c r="A552" s="40"/>
      <c r="H552" s="41"/>
    </row>
    <row r="553">
      <c r="A553" s="40"/>
      <c r="H553" s="41"/>
    </row>
    <row r="554">
      <c r="A554" s="40"/>
      <c r="H554" s="41"/>
    </row>
    <row r="555">
      <c r="A555" s="40"/>
      <c r="H555" s="41"/>
    </row>
    <row r="556">
      <c r="A556" s="40"/>
      <c r="H556" s="41"/>
    </row>
    <row r="557">
      <c r="A557" s="40"/>
      <c r="H557" s="41"/>
    </row>
    <row r="558">
      <c r="A558" s="40"/>
      <c r="H558" s="41"/>
    </row>
    <row r="559">
      <c r="A559" s="40"/>
      <c r="H559" s="41"/>
    </row>
    <row r="560">
      <c r="A560" s="40"/>
      <c r="H560" s="41"/>
    </row>
    <row r="561">
      <c r="A561" s="40"/>
      <c r="H561" s="41"/>
    </row>
    <row r="562">
      <c r="A562" s="40"/>
      <c r="H562" s="41"/>
    </row>
    <row r="563">
      <c r="A563" s="40"/>
      <c r="H563" s="41"/>
    </row>
    <row r="564">
      <c r="A564" s="40"/>
      <c r="H564" s="41"/>
    </row>
    <row r="565">
      <c r="A565" s="40"/>
      <c r="H565" s="41"/>
    </row>
    <row r="566">
      <c r="A566" s="40"/>
      <c r="H566" s="41"/>
    </row>
    <row r="567">
      <c r="A567" s="40"/>
      <c r="H567" s="41"/>
    </row>
    <row r="568">
      <c r="A568" s="40"/>
      <c r="H568" s="41"/>
    </row>
    <row r="569">
      <c r="A569" s="40"/>
      <c r="H569" s="41"/>
    </row>
    <row r="570">
      <c r="A570" s="40"/>
      <c r="H570" s="41"/>
    </row>
    <row r="571">
      <c r="A571" s="40"/>
      <c r="H571" s="41"/>
    </row>
    <row r="572">
      <c r="A572" s="40"/>
      <c r="H572" s="41"/>
    </row>
    <row r="573">
      <c r="A573" s="40"/>
      <c r="H573" s="41"/>
    </row>
    <row r="574">
      <c r="A574" s="40"/>
      <c r="H574" s="41"/>
    </row>
    <row r="575">
      <c r="A575" s="40"/>
      <c r="H575" s="41"/>
    </row>
    <row r="576">
      <c r="A576" s="40"/>
      <c r="H576" s="41"/>
    </row>
    <row r="577">
      <c r="A577" s="40"/>
      <c r="H577" s="41"/>
    </row>
    <row r="578">
      <c r="A578" s="40"/>
      <c r="H578" s="41"/>
    </row>
    <row r="579">
      <c r="A579" s="40"/>
      <c r="H579" s="41"/>
    </row>
    <row r="580">
      <c r="A580" s="40"/>
      <c r="H580" s="41"/>
    </row>
    <row r="581">
      <c r="A581" s="40"/>
      <c r="H581" s="41"/>
    </row>
    <row r="582">
      <c r="A582" s="40"/>
      <c r="H582" s="41"/>
    </row>
    <row r="583">
      <c r="A583" s="40"/>
      <c r="H583" s="41"/>
    </row>
    <row r="584">
      <c r="A584" s="40"/>
      <c r="H584" s="41"/>
    </row>
    <row r="585">
      <c r="A585" s="40"/>
      <c r="H585" s="41"/>
    </row>
    <row r="586">
      <c r="A586" s="40"/>
      <c r="H586" s="41"/>
    </row>
    <row r="587">
      <c r="A587" s="40"/>
      <c r="H587" s="41"/>
    </row>
    <row r="588">
      <c r="A588" s="40"/>
      <c r="H588" s="41"/>
    </row>
    <row r="589">
      <c r="A589" s="40"/>
      <c r="H589" s="41"/>
    </row>
    <row r="590">
      <c r="A590" s="40"/>
      <c r="H590" s="41"/>
    </row>
    <row r="591">
      <c r="A591" s="40"/>
      <c r="H591" s="41"/>
    </row>
    <row r="592">
      <c r="A592" s="40"/>
      <c r="H592" s="41"/>
    </row>
    <row r="593">
      <c r="A593" s="40"/>
      <c r="H593" s="41"/>
    </row>
    <row r="594">
      <c r="A594" s="40"/>
      <c r="H594" s="41"/>
    </row>
    <row r="595">
      <c r="A595" s="40"/>
      <c r="H595" s="41"/>
    </row>
    <row r="596">
      <c r="A596" s="40"/>
      <c r="H596" s="41"/>
    </row>
    <row r="597">
      <c r="A597" s="40"/>
      <c r="H597" s="41"/>
    </row>
    <row r="598">
      <c r="A598" s="40"/>
      <c r="H598" s="41"/>
    </row>
    <row r="599">
      <c r="A599" s="40"/>
      <c r="H599" s="41"/>
    </row>
    <row r="600">
      <c r="A600" s="40"/>
      <c r="H600" s="41"/>
    </row>
    <row r="601">
      <c r="A601" s="40"/>
      <c r="H601" s="41"/>
    </row>
    <row r="602">
      <c r="A602" s="40"/>
      <c r="H602" s="41"/>
    </row>
    <row r="603">
      <c r="A603" s="40"/>
      <c r="H603" s="41"/>
    </row>
    <row r="604">
      <c r="A604" s="40"/>
      <c r="H604" s="41"/>
    </row>
    <row r="605">
      <c r="A605" s="40"/>
      <c r="H605" s="41"/>
    </row>
    <row r="606">
      <c r="A606" s="40"/>
      <c r="H606" s="41"/>
    </row>
    <row r="607">
      <c r="A607" s="40"/>
      <c r="H607" s="41"/>
    </row>
    <row r="608">
      <c r="A608" s="40"/>
      <c r="H608" s="41"/>
    </row>
    <row r="609">
      <c r="A609" s="40"/>
      <c r="H609" s="41"/>
    </row>
    <row r="610">
      <c r="A610" s="40"/>
      <c r="H610" s="41"/>
    </row>
    <row r="611">
      <c r="A611" s="40"/>
      <c r="H611" s="41"/>
    </row>
    <row r="612">
      <c r="A612" s="40"/>
      <c r="H612" s="41"/>
    </row>
    <row r="613">
      <c r="A613" s="40"/>
      <c r="H613" s="41"/>
    </row>
    <row r="614">
      <c r="A614" s="40"/>
      <c r="H614" s="41"/>
    </row>
    <row r="615">
      <c r="A615" s="40"/>
      <c r="H615" s="41"/>
    </row>
    <row r="616">
      <c r="A616" s="40"/>
      <c r="H616" s="41"/>
    </row>
    <row r="617">
      <c r="A617" s="40"/>
      <c r="H617" s="41"/>
    </row>
    <row r="618">
      <c r="A618" s="40"/>
      <c r="H618" s="41"/>
    </row>
    <row r="619">
      <c r="A619" s="40"/>
      <c r="H619" s="41"/>
    </row>
    <row r="620">
      <c r="A620" s="40"/>
      <c r="H620" s="41"/>
    </row>
    <row r="621">
      <c r="A621" s="40"/>
      <c r="H621" s="41"/>
    </row>
    <row r="622">
      <c r="A622" s="40"/>
      <c r="H622" s="41"/>
    </row>
    <row r="623">
      <c r="A623" s="40"/>
      <c r="H623" s="41"/>
    </row>
    <row r="624">
      <c r="A624" s="40"/>
      <c r="H624" s="41"/>
    </row>
    <row r="625">
      <c r="A625" s="40"/>
      <c r="H625" s="41"/>
    </row>
    <row r="626">
      <c r="A626" s="40"/>
      <c r="H626" s="41"/>
    </row>
    <row r="627">
      <c r="A627" s="40"/>
      <c r="H627" s="41"/>
    </row>
    <row r="628">
      <c r="A628" s="40"/>
      <c r="H628" s="41"/>
    </row>
    <row r="629">
      <c r="A629" s="40"/>
      <c r="H629" s="41"/>
    </row>
    <row r="630">
      <c r="A630" s="40"/>
      <c r="H630" s="41"/>
    </row>
    <row r="631">
      <c r="A631" s="40"/>
      <c r="H631" s="41"/>
    </row>
    <row r="632">
      <c r="A632" s="40"/>
      <c r="H632" s="41"/>
    </row>
    <row r="633">
      <c r="A633" s="40"/>
      <c r="H633" s="41"/>
    </row>
    <row r="634">
      <c r="A634" s="40"/>
      <c r="H634" s="41"/>
    </row>
    <row r="635">
      <c r="A635" s="40"/>
      <c r="H635" s="41"/>
    </row>
    <row r="636">
      <c r="A636" s="40"/>
      <c r="H636" s="41"/>
    </row>
    <row r="637">
      <c r="A637" s="40"/>
      <c r="H637" s="41"/>
    </row>
    <row r="638">
      <c r="A638" s="40"/>
      <c r="H638" s="41"/>
    </row>
    <row r="639">
      <c r="A639" s="40"/>
      <c r="H639" s="41"/>
    </row>
    <row r="640">
      <c r="A640" s="40"/>
      <c r="H640" s="41"/>
    </row>
    <row r="641">
      <c r="A641" s="40"/>
      <c r="H641" s="41"/>
    </row>
    <row r="642">
      <c r="A642" s="40"/>
      <c r="H642" s="41"/>
    </row>
    <row r="643">
      <c r="A643" s="40"/>
      <c r="H643" s="41"/>
    </row>
    <row r="644">
      <c r="A644" s="40"/>
      <c r="H644" s="41"/>
    </row>
    <row r="645">
      <c r="A645" s="40"/>
      <c r="H645" s="41"/>
    </row>
    <row r="646">
      <c r="A646" s="40"/>
      <c r="H646" s="41"/>
    </row>
    <row r="647">
      <c r="A647" s="40"/>
      <c r="H647" s="41"/>
    </row>
    <row r="648">
      <c r="A648" s="40"/>
      <c r="H648" s="41"/>
    </row>
    <row r="649">
      <c r="A649" s="40"/>
      <c r="H649" s="41"/>
    </row>
    <row r="650">
      <c r="A650" s="40"/>
      <c r="H650" s="41"/>
    </row>
    <row r="651">
      <c r="A651" s="40"/>
      <c r="H651" s="41"/>
    </row>
    <row r="652">
      <c r="A652" s="40"/>
      <c r="H652" s="41"/>
    </row>
    <row r="653">
      <c r="A653" s="40"/>
      <c r="H653" s="41"/>
    </row>
    <row r="654">
      <c r="A654" s="40"/>
      <c r="H654" s="41"/>
    </row>
    <row r="655">
      <c r="A655" s="40"/>
      <c r="H655" s="41"/>
    </row>
    <row r="656">
      <c r="A656" s="40"/>
      <c r="H656" s="41"/>
    </row>
    <row r="657">
      <c r="A657" s="40"/>
      <c r="H657" s="41"/>
    </row>
    <row r="658">
      <c r="A658" s="40"/>
      <c r="H658" s="41"/>
    </row>
    <row r="659">
      <c r="A659" s="40"/>
      <c r="H659" s="41"/>
    </row>
    <row r="660">
      <c r="A660" s="40"/>
      <c r="H660" s="41"/>
    </row>
    <row r="661">
      <c r="A661" s="40"/>
      <c r="H661" s="41"/>
    </row>
    <row r="662">
      <c r="A662" s="40"/>
      <c r="H662" s="41"/>
    </row>
    <row r="663">
      <c r="A663" s="40"/>
      <c r="H663" s="41"/>
    </row>
    <row r="664">
      <c r="A664" s="40"/>
      <c r="H664" s="41"/>
    </row>
    <row r="665">
      <c r="A665" s="40"/>
      <c r="H665" s="41"/>
    </row>
    <row r="666">
      <c r="A666" s="40"/>
      <c r="H666" s="41"/>
    </row>
    <row r="667">
      <c r="A667" s="40"/>
      <c r="H667" s="41"/>
    </row>
    <row r="668">
      <c r="A668" s="40"/>
      <c r="H668" s="41"/>
    </row>
    <row r="669">
      <c r="A669" s="40"/>
      <c r="H669" s="41"/>
    </row>
    <row r="670">
      <c r="A670" s="40"/>
      <c r="H670" s="41"/>
    </row>
    <row r="671">
      <c r="A671" s="40"/>
      <c r="H671" s="41"/>
    </row>
    <row r="672">
      <c r="A672" s="40"/>
      <c r="H672" s="41"/>
    </row>
    <row r="673">
      <c r="A673" s="40"/>
      <c r="H673" s="41"/>
    </row>
    <row r="674">
      <c r="A674" s="40"/>
      <c r="H674" s="41"/>
    </row>
    <row r="675">
      <c r="A675" s="40"/>
      <c r="H675" s="41"/>
    </row>
    <row r="676">
      <c r="A676" s="40"/>
      <c r="H676" s="41"/>
    </row>
    <row r="677">
      <c r="A677" s="40"/>
      <c r="H677" s="41"/>
    </row>
    <row r="678">
      <c r="A678" s="40"/>
      <c r="H678" s="41"/>
    </row>
    <row r="679">
      <c r="A679" s="40"/>
      <c r="H679" s="41"/>
    </row>
    <row r="680">
      <c r="A680" s="40"/>
      <c r="H680" s="41"/>
    </row>
    <row r="681">
      <c r="A681" s="40"/>
      <c r="H681" s="41"/>
    </row>
    <row r="682">
      <c r="A682" s="40"/>
      <c r="H682" s="41"/>
    </row>
    <row r="683">
      <c r="A683" s="40"/>
      <c r="H683" s="41"/>
    </row>
    <row r="684">
      <c r="A684" s="40"/>
      <c r="H684" s="41"/>
    </row>
    <row r="685">
      <c r="A685" s="40"/>
      <c r="H685" s="41"/>
    </row>
    <row r="686">
      <c r="A686" s="40"/>
      <c r="H686" s="41"/>
    </row>
    <row r="687">
      <c r="A687" s="40"/>
      <c r="H687" s="41"/>
    </row>
    <row r="688">
      <c r="A688" s="40"/>
      <c r="H688" s="41"/>
    </row>
    <row r="689">
      <c r="A689" s="40"/>
      <c r="H689" s="41"/>
    </row>
    <row r="690">
      <c r="A690" s="40"/>
      <c r="H690" s="41"/>
    </row>
    <row r="691">
      <c r="A691" s="40"/>
      <c r="H691" s="41"/>
    </row>
    <row r="692">
      <c r="A692" s="40"/>
      <c r="H692" s="41"/>
    </row>
    <row r="693">
      <c r="A693" s="40"/>
      <c r="H693" s="41"/>
    </row>
    <row r="694">
      <c r="A694" s="40"/>
      <c r="H694" s="41"/>
    </row>
    <row r="695">
      <c r="A695" s="40"/>
      <c r="H695" s="41"/>
    </row>
    <row r="696">
      <c r="A696" s="40"/>
      <c r="H696" s="41"/>
    </row>
    <row r="697">
      <c r="A697" s="40"/>
      <c r="H697" s="41"/>
    </row>
    <row r="698">
      <c r="A698" s="40"/>
      <c r="H698" s="41"/>
    </row>
    <row r="699">
      <c r="A699" s="40"/>
      <c r="H699" s="41"/>
    </row>
    <row r="700">
      <c r="A700" s="40"/>
      <c r="H700" s="41"/>
    </row>
    <row r="701">
      <c r="A701" s="40"/>
      <c r="H701" s="41"/>
    </row>
    <row r="702">
      <c r="A702" s="40"/>
      <c r="H702" s="41"/>
    </row>
    <row r="703">
      <c r="A703" s="40"/>
      <c r="H703" s="41"/>
    </row>
    <row r="704">
      <c r="A704" s="40"/>
      <c r="H704" s="41"/>
    </row>
    <row r="705">
      <c r="A705" s="40"/>
      <c r="H705" s="41"/>
    </row>
    <row r="706">
      <c r="A706" s="40"/>
      <c r="H706" s="41"/>
    </row>
    <row r="707">
      <c r="A707" s="40"/>
      <c r="H707" s="41"/>
    </row>
    <row r="708">
      <c r="A708" s="40"/>
      <c r="H708" s="41"/>
    </row>
    <row r="709">
      <c r="A709" s="40"/>
      <c r="H709" s="41"/>
    </row>
    <row r="710">
      <c r="A710" s="40"/>
      <c r="H710" s="41"/>
    </row>
    <row r="711">
      <c r="A711" s="40"/>
      <c r="H711" s="41"/>
    </row>
    <row r="712">
      <c r="A712" s="40"/>
      <c r="H712" s="41"/>
    </row>
    <row r="713">
      <c r="A713" s="40"/>
      <c r="H713" s="41"/>
    </row>
    <row r="714">
      <c r="A714" s="40"/>
      <c r="H714" s="41"/>
    </row>
    <row r="715">
      <c r="A715" s="40"/>
      <c r="H715" s="41"/>
    </row>
    <row r="716">
      <c r="A716" s="40"/>
      <c r="H716" s="41"/>
    </row>
    <row r="717">
      <c r="A717" s="40"/>
      <c r="H717" s="41"/>
    </row>
    <row r="718">
      <c r="A718" s="40"/>
      <c r="H718" s="41"/>
    </row>
    <row r="719">
      <c r="A719" s="40"/>
      <c r="H719" s="41"/>
    </row>
    <row r="720">
      <c r="A720" s="40"/>
      <c r="H720" s="41"/>
    </row>
    <row r="721">
      <c r="A721" s="40"/>
      <c r="H721" s="41"/>
    </row>
    <row r="722">
      <c r="A722" s="40"/>
      <c r="H722" s="41"/>
    </row>
    <row r="723">
      <c r="A723" s="40"/>
      <c r="H723" s="41"/>
    </row>
    <row r="724">
      <c r="A724" s="40"/>
      <c r="H724" s="41"/>
    </row>
    <row r="725">
      <c r="A725" s="40"/>
      <c r="H725" s="41"/>
    </row>
    <row r="726">
      <c r="A726" s="40"/>
      <c r="H726" s="41"/>
    </row>
    <row r="727">
      <c r="A727" s="40"/>
      <c r="H727" s="41"/>
    </row>
    <row r="728">
      <c r="A728" s="40"/>
      <c r="H728" s="41"/>
    </row>
    <row r="729">
      <c r="A729" s="40"/>
      <c r="H729" s="41"/>
    </row>
    <row r="730">
      <c r="A730" s="40"/>
      <c r="H730" s="41"/>
    </row>
    <row r="731">
      <c r="A731" s="40"/>
      <c r="H731" s="41"/>
    </row>
    <row r="732">
      <c r="A732" s="40"/>
      <c r="H732" s="41"/>
    </row>
    <row r="733">
      <c r="A733" s="40"/>
      <c r="H733" s="41"/>
    </row>
    <row r="734">
      <c r="A734" s="40"/>
      <c r="H734" s="41"/>
    </row>
    <row r="735">
      <c r="A735" s="40"/>
      <c r="H735" s="41"/>
    </row>
    <row r="736">
      <c r="A736" s="40"/>
      <c r="H736" s="41"/>
    </row>
    <row r="737">
      <c r="A737" s="40"/>
      <c r="H737" s="41"/>
    </row>
    <row r="738">
      <c r="A738" s="40"/>
      <c r="H738" s="41"/>
    </row>
    <row r="739">
      <c r="A739" s="40"/>
      <c r="H739" s="41"/>
    </row>
    <row r="740">
      <c r="A740" s="40"/>
      <c r="H740" s="41"/>
    </row>
    <row r="741">
      <c r="A741" s="40"/>
      <c r="H741" s="41"/>
    </row>
    <row r="742">
      <c r="A742" s="40"/>
      <c r="H742" s="41"/>
    </row>
    <row r="743">
      <c r="A743" s="40"/>
      <c r="H743" s="41"/>
    </row>
    <row r="744">
      <c r="A744" s="40"/>
      <c r="H744" s="41"/>
    </row>
    <row r="745">
      <c r="A745" s="40"/>
      <c r="H745" s="41"/>
    </row>
    <row r="746">
      <c r="A746" s="40"/>
      <c r="H746" s="41"/>
    </row>
    <row r="747">
      <c r="A747" s="40"/>
      <c r="H747" s="41"/>
    </row>
    <row r="748">
      <c r="A748" s="40"/>
      <c r="H748" s="41"/>
    </row>
    <row r="749">
      <c r="A749" s="40"/>
      <c r="H749" s="41"/>
    </row>
    <row r="750">
      <c r="A750" s="40"/>
      <c r="H750" s="41"/>
    </row>
    <row r="751">
      <c r="A751" s="40"/>
      <c r="H751" s="41"/>
    </row>
    <row r="752">
      <c r="A752" s="40"/>
      <c r="H752" s="41"/>
    </row>
    <row r="753">
      <c r="A753" s="40"/>
      <c r="H753" s="41"/>
    </row>
    <row r="754">
      <c r="A754" s="40"/>
      <c r="H754" s="41"/>
    </row>
    <row r="755">
      <c r="A755" s="40"/>
      <c r="H755" s="41"/>
    </row>
    <row r="756">
      <c r="A756" s="40"/>
      <c r="H756" s="41"/>
    </row>
    <row r="757">
      <c r="A757" s="40"/>
      <c r="H757" s="41"/>
    </row>
    <row r="758">
      <c r="A758" s="40"/>
      <c r="H758" s="41"/>
    </row>
    <row r="759">
      <c r="A759" s="40"/>
      <c r="H759" s="41"/>
    </row>
    <row r="760">
      <c r="A760" s="40"/>
      <c r="H760" s="41"/>
    </row>
    <row r="761">
      <c r="A761" s="40"/>
      <c r="H761" s="41"/>
    </row>
    <row r="762">
      <c r="A762" s="40"/>
      <c r="H762" s="41"/>
    </row>
    <row r="763">
      <c r="A763" s="40"/>
      <c r="H763" s="41"/>
    </row>
    <row r="764">
      <c r="A764" s="40"/>
      <c r="H764" s="41"/>
    </row>
    <row r="765">
      <c r="A765" s="40"/>
      <c r="H765" s="41"/>
    </row>
    <row r="766">
      <c r="A766" s="40"/>
      <c r="H766" s="41"/>
    </row>
    <row r="767">
      <c r="A767" s="40"/>
      <c r="H767" s="41"/>
    </row>
    <row r="768">
      <c r="A768" s="40"/>
      <c r="H768" s="41"/>
    </row>
    <row r="769">
      <c r="A769" s="40"/>
      <c r="H769" s="41"/>
    </row>
    <row r="770">
      <c r="A770" s="40"/>
      <c r="H770" s="41"/>
    </row>
    <row r="771">
      <c r="A771" s="40"/>
      <c r="H771" s="41"/>
    </row>
    <row r="772">
      <c r="A772" s="40"/>
      <c r="H772" s="41"/>
    </row>
    <row r="773">
      <c r="A773" s="40"/>
      <c r="H773" s="41"/>
    </row>
    <row r="774">
      <c r="A774" s="40"/>
      <c r="H774" s="41"/>
    </row>
    <row r="775">
      <c r="A775" s="40"/>
      <c r="H775" s="41"/>
    </row>
    <row r="776">
      <c r="A776" s="40"/>
      <c r="H776" s="41"/>
    </row>
    <row r="777">
      <c r="A777" s="40"/>
      <c r="H777" s="41"/>
    </row>
    <row r="778">
      <c r="A778" s="40"/>
      <c r="H778" s="41"/>
    </row>
    <row r="779">
      <c r="A779" s="40"/>
      <c r="H779" s="41"/>
    </row>
    <row r="780">
      <c r="A780" s="40"/>
      <c r="H780" s="41"/>
    </row>
    <row r="781">
      <c r="A781" s="40"/>
      <c r="H781" s="41"/>
    </row>
    <row r="782">
      <c r="A782" s="40"/>
      <c r="H782" s="41"/>
    </row>
    <row r="783">
      <c r="A783" s="40"/>
      <c r="H783" s="41"/>
    </row>
    <row r="784">
      <c r="A784" s="40"/>
      <c r="H784" s="41"/>
    </row>
    <row r="785">
      <c r="A785" s="40"/>
      <c r="H785" s="41"/>
    </row>
    <row r="786">
      <c r="A786" s="40"/>
      <c r="H786" s="41"/>
    </row>
    <row r="787">
      <c r="A787" s="40"/>
      <c r="H787" s="41"/>
    </row>
    <row r="788">
      <c r="A788" s="40"/>
      <c r="H788" s="41"/>
    </row>
    <row r="789">
      <c r="A789" s="40"/>
      <c r="H789" s="41"/>
    </row>
    <row r="790">
      <c r="A790" s="40"/>
      <c r="H790" s="41"/>
    </row>
    <row r="791">
      <c r="A791" s="40"/>
      <c r="H791" s="41"/>
    </row>
    <row r="792">
      <c r="A792" s="40"/>
      <c r="H792" s="41"/>
    </row>
    <row r="793">
      <c r="A793" s="40"/>
      <c r="H793" s="41"/>
    </row>
    <row r="794">
      <c r="A794" s="40"/>
      <c r="H794" s="41"/>
    </row>
    <row r="795">
      <c r="A795" s="40"/>
      <c r="H795" s="41"/>
    </row>
    <row r="796">
      <c r="A796" s="40"/>
      <c r="H796" s="41"/>
    </row>
    <row r="797">
      <c r="A797" s="40"/>
      <c r="H797" s="41"/>
    </row>
    <row r="798">
      <c r="A798" s="40"/>
      <c r="H798" s="41"/>
    </row>
    <row r="799">
      <c r="A799" s="40"/>
      <c r="H799" s="41"/>
    </row>
    <row r="800">
      <c r="A800" s="40"/>
      <c r="H800" s="41"/>
    </row>
    <row r="801">
      <c r="A801" s="40"/>
      <c r="H801" s="41"/>
    </row>
    <row r="802">
      <c r="A802" s="40"/>
      <c r="H802" s="41"/>
    </row>
    <row r="803">
      <c r="A803" s="40"/>
      <c r="H803" s="41"/>
    </row>
    <row r="804">
      <c r="A804" s="40"/>
      <c r="H804" s="41"/>
    </row>
    <row r="805">
      <c r="A805" s="40"/>
      <c r="H805" s="41"/>
    </row>
    <row r="806">
      <c r="A806" s="40"/>
      <c r="H806" s="41"/>
    </row>
    <row r="807">
      <c r="A807" s="40"/>
      <c r="H807" s="41"/>
    </row>
    <row r="808">
      <c r="A808" s="40"/>
      <c r="H808" s="41"/>
    </row>
    <row r="809">
      <c r="A809" s="40"/>
      <c r="H809" s="41"/>
    </row>
    <row r="810">
      <c r="A810" s="40"/>
      <c r="H810" s="41"/>
    </row>
    <row r="811">
      <c r="A811" s="40"/>
      <c r="H811" s="41"/>
    </row>
    <row r="812">
      <c r="A812" s="40"/>
      <c r="H812" s="41"/>
    </row>
    <row r="813">
      <c r="A813" s="40"/>
      <c r="H813" s="41"/>
    </row>
    <row r="814">
      <c r="A814" s="40"/>
      <c r="H814" s="41"/>
    </row>
    <row r="815">
      <c r="A815" s="40"/>
      <c r="H815" s="41"/>
    </row>
    <row r="816">
      <c r="A816" s="40"/>
      <c r="H816" s="41"/>
    </row>
    <row r="817">
      <c r="A817" s="40"/>
      <c r="H817" s="41"/>
    </row>
    <row r="818">
      <c r="A818" s="40"/>
      <c r="H818" s="41"/>
    </row>
    <row r="819">
      <c r="A819" s="40"/>
      <c r="H819" s="41"/>
    </row>
    <row r="820">
      <c r="A820" s="40"/>
      <c r="H820" s="41"/>
    </row>
    <row r="821">
      <c r="A821" s="40"/>
      <c r="H821" s="41"/>
    </row>
    <row r="822">
      <c r="A822" s="40"/>
      <c r="H822" s="41"/>
    </row>
    <row r="823">
      <c r="A823" s="40"/>
      <c r="H823" s="41"/>
    </row>
    <row r="824">
      <c r="A824" s="40"/>
      <c r="H824" s="41"/>
    </row>
    <row r="825">
      <c r="A825" s="40"/>
      <c r="H825" s="41"/>
    </row>
    <row r="826">
      <c r="A826" s="40"/>
      <c r="H826" s="41"/>
    </row>
    <row r="827">
      <c r="A827" s="40"/>
      <c r="H827" s="41"/>
    </row>
    <row r="828">
      <c r="A828" s="40"/>
      <c r="H828" s="41"/>
    </row>
    <row r="829">
      <c r="A829" s="40"/>
      <c r="H829" s="41"/>
    </row>
    <row r="830">
      <c r="A830" s="40"/>
      <c r="H830" s="41"/>
    </row>
    <row r="831">
      <c r="A831" s="40"/>
      <c r="H831" s="41"/>
    </row>
    <row r="832">
      <c r="A832" s="40"/>
      <c r="H832" s="41"/>
    </row>
    <row r="833">
      <c r="A833" s="40"/>
      <c r="H833" s="41"/>
    </row>
    <row r="834">
      <c r="A834" s="40"/>
      <c r="H834" s="41"/>
    </row>
    <row r="835">
      <c r="A835" s="40"/>
      <c r="H835" s="41"/>
    </row>
    <row r="836">
      <c r="A836" s="40"/>
      <c r="H836" s="41"/>
    </row>
    <row r="837">
      <c r="A837" s="40"/>
      <c r="H837" s="41"/>
    </row>
    <row r="838">
      <c r="A838" s="40"/>
      <c r="H838" s="41"/>
    </row>
    <row r="839">
      <c r="A839" s="40"/>
      <c r="H839" s="41"/>
    </row>
    <row r="840">
      <c r="A840" s="40"/>
      <c r="H840" s="41"/>
    </row>
    <row r="841">
      <c r="A841" s="40"/>
      <c r="H841" s="41"/>
    </row>
    <row r="842">
      <c r="A842" s="40"/>
      <c r="H842" s="41"/>
    </row>
    <row r="843">
      <c r="A843" s="40"/>
      <c r="H843" s="41"/>
    </row>
    <row r="844">
      <c r="A844" s="40"/>
      <c r="H844" s="41"/>
    </row>
    <row r="845">
      <c r="A845" s="40"/>
      <c r="H845" s="41"/>
    </row>
    <row r="846">
      <c r="A846" s="40"/>
      <c r="H846" s="41"/>
    </row>
    <row r="847">
      <c r="A847" s="40"/>
      <c r="H847" s="41"/>
    </row>
    <row r="848">
      <c r="A848" s="40"/>
      <c r="H848" s="41"/>
    </row>
    <row r="849">
      <c r="A849" s="40"/>
      <c r="H849" s="41"/>
    </row>
    <row r="850">
      <c r="A850" s="40"/>
      <c r="H850" s="41"/>
    </row>
    <row r="851">
      <c r="A851" s="40"/>
      <c r="H851" s="41"/>
    </row>
    <row r="852">
      <c r="A852" s="40"/>
      <c r="H852" s="41"/>
    </row>
    <row r="853">
      <c r="A853" s="40"/>
      <c r="H853" s="41"/>
    </row>
    <row r="854">
      <c r="A854" s="40"/>
      <c r="H854" s="41"/>
    </row>
    <row r="855">
      <c r="A855" s="40"/>
      <c r="H855" s="41"/>
    </row>
    <row r="856">
      <c r="A856" s="40"/>
      <c r="H856" s="41"/>
    </row>
    <row r="857">
      <c r="A857" s="40"/>
      <c r="H857" s="41"/>
    </row>
    <row r="858">
      <c r="A858" s="40"/>
      <c r="H858" s="41"/>
    </row>
    <row r="859">
      <c r="A859" s="40"/>
      <c r="H859" s="41"/>
    </row>
    <row r="860">
      <c r="A860" s="40"/>
      <c r="H860" s="41"/>
    </row>
    <row r="861">
      <c r="A861" s="40"/>
      <c r="H861" s="41"/>
    </row>
    <row r="862">
      <c r="A862" s="40"/>
      <c r="H862" s="41"/>
    </row>
    <row r="863">
      <c r="A863" s="40"/>
      <c r="H863" s="41"/>
    </row>
    <row r="864">
      <c r="A864" s="40"/>
      <c r="H864" s="41"/>
    </row>
    <row r="865">
      <c r="A865" s="40"/>
      <c r="H865" s="41"/>
    </row>
    <row r="866">
      <c r="A866" s="40"/>
      <c r="H866" s="41"/>
    </row>
    <row r="867">
      <c r="A867" s="40"/>
      <c r="H867" s="41"/>
    </row>
    <row r="868">
      <c r="A868" s="40"/>
      <c r="H868" s="41"/>
    </row>
    <row r="869">
      <c r="A869" s="40"/>
      <c r="H869" s="41"/>
    </row>
    <row r="870">
      <c r="A870" s="40"/>
      <c r="H870" s="41"/>
    </row>
    <row r="871">
      <c r="A871" s="40"/>
      <c r="H871" s="41"/>
    </row>
    <row r="872">
      <c r="A872" s="40"/>
      <c r="H872" s="41"/>
    </row>
    <row r="873">
      <c r="A873" s="40"/>
      <c r="H873" s="41"/>
    </row>
    <row r="874">
      <c r="A874" s="40"/>
      <c r="H874" s="41"/>
    </row>
    <row r="875">
      <c r="A875" s="40"/>
      <c r="H875" s="41"/>
    </row>
    <row r="876">
      <c r="A876" s="40"/>
      <c r="H876" s="41"/>
    </row>
    <row r="877">
      <c r="A877" s="40"/>
      <c r="H877" s="41"/>
    </row>
    <row r="878">
      <c r="A878" s="40"/>
      <c r="H878" s="41"/>
    </row>
    <row r="879">
      <c r="A879" s="40"/>
      <c r="H879" s="41"/>
    </row>
    <row r="880">
      <c r="A880" s="40"/>
      <c r="H880" s="41"/>
    </row>
    <row r="881">
      <c r="A881" s="40"/>
      <c r="H881" s="41"/>
    </row>
    <row r="882">
      <c r="A882" s="40"/>
      <c r="H882" s="41"/>
    </row>
    <row r="883">
      <c r="A883" s="40"/>
      <c r="H883" s="41"/>
    </row>
    <row r="884">
      <c r="A884" s="40"/>
      <c r="H884" s="41"/>
    </row>
    <row r="885">
      <c r="A885" s="40"/>
      <c r="H885" s="41"/>
    </row>
    <row r="886">
      <c r="A886" s="40"/>
      <c r="H886" s="41"/>
    </row>
    <row r="887">
      <c r="A887" s="40"/>
      <c r="H887" s="41"/>
    </row>
    <row r="888">
      <c r="A888" s="40"/>
      <c r="H888" s="41"/>
    </row>
    <row r="889">
      <c r="A889" s="40"/>
      <c r="H889" s="41"/>
    </row>
    <row r="890">
      <c r="A890" s="40"/>
      <c r="H890" s="41"/>
    </row>
    <row r="891">
      <c r="A891" s="40"/>
      <c r="H891" s="41"/>
    </row>
    <row r="892">
      <c r="A892" s="40"/>
      <c r="H892" s="41"/>
    </row>
    <row r="893">
      <c r="A893" s="40"/>
      <c r="H893" s="41"/>
    </row>
    <row r="894">
      <c r="A894" s="40"/>
      <c r="H894" s="41"/>
    </row>
    <row r="895">
      <c r="A895" s="40"/>
      <c r="H895" s="41"/>
    </row>
    <row r="896">
      <c r="A896" s="40"/>
      <c r="H896" s="41"/>
    </row>
    <row r="897">
      <c r="A897" s="40"/>
      <c r="H897" s="41"/>
    </row>
    <row r="898">
      <c r="A898" s="40"/>
      <c r="H898" s="41"/>
    </row>
    <row r="899">
      <c r="A899" s="40"/>
      <c r="H899" s="41"/>
    </row>
    <row r="900">
      <c r="A900" s="40"/>
      <c r="H900" s="41"/>
    </row>
    <row r="901">
      <c r="A901" s="40"/>
      <c r="H901" s="41"/>
    </row>
    <row r="902">
      <c r="A902" s="40"/>
      <c r="H902" s="41"/>
    </row>
    <row r="903">
      <c r="A903" s="40"/>
      <c r="H903" s="41"/>
    </row>
    <row r="904">
      <c r="A904" s="40"/>
      <c r="H904" s="41"/>
    </row>
    <row r="905">
      <c r="A905" s="40"/>
      <c r="H905" s="41"/>
    </row>
    <row r="906">
      <c r="A906" s="40"/>
      <c r="H906" s="41"/>
    </row>
    <row r="907">
      <c r="A907" s="40"/>
      <c r="H907" s="41"/>
    </row>
    <row r="908">
      <c r="A908" s="40"/>
      <c r="H908" s="41"/>
    </row>
    <row r="909">
      <c r="A909" s="40"/>
      <c r="H909" s="41"/>
    </row>
    <row r="910">
      <c r="A910" s="40"/>
      <c r="H910" s="41"/>
    </row>
    <row r="911">
      <c r="A911" s="40"/>
      <c r="H911" s="41"/>
    </row>
    <row r="912">
      <c r="A912" s="40"/>
      <c r="H912" s="41"/>
    </row>
    <row r="913">
      <c r="A913" s="40"/>
      <c r="H913" s="41"/>
    </row>
    <row r="914">
      <c r="A914" s="40"/>
      <c r="H914" s="41"/>
    </row>
    <row r="915">
      <c r="A915" s="40"/>
      <c r="H915" s="41"/>
    </row>
    <row r="916">
      <c r="A916" s="40"/>
      <c r="H916" s="41"/>
    </row>
    <row r="917">
      <c r="A917" s="40"/>
      <c r="H917" s="41"/>
    </row>
    <row r="918">
      <c r="A918" s="40"/>
      <c r="H918" s="41"/>
    </row>
    <row r="919">
      <c r="A919" s="40"/>
      <c r="H919" s="41"/>
    </row>
    <row r="920">
      <c r="A920" s="40"/>
      <c r="H920" s="41"/>
    </row>
    <row r="921">
      <c r="A921" s="40"/>
      <c r="H921" s="41"/>
    </row>
    <row r="922">
      <c r="A922" s="40"/>
      <c r="H922" s="41"/>
    </row>
    <row r="923">
      <c r="A923" s="40"/>
      <c r="H923" s="41"/>
    </row>
    <row r="924">
      <c r="A924" s="40"/>
      <c r="H924" s="41"/>
    </row>
    <row r="925">
      <c r="A925" s="40"/>
      <c r="H925" s="41"/>
    </row>
    <row r="926">
      <c r="A926" s="40"/>
      <c r="H926" s="41"/>
    </row>
    <row r="927">
      <c r="A927" s="40"/>
      <c r="H927" s="41"/>
    </row>
    <row r="928">
      <c r="A928" s="40"/>
      <c r="H928" s="41"/>
    </row>
    <row r="929">
      <c r="A929" s="40"/>
      <c r="H929" s="41"/>
    </row>
    <row r="930">
      <c r="A930" s="40"/>
      <c r="H930" s="41"/>
    </row>
    <row r="931">
      <c r="A931" s="40"/>
      <c r="H931" s="41"/>
    </row>
    <row r="932">
      <c r="A932" s="40"/>
      <c r="H932" s="41"/>
    </row>
    <row r="933">
      <c r="A933" s="40"/>
      <c r="H933" s="41"/>
    </row>
    <row r="934">
      <c r="A934" s="40"/>
      <c r="H934" s="41"/>
    </row>
    <row r="935">
      <c r="A935" s="40"/>
      <c r="H935" s="41"/>
    </row>
    <row r="936">
      <c r="A936" s="40"/>
      <c r="H936" s="41"/>
    </row>
    <row r="937">
      <c r="A937" s="40"/>
      <c r="H937" s="41"/>
    </row>
    <row r="938">
      <c r="A938" s="40"/>
      <c r="H938" s="41"/>
    </row>
    <row r="939">
      <c r="A939" s="40"/>
      <c r="H939" s="41"/>
    </row>
    <row r="940">
      <c r="A940" s="40"/>
      <c r="H940" s="41"/>
    </row>
    <row r="941">
      <c r="A941" s="40"/>
      <c r="H941" s="41"/>
    </row>
    <row r="942">
      <c r="A942" s="40"/>
      <c r="H942" s="41"/>
    </row>
    <row r="943">
      <c r="A943" s="40"/>
      <c r="H943" s="41"/>
    </row>
    <row r="944">
      <c r="A944" s="40"/>
      <c r="H944" s="41"/>
    </row>
    <row r="945">
      <c r="A945" s="40"/>
      <c r="H945" s="41"/>
    </row>
    <row r="946">
      <c r="A946" s="40"/>
      <c r="H946" s="41"/>
    </row>
    <row r="947">
      <c r="A947" s="40"/>
      <c r="H947" s="41"/>
    </row>
    <row r="948">
      <c r="A948" s="40"/>
      <c r="H948" s="41"/>
    </row>
    <row r="949">
      <c r="A949" s="40"/>
      <c r="H949" s="41"/>
    </row>
    <row r="950">
      <c r="A950" s="40"/>
      <c r="H950" s="41"/>
    </row>
    <row r="951">
      <c r="A951" s="40"/>
      <c r="H951" s="41"/>
    </row>
    <row r="952">
      <c r="A952" s="40"/>
      <c r="H952" s="41"/>
    </row>
    <row r="953">
      <c r="A953" s="40"/>
      <c r="H953" s="41"/>
    </row>
    <row r="954">
      <c r="A954" s="40"/>
      <c r="H954" s="41"/>
    </row>
    <row r="955">
      <c r="A955" s="40"/>
      <c r="H955" s="41"/>
    </row>
    <row r="956">
      <c r="A956" s="40"/>
      <c r="H956" s="41"/>
    </row>
    <row r="957">
      <c r="A957" s="40"/>
      <c r="H957" s="41"/>
    </row>
    <row r="958">
      <c r="A958" s="40"/>
      <c r="H958" s="41"/>
    </row>
    <row r="959">
      <c r="A959" s="40"/>
      <c r="H959" s="41"/>
    </row>
    <row r="960">
      <c r="A960" s="40"/>
      <c r="H960" s="41"/>
    </row>
    <row r="961">
      <c r="A961" s="40"/>
      <c r="H961" s="41"/>
    </row>
    <row r="962">
      <c r="A962" s="40"/>
      <c r="H962" s="41"/>
    </row>
    <row r="963">
      <c r="A963" s="40"/>
      <c r="H963" s="41"/>
    </row>
    <row r="964">
      <c r="A964" s="40"/>
      <c r="H964" s="41"/>
    </row>
    <row r="965">
      <c r="A965" s="40"/>
      <c r="H965" s="41"/>
    </row>
    <row r="966">
      <c r="A966" s="40"/>
      <c r="H966" s="41"/>
    </row>
    <row r="967">
      <c r="A967" s="40"/>
      <c r="H967" s="41"/>
    </row>
    <row r="968">
      <c r="A968" s="40"/>
      <c r="H968" s="41"/>
    </row>
    <row r="969">
      <c r="A969" s="40"/>
      <c r="H969" s="41"/>
    </row>
    <row r="970">
      <c r="A970" s="40"/>
      <c r="H970" s="41"/>
    </row>
    <row r="971">
      <c r="A971" s="40"/>
      <c r="H971" s="41"/>
    </row>
    <row r="972">
      <c r="A972" s="40"/>
      <c r="H972" s="41"/>
    </row>
    <row r="973">
      <c r="A973" s="40"/>
      <c r="H973" s="41"/>
    </row>
    <row r="974">
      <c r="A974" s="40"/>
      <c r="H974" s="41"/>
    </row>
    <row r="975">
      <c r="A975" s="40"/>
      <c r="H975" s="41"/>
    </row>
    <row r="976">
      <c r="A976" s="40"/>
      <c r="H976" s="41"/>
    </row>
    <row r="977">
      <c r="A977" s="40"/>
      <c r="H977" s="41"/>
    </row>
    <row r="978">
      <c r="A978" s="40"/>
      <c r="H978" s="41"/>
    </row>
    <row r="979">
      <c r="A979" s="40"/>
      <c r="H979" s="41"/>
    </row>
    <row r="980">
      <c r="A980" s="40"/>
      <c r="H980" s="41"/>
    </row>
    <row r="981">
      <c r="A981" s="40"/>
      <c r="H981" s="41"/>
    </row>
    <row r="982">
      <c r="A982" s="40"/>
      <c r="H982" s="41"/>
    </row>
    <row r="983">
      <c r="A983" s="40"/>
      <c r="H983" s="41"/>
    </row>
    <row r="984">
      <c r="A984" s="40"/>
      <c r="H984" s="41"/>
    </row>
    <row r="985">
      <c r="A985" s="40"/>
      <c r="H985" s="41"/>
    </row>
    <row r="986">
      <c r="A986" s="40"/>
      <c r="H986" s="41"/>
    </row>
    <row r="987">
      <c r="A987" s="40"/>
      <c r="H987" s="41"/>
    </row>
    <row r="988">
      <c r="A988" s="40"/>
      <c r="H988" s="41"/>
    </row>
    <row r="989">
      <c r="A989" s="40"/>
      <c r="H989" s="41"/>
    </row>
    <row r="990">
      <c r="A990" s="40"/>
      <c r="H990" s="41"/>
    </row>
    <row r="991">
      <c r="A991" s="40"/>
      <c r="H991" s="41"/>
    </row>
    <row r="992">
      <c r="A992" s="40"/>
      <c r="H992" s="41"/>
    </row>
    <row r="993">
      <c r="A993" s="40"/>
      <c r="H993" s="41"/>
    </row>
    <row r="994">
      <c r="A994" s="40"/>
      <c r="H994" s="41"/>
    </row>
    <row r="995">
      <c r="A995" s="40"/>
      <c r="H995" s="41"/>
    </row>
    <row r="996">
      <c r="A996" s="40"/>
      <c r="H996" s="41"/>
    </row>
    <row r="997">
      <c r="A997" s="40"/>
      <c r="H997" s="41"/>
    </row>
    <row r="998">
      <c r="A998" s="40"/>
      <c r="H998" s="41"/>
    </row>
    <row r="999">
      <c r="A999" s="40"/>
      <c r="H999" s="41"/>
    </row>
    <row r="1000">
      <c r="A1000" s="40"/>
      <c r="H1000" s="41"/>
    </row>
    <row r="1001">
      <c r="A1001" s="40"/>
      <c r="H1001" s="41"/>
    </row>
  </sheetData>
  <autoFilter ref="$A$3:$Y$37"/>
  <mergeCells count="4">
    <mergeCell ref="A1:J1"/>
    <mergeCell ref="A2:J2"/>
    <mergeCell ref="A46:J46"/>
    <mergeCell ref="A56:E56"/>
  </mergeCells>
  <drawing r:id="rId1"/>
</worksheet>
</file>