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925" activeTab="1"/>
  </bookViews>
  <sheets>
    <sheet name="10 км" sheetId="1" r:id="rId1"/>
    <sheet name="6,7 км" sheetId="2" r:id="rId2"/>
  </sheets>
  <definedNames>
    <definedName name="_xlnm._FilterDatabase" localSheetId="0" hidden="1">'10 км'!$A$3:$K$48</definedName>
    <definedName name="_xlnm._FilterDatabase" localSheetId="1" hidden="1">'6,7 км'!$A$3:$K$38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<sst xmlns="http://schemas.openxmlformats.org/spreadsheetml/2006/main" count="314" uniqueCount="108">
  <si>
    <t>Пробег в честь Дня физкультурника, 9.08.2026 - 10км</t>
  </si>
  <si>
    <t>№</t>
  </si>
  <si>
    <t>ФИО</t>
  </si>
  <si>
    <t>Год рождения</t>
  </si>
  <si>
    <t>Город/Клуб</t>
  </si>
  <si>
    <t>клуб</t>
  </si>
  <si>
    <t>Пол</t>
  </si>
  <si>
    <t>Группа</t>
  </si>
  <si>
    <t>Номер</t>
  </si>
  <si>
    <t>Время</t>
  </si>
  <si>
    <t>Место Абс</t>
  </si>
  <si>
    <t>Место Гр</t>
  </si>
  <si>
    <t>Власов Максим</t>
  </si>
  <si>
    <t>Тихвин</t>
  </si>
  <si>
    <t>М</t>
  </si>
  <si>
    <t>Вартанян Ефрем</t>
  </si>
  <si>
    <t>Санкт-Петербур</t>
  </si>
  <si>
    <t>Пиранья</t>
  </si>
  <si>
    <t>Сажин Кирилл</t>
  </si>
  <si>
    <t>Марафон</t>
  </si>
  <si>
    <t>Усанов Сергей</t>
  </si>
  <si>
    <t>Пикалево</t>
  </si>
  <si>
    <t>Асеев Григорий</t>
  </si>
  <si>
    <t>Санкт-Петербург</t>
  </si>
  <si>
    <t>Румянцев Павел</t>
  </si>
  <si>
    <t>Пушкарев Павел</t>
  </si>
  <si>
    <t>Биатлон</t>
  </si>
  <si>
    <t>Депцов Андрей</t>
  </si>
  <si>
    <t>Арзамасцев Матвей</t>
  </si>
  <si>
    <t>Константинов Рустам</t>
  </si>
  <si>
    <t>Соколова Мария</t>
  </si>
  <si>
    <t>Ж</t>
  </si>
  <si>
    <t>Земский Сергей</t>
  </si>
  <si>
    <t>Герасимова Василина</t>
  </si>
  <si>
    <t>Бокситогорск</t>
  </si>
  <si>
    <t>Соколова Дарья</t>
  </si>
  <si>
    <t>Романюк Руслан</t>
  </si>
  <si>
    <t>Михеева Мария</t>
  </si>
  <si>
    <t>Просвиров Максим</t>
  </si>
  <si>
    <t>Скалкин Роман</t>
  </si>
  <si>
    <t>Иванов Лев</t>
  </si>
  <si>
    <t>Кириши</t>
  </si>
  <si>
    <t>Масалев Алексей</t>
  </si>
  <si>
    <t>Матреничева Валерия</t>
  </si>
  <si>
    <t>Чернова Кристина</t>
  </si>
  <si>
    <t>Смирнова Софья</t>
  </si>
  <si>
    <t>Богатырь</t>
  </si>
  <si>
    <t>Попык Зиновий</t>
  </si>
  <si>
    <t>Прядков Дмитрий</t>
  </si>
  <si>
    <t>Юрков Андрей</t>
  </si>
  <si>
    <t>Комлева Анна</t>
  </si>
  <si>
    <t>Герасемчук Григорий</t>
  </si>
  <si>
    <t>Маточкин Арсений</t>
  </si>
  <si>
    <t>Лебедев Александр</t>
  </si>
  <si>
    <t>Назаров Сергей</t>
  </si>
  <si>
    <t>Сыроватко Артем</t>
  </si>
  <si>
    <t>Павлова Ирина</t>
  </si>
  <si>
    <t>Белов Александр</t>
  </si>
  <si>
    <t>Усанова Яна</t>
  </si>
  <si>
    <t>Неженкин Константин</t>
  </si>
  <si>
    <t>Ивашкина София</t>
  </si>
  <si>
    <t>Новиков Даниил</t>
  </si>
  <si>
    <t>Соколова Татьяна</t>
  </si>
  <si>
    <t>Волкова Вероника</t>
  </si>
  <si>
    <t>Шорохов Сергей</t>
  </si>
  <si>
    <t>Петерфельд Юлия</t>
  </si>
  <si>
    <t>Грищенко Любовь</t>
  </si>
  <si>
    <t>Калабина Екатерина</t>
  </si>
  <si>
    <t>Никитина Дарья</t>
  </si>
  <si>
    <t>Пробег в честь Дня физкультурника, 9.08.2026 - 6,7км</t>
  </si>
  <si>
    <t>Чикалов Артем</t>
  </si>
  <si>
    <t>Молодцов Александр</t>
  </si>
  <si>
    <t>Тарасов Дмитрий</t>
  </si>
  <si>
    <t>Помелов Артем</t>
  </si>
  <si>
    <t>Тихомиров Глеб</t>
  </si>
  <si>
    <t>Степанов Егор</t>
  </si>
  <si>
    <t>Зернов Алексей</t>
  </si>
  <si>
    <t>Зайцева Дарья</t>
  </si>
  <si>
    <t>Пушкарева Виктория</t>
  </si>
  <si>
    <t>Смирнов Егор</t>
  </si>
  <si>
    <t>Смирнов Роман</t>
  </si>
  <si>
    <t>Крупнова Ирина</t>
  </si>
  <si>
    <t>Фролова Алиса</t>
  </si>
  <si>
    <t>Моисеев Павел</t>
  </si>
  <si>
    <t>Крупнова Дарья</t>
  </si>
  <si>
    <t>Зернов Михаил</t>
  </si>
  <si>
    <t>Марков Мирон</t>
  </si>
  <si>
    <t>Кудряшова Вероника</t>
  </si>
  <si>
    <t>Федотова Валерия</t>
  </si>
  <si>
    <t>Бакситогорск</t>
  </si>
  <si>
    <t>Степанова Вероника</t>
  </si>
  <si>
    <t>Тихви</t>
  </si>
  <si>
    <t>Титиков Азамат</t>
  </si>
  <si>
    <t>Филиппова Дарина</t>
  </si>
  <si>
    <t>Дмитриев Михаил</t>
  </si>
  <si>
    <t>Шаделко Роман</t>
  </si>
  <si>
    <t>Бутылкина Виктория</t>
  </si>
  <si>
    <t>Бипатлон</t>
  </si>
  <si>
    <t>Щербаков Борис</t>
  </si>
  <si>
    <t>Усанова Анна</t>
  </si>
  <si>
    <t>Фуфаева Елена</t>
  </si>
  <si>
    <t>Асеева Полина</t>
  </si>
  <si>
    <t>Фумелев Илья</t>
  </si>
  <si>
    <t>Калугина Софья</t>
  </si>
  <si>
    <t>Васильева Анастасия</t>
  </si>
  <si>
    <t>Везико Ульяна</t>
  </si>
  <si>
    <t>Никольский Александр</t>
  </si>
  <si>
    <t>Скалкина Эльвира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</si>
</sst>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h:mm;@"/>
    <numFmt numFmtId="179" formatCode="h:mm:ss;@"/>
  </numFmts>
  <fonts count="21">
    <font>
      <sz val="11"/>
      <color theme="1"/>
      <name val="Calibri"/>
      <charset val="134"/>
      <scheme val="minor"/>
    </font>
    <font>
      <b/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178" fontId="0" fillId="0" borderId="0" xfId="0" applyNumberFormat="1"/>
    <xf numFmtId="0" fontId="1" fillId="0" borderId="0" xfId="0" applyFont="1" applyAlignment="1">
      <alignment horizontal="center"/>
    </xf>
    <xf numFmtId="178" fontId="1" fillId="0" borderId="0" xfId="0" applyNumberFormat="1" applyFont="1" applyAlignment="1">
      <alignment horizontal="center"/>
    </xf>
    <xf numFmtId="0" fontId="0" fillId="0" borderId="1" xfId="0" applyBorder="1"/>
    <xf numFmtId="178" fontId="0" fillId="0" borderId="1" xfId="0" applyNumberFormat="1" applyBorder="1"/>
    <xf numFmtId="179" fontId="0" fillId="0" borderId="0" xfId="0" applyNumberFormat="1"/>
    <xf numFmtId="179" fontId="1" fillId="0" borderId="0" xfId="0" applyNumberFormat="1" applyFont="1" applyAlignment="1">
      <alignment horizontal="center"/>
    </xf>
    <xf numFmtId="179" fontId="0" fillId="0" borderId="1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8"/>
  <sheetViews>
    <sheetView workbookViewId="0">
      <selection activeCell="N22" sqref="N22"/>
    </sheetView>
  </sheetViews>
  <sheetFormatPr defaultColWidth="9" defaultRowHeight="15"/>
  <cols>
    <col min="1" max="1" width="4.88571428571429" customWidth="1"/>
    <col min="2" max="2" width="21.3333333333333" customWidth="1"/>
    <col min="3" max="3" width="8.78095238095238" customWidth="1"/>
    <col min="4" max="5" width="23.4380952380952" customWidth="1"/>
    <col min="6" max="6" width="6.55238095238095" customWidth="1"/>
    <col min="7" max="8" width="7.66666666666667" customWidth="1"/>
    <col min="9" max="9" width="10.8857142857143" style="6" customWidth="1"/>
    <col min="10" max="11" width="9.88571428571429" customWidth="1"/>
  </cols>
  <sheetData>
    <row r="1" ht="15.75" spans="1:11">
      <c r="A1" s="2" t="s">
        <v>0</v>
      </c>
      <c r="B1" s="2"/>
      <c r="C1" s="2"/>
      <c r="D1" s="2"/>
      <c r="E1" s="2"/>
      <c r="F1" s="2"/>
      <c r="G1" s="2"/>
      <c r="H1" s="2"/>
      <c r="I1" s="7"/>
      <c r="J1" s="2"/>
      <c r="K1" s="2"/>
    </row>
    <row r="3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8" t="s">
        <v>9</v>
      </c>
      <c r="J3" s="4" t="s">
        <v>10</v>
      </c>
      <c r="K3" s="4" t="s">
        <v>11</v>
      </c>
    </row>
    <row r="4" spans="1:11">
      <c r="A4" s="4">
        <f>SUBTOTAL(3,$B$4:B4)</f>
        <v>1</v>
      </c>
      <c r="B4" s="4" t="s">
        <v>12</v>
      </c>
      <c r="C4" s="4">
        <v>2007</v>
      </c>
      <c r="D4" s="4" t="s">
        <v>13</v>
      </c>
      <c r="E4" s="4"/>
      <c r="F4" s="4" t="s">
        <v>14</v>
      </c>
      <c r="G4" s="4" t="str">
        <f t="shared" ref="G4:G35" si="0">IF(C4&gt;=2012,"Младше 15",IF(C4&gt;=2010,"15-16",IF(C4&gt;=1987,"17-39",IF(C4&gt;=1977,"40-49",IF(C4&gt;=1967,"50-59","60+")))))</f>
        <v>17-39</v>
      </c>
      <c r="H4" s="4">
        <v>131</v>
      </c>
      <c r="I4" s="8">
        <v>0.0244907407407407</v>
      </c>
      <c r="J4" s="4">
        <f t="shared" ref="J4:J35" si="1">IF(OR(I4="",I4="DNF"),"-",COUNTIFS($F$4:$F$69,F4,$I$4:$I$69,"&lt;"&amp;I4)+1)</f>
        <v>1</v>
      </c>
      <c r="K4" s="4">
        <f t="shared" ref="K4:K35" si="2">IF(OR(I4="",I4="DNF"),"-",COUNTIFS($F$4:$F$69,F4,$G$4:$G$69,G4,$I$4:$I$69,"&lt;"&amp;I4)+1)</f>
        <v>1</v>
      </c>
    </row>
    <row r="5" spans="1:11">
      <c r="A5" s="4">
        <f>SUBTOTAL(3,$B$4:B5)</f>
        <v>2</v>
      </c>
      <c r="B5" s="4" t="s">
        <v>15</v>
      </c>
      <c r="C5" s="4">
        <v>1999</v>
      </c>
      <c r="D5" s="4" t="s">
        <v>16</v>
      </c>
      <c r="E5" s="4" t="s">
        <v>17</v>
      </c>
      <c r="F5" s="4" t="s">
        <v>14</v>
      </c>
      <c r="G5" s="4" t="str">
        <f t="shared" si="0"/>
        <v>17-39</v>
      </c>
      <c r="H5" s="4">
        <v>119</v>
      </c>
      <c r="I5" s="8">
        <v>0.0264351851851852</v>
      </c>
      <c r="J5" s="4">
        <f t="shared" si="1"/>
        <v>2</v>
      </c>
      <c r="K5" s="4">
        <f t="shared" si="2"/>
        <v>2</v>
      </c>
    </row>
    <row r="6" spans="1:11">
      <c r="A6" s="4">
        <f>SUBTOTAL(3,$B$4:B6)</f>
        <v>3</v>
      </c>
      <c r="B6" s="4" t="s">
        <v>18</v>
      </c>
      <c r="C6" s="4">
        <v>2006</v>
      </c>
      <c r="D6" s="4" t="s">
        <v>13</v>
      </c>
      <c r="E6" s="4" t="s">
        <v>19</v>
      </c>
      <c r="F6" s="4" t="s">
        <v>14</v>
      </c>
      <c r="G6" s="4" t="str">
        <f t="shared" si="0"/>
        <v>17-39</v>
      </c>
      <c r="H6" s="4">
        <v>122</v>
      </c>
      <c r="I6" s="8">
        <v>0.0269444444444444</v>
      </c>
      <c r="J6" s="4">
        <f t="shared" si="1"/>
        <v>3</v>
      </c>
      <c r="K6" s="4">
        <f t="shared" si="2"/>
        <v>3</v>
      </c>
    </row>
    <row r="7" spans="1:11">
      <c r="A7" s="4">
        <f>SUBTOTAL(3,$B$4:B7)</f>
        <v>4</v>
      </c>
      <c r="B7" s="4" t="s">
        <v>20</v>
      </c>
      <c r="C7" s="4">
        <v>1980</v>
      </c>
      <c r="D7" s="4" t="s">
        <v>21</v>
      </c>
      <c r="E7" s="4"/>
      <c r="F7" s="4" t="s">
        <v>14</v>
      </c>
      <c r="G7" s="4" t="str">
        <f t="shared" si="0"/>
        <v>40-49</v>
      </c>
      <c r="H7" s="4">
        <v>100</v>
      </c>
      <c r="I7" s="8">
        <v>0.0278472222222222</v>
      </c>
      <c r="J7" s="4">
        <f t="shared" si="1"/>
        <v>4</v>
      </c>
      <c r="K7" s="4">
        <f t="shared" si="2"/>
        <v>1</v>
      </c>
    </row>
    <row r="8" spans="1:11">
      <c r="A8" s="4">
        <f>SUBTOTAL(3,$B$4:B8)</f>
        <v>5</v>
      </c>
      <c r="B8" s="4" t="s">
        <v>22</v>
      </c>
      <c r="C8" s="4">
        <v>1985</v>
      </c>
      <c r="D8" s="4" t="s">
        <v>23</v>
      </c>
      <c r="E8" s="4"/>
      <c r="F8" s="4" t="s">
        <v>14</v>
      </c>
      <c r="G8" s="4" t="str">
        <f t="shared" si="0"/>
        <v>40-49</v>
      </c>
      <c r="H8" s="4">
        <v>133</v>
      </c>
      <c r="I8" s="8">
        <v>0.0279513888888889</v>
      </c>
      <c r="J8" s="4">
        <f t="shared" si="1"/>
        <v>5</v>
      </c>
      <c r="K8" s="4">
        <f t="shared" si="2"/>
        <v>2</v>
      </c>
    </row>
    <row r="9" spans="1:11">
      <c r="A9" s="4">
        <f>SUBTOTAL(3,$B$4:B9)</f>
        <v>6</v>
      </c>
      <c r="B9" s="4" t="s">
        <v>24</v>
      </c>
      <c r="C9" s="4">
        <v>2000</v>
      </c>
      <c r="D9" s="4" t="s">
        <v>13</v>
      </c>
      <c r="E9" s="4" t="s">
        <v>13</v>
      </c>
      <c r="F9" s="4" t="s">
        <v>14</v>
      </c>
      <c r="G9" s="4" t="str">
        <f t="shared" si="0"/>
        <v>17-39</v>
      </c>
      <c r="H9" s="4">
        <v>150</v>
      </c>
      <c r="I9" s="8">
        <v>0.0283449074074074</v>
      </c>
      <c r="J9" s="4">
        <f t="shared" si="1"/>
        <v>6</v>
      </c>
      <c r="K9" s="4">
        <f t="shared" si="2"/>
        <v>4</v>
      </c>
    </row>
    <row r="10" spans="1:11">
      <c r="A10" s="4">
        <f>SUBTOTAL(3,$B$4:B10)</f>
        <v>7</v>
      </c>
      <c r="B10" s="4" t="s">
        <v>25</v>
      </c>
      <c r="C10" s="4">
        <v>2010</v>
      </c>
      <c r="D10" s="4" t="s">
        <v>13</v>
      </c>
      <c r="E10" s="4" t="s">
        <v>26</v>
      </c>
      <c r="F10" s="4" t="s">
        <v>14</v>
      </c>
      <c r="G10" s="4" t="str">
        <f t="shared" si="0"/>
        <v>15-16</v>
      </c>
      <c r="H10" s="4">
        <v>125</v>
      </c>
      <c r="I10" s="8">
        <v>0.0287615740740741</v>
      </c>
      <c r="J10" s="4">
        <f t="shared" si="1"/>
        <v>7</v>
      </c>
      <c r="K10" s="4">
        <f t="shared" si="2"/>
        <v>1</v>
      </c>
    </row>
    <row r="11" spans="1:11">
      <c r="A11" s="4">
        <f>SUBTOTAL(3,$B$4:B11)</f>
        <v>8</v>
      </c>
      <c r="B11" s="4" t="s">
        <v>27</v>
      </c>
      <c r="C11" s="4">
        <v>1991</v>
      </c>
      <c r="D11" s="4" t="s">
        <v>13</v>
      </c>
      <c r="E11" s="4" t="s">
        <v>13</v>
      </c>
      <c r="F11" s="4" t="s">
        <v>14</v>
      </c>
      <c r="G11" s="4" t="str">
        <f t="shared" si="0"/>
        <v>17-39</v>
      </c>
      <c r="H11" s="4">
        <v>102</v>
      </c>
      <c r="I11" s="8">
        <v>0.0294097222222222</v>
      </c>
      <c r="J11" s="4">
        <f t="shared" si="1"/>
        <v>8</v>
      </c>
      <c r="K11" s="4">
        <f t="shared" si="2"/>
        <v>5</v>
      </c>
    </row>
    <row r="12" spans="1:11">
      <c r="A12" s="4">
        <f>SUBTOTAL(3,$B$4:B12)</f>
        <v>9</v>
      </c>
      <c r="B12" s="4" t="s">
        <v>28</v>
      </c>
      <c r="C12" s="4">
        <v>2010</v>
      </c>
      <c r="D12" s="4" t="s">
        <v>13</v>
      </c>
      <c r="E12" s="4" t="s">
        <v>26</v>
      </c>
      <c r="F12" s="4" t="s">
        <v>14</v>
      </c>
      <c r="G12" s="4" t="str">
        <f t="shared" si="0"/>
        <v>15-16</v>
      </c>
      <c r="H12" s="4">
        <v>115</v>
      </c>
      <c r="I12" s="8">
        <v>0.0296527777777778</v>
      </c>
      <c r="J12" s="4">
        <f t="shared" si="1"/>
        <v>9</v>
      </c>
      <c r="K12" s="4">
        <f t="shared" si="2"/>
        <v>2</v>
      </c>
    </row>
    <row r="13" spans="1:11">
      <c r="A13" s="4">
        <f>SUBTOTAL(3,$B$4:B13)</f>
        <v>10</v>
      </c>
      <c r="B13" s="4" t="s">
        <v>29</v>
      </c>
      <c r="C13" s="4">
        <v>1986</v>
      </c>
      <c r="D13" s="4" t="s">
        <v>13</v>
      </c>
      <c r="E13" s="4" t="s">
        <v>19</v>
      </c>
      <c r="F13" s="4" t="s">
        <v>14</v>
      </c>
      <c r="G13" s="4" t="str">
        <f t="shared" si="0"/>
        <v>40-49</v>
      </c>
      <c r="H13" s="4">
        <v>143</v>
      </c>
      <c r="I13" s="8">
        <v>0.029849537037037</v>
      </c>
      <c r="J13" s="4">
        <f t="shared" si="1"/>
        <v>10</v>
      </c>
      <c r="K13" s="4">
        <f t="shared" si="2"/>
        <v>3</v>
      </c>
    </row>
    <row r="14" spans="1:11">
      <c r="A14" s="4">
        <f>SUBTOTAL(3,$B$4:B14)</f>
        <v>11</v>
      </c>
      <c r="B14" s="4" t="s">
        <v>30</v>
      </c>
      <c r="C14" s="4">
        <v>2011</v>
      </c>
      <c r="D14" s="4" t="s">
        <v>13</v>
      </c>
      <c r="E14" s="4" t="s">
        <v>13</v>
      </c>
      <c r="F14" s="4" t="s">
        <v>31</v>
      </c>
      <c r="G14" s="4" t="str">
        <f t="shared" si="0"/>
        <v>15-16</v>
      </c>
      <c r="H14" s="4">
        <v>140</v>
      </c>
      <c r="I14" s="8">
        <v>0.0298611111111111</v>
      </c>
      <c r="J14" s="4">
        <f t="shared" si="1"/>
        <v>1</v>
      </c>
      <c r="K14" s="4">
        <f t="shared" si="2"/>
        <v>1</v>
      </c>
    </row>
    <row r="15" spans="1:11">
      <c r="A15" s="4">
        <f>SUBTOTAL(3,$B$4:B15)</f>
        <v>12</v>
      </c>
      <c r="B15" s="4" t="s">
        <v>32</v>
      </c>
      <c r="C15" s="4">
        <v>1981</v>
      </c>
      <c r="D15" s="4" t="s">
        <v>13</v>
      </c>
      <c r="E15" s="4" t="s">
        <v>13</v>
      </c>
      <c r="F15" s="4" t="s">
        <v>14</v>
      </c>
      <c r="G15" s="4" t="str">
        <f t="shared" si="0"/>
        <v>40-49</v>
      </c>
      <c r="H15" s="4">
        <v>142</v>
      </c>
      <c r="I15" s="8">
        <v>0.0303587962962963</v>
      </c>
      <c r="J15" s="4">
        <f t="shared" si="1"/>
        <v>11</v>
      </c>
      <c r="K15" s="4">
        <f t="shared" si="2"/>
        <v>4</v>
      </c>
    </row>
    <row r="16" spans="1:11">
      <c r="A16" s="4">
        <f>SUBTOTAL(3,$B$4:B16)</f>
        <v>13</v>
      </c>
      <c r="B16" s="4" t="s">
        <v>33</v>
      </c>
      <c r="C16" s="4">
        <v>2011</v>
      </c>
      <c r="D16" s="4" t="s">
        <v>34</v>
      </c>
      <c r="E16" s="4"/>
      <c r="F16" s="4" t="s">
        <v>31</v>
      </c>
      <c r="G16" s="4" t="str">
        <f t="shared" si="0"/>
        <v>15-16</v>
      </c>
      <c r="H16" s="4">
        <v>146</v>
      </c>
      <c r="I16" s="8">
        <v>0.030462962962963</v>
      </c>
      <c r="J16" s="4">
        <f t="shared" si="1"/>
        <v>2</v>
      </c>
      <c r="K16" s="4">
        <f t="shared" si="2"/>
        <v>2</v>
      </c>
    </row>
    <row r="17" spans="1:16">
      <c r="A17" s="4">
        <f>SUBTOTAL(3,$B$4:B17)</f>
        <v>14</v>
      </c>
      <c r="B17" s="4" t="s">
        <v>35</v>
      </c>
      <c r="C17" s="4">
        <v>2011</v>
      </c>
      <c r="D17" s="4" t="s">
        <v>13</v>
      </c>
      <c r="E17" s="4" t="s">
        <v>13</v>
      </c>
      <c r="F17" s="4" t="s">
        <v>31</v>
      </c>
      <c r="G17" s="4" t="str">
        <f t="shared" si="0"/>
        <v>15-16</v>
      </c>
      <c r="H17" s="4">
        <v>139</v>
      </c>
      <c r="I17" s="8">
        <v>0.0308333333333333</v>
      </c>
      <c r="J17" s="4">
        <f t="shared" si="1"/>
        <v>3</v>
      </c>
      <c r="K17" s="4">
        <f t="shared" si="2"/>
        <v>3</v>
      </c>
    </row>
    <row r="18" spans="1:16">
      <c r="A18" s="4">
        <f>SUBTOTAL(3,$B$4:B18)</f>
        <v>15</v>
      </c>
      <c r="B18" s="4" t="s">
        <v>36</v>
      </c>
      <c r="C18" s="4">
        <v>1975</v>
      </c>
      <c r="D18" s="4" t="s">
        <v>13</v>
      </c>
      <c r="E18" s="4" t="s">
        <v>13</v>
      </c>
      <c r="F18" s="4" t="s">
        <v>14</v>
      </c>
      <c r="G18" s="4" t="str">
        <f t="shared" si="0"/>
        <v>50-59</v>
      </c>
      <c r="H18" s="4">
        <v>106</v>
      </c>
      <c r="I18" s="8">
        <v>0.0309027777777778</v>
      </c>
      <c r="J18" s="4">
        <f t="shared" si="1"/>
        <v>12</v>
      </c>
      <c r="K18" s="4">
        <f t="shared" si="2"/>
        <v>1</v>
      </c>
    </row>
    <row r="19" spans="1:16">
      <c r="A19" s="4">
        <f>SUBTOTAL(3,$B$4:B19)</f>
        <v>16</v>
      </c>
      <c r="B19" s="4" t="s">
        <v>37</v>
      </c>
      <c r="C19" s="4">
        <v>1986</v>
      </c>
      <c r="D19" s="4" t="s">
        <v>23</v>
      </c>
      <c r="E19" s="4"/>
      <c r="F19" s="4" t="s">
        <v>31</v>
      </c>
      <c r="G19" s="4" t="str">
        <f t="shared" si="0"/>
        <v>40-49</v>
      </c>
      <c r="H19" s="4">
        <v>108</v>
      </c>
      <c r="I19" s="8">
        <v>0.0310300925925926</v>
      </c>
      <c r="J19" s="4">
        <f t="shared" si="1"/>
        <v>4</v>
      </c>
      <c r="K19" s="4">
        <f t="shared" si="2"/>
        <v>1</v>
      </c>
    </row>
    <row r="20" spans="1:16">
      <c r="A20" s="4">
        <f>SUBTOTAL(3,$B$4:B20)</f>
        <v>17</v>
      </c>
      <c r="B20" s="4" t="s">
        <v>38</v>
      </c>
      <c r="C20" s="4">
        <v>2008</v>
      </c>
      <c r="D20" s="4" t="s">
        <v>13</v>
      </c>
      <c r="E20" s="4" t="s">
        <v>19</v>
      </c>
      <c r="F20" s="4" t="s">
        <v>14</v>
      </c>
      <c r="G20" s="4" t="str">
        <f t="shared" si="0"/>
        <v>17-39</v>
      </c>
      <c r="H20" s="4">
        <v>113</v>
      </c>
      <c r="I20" s="8">
        <v>0.0311111111111111</v>
      </c>
      <c r="J20" s="4">
        <f t="shared" si="1"/>
        <v>13</v>
      </c>
      <c r="K20" s="4">
        <f t="shared" si="2"/>
        <v>6</v>
      </c>
    </row>
    <row r="21" spans="1:16">
      <c r="A21" s="4">
        <f>SUBTOTAL(3,$B$4:B21)</f>
        <v>18</v>
      </c>
      <c r="B21" s="4" t="s">
        <v>39</v>
      </c>
      <c r="C21" s="4">
        <v>1993</v>
      </c>
      <c r="D21" s="4" t="s">
        <v>13</v>
      </c>
      <c r="E21" s="4" t="s">
        <v>13</v>
      </c>
      <c r="F21" s="4" t="s">
        <v>14</v>
      </c>
      <c r="G21" s="4" t="str">
        <f t="shared" si="0"/>
        <v>17-39</v>
      </c>
      <c r="H21" s="4">
        <v>123</v>
      </c>
      <c r="I21" s="8">
        <v>0.0311342592592593</v>
      </c>
      <c r="J21" s="4">
        <f t="shared" si="1"/>
        <v>14</v>
      </c>
      <c r="K21" s="4">
        <f t="shared" si="2"/>
        <v>7</v>
      </c>
    </row>
    <row r="22" spans="1:16">
      <c r="A22" s="4">
        <f>SUBTOTAL(3,$B$4:B22)</f>
        <v>19</v>
      </c>
      <c r="B22" s="4" t="s">
        <v>40</v>
      </c>
      <c r="C22" s="4">
        <v>1973</v>
      </c>
      <c r="D22" s="4" t="s">
        <v>41</v>
      </c>
      <c r="E22" s="4"/>
      <c r="F22" s="4" t="s">
        <v>14</v>
      </c>
      <c r="G22" s="4" t="str">
        <f t="shared" si="0"/>
        <v>50-59</v>
      </c>
      <c r="H22" s="4">
        <v>110</v>
      </c>
      <c r="I22" s="8">
        <v>0.0313194444444444</v>
      </c>
      <c r="J22" s="4">
        <f t="shared" si="1"/>
        <v>15</v>
      </c>
      <c r="K22" s="4">
        <f t="shared" si="2"/>
        <v>2</v>
      </c>
    </row>
    <row r="23" spans="1:16">
      <c r="A23" s="4">
        <f>SUBTOTAL(3,$B$4:B23)</f>
        <v>20</v>
      </c>
      <c r="B23" s="4" t="s">
        <v>42</v>
      </c>
      <c r="C23" s="4">
        <v>1981</v>
      </c>
      <c r="D23" s="4" t="s">
        <v>13</v>
      </c>
      <c r="E23" s="4" t="s">
        <v>13</v>
      </c>
      <c r="F23" s="4" t="s">
        <v>14</v>
      </c>
      <c r="G23" s="4" t="str">
        <f t="shared" si="0"/>
        <v>40-49</v>
      </c>
      <c r="H23" s="4">
        <v>151</v>
      </c>
      <c r="I23" s="8">
        <v>0.0318055555555556</v>
      </c>
      <c r="J23" s="4">
        <f t="shared" si="1"/>
        <v>16</v>
      </c>
      <c r="K23" s="4">
        <f t="shared" si="2"/>
        <v>5</v>
      </c>
    </row>
    <row r="24" spans="1:16">
      <c r="A24" s="4">
        <f>SUBTOTAL(3,$B$4:B24)</f>
        <v>21</v>
      </c>
      <c r="B24" s="4" t="s">
        <v>43</v>
      </c>
      <c r="C24" s="4">
        <v>1997</v>
      </c>
      <c r="D24" s="4" t="s">
        <v>13</v>
      </c>
      <c r="E24" s="4" t="s">
        <v>13</v>
      </c>
      <c r="F24" s="4" t="s">
        <v>31</v>
      </c>
      <c r="G24" s="4" t="str">
        <f t="shared" si="0"/>
        <v>17-39</v>
      </c>
      <c r="H24" s="4">
        <v>103</v>
      </c>
      <c r="I24" s="8">
        <v>0.0318402777777778</v>
      </c>
      <c r="J24" s="4">
        <f t="shared" si="1"/>
        <v>5</v>
      </c>
      <c r="K24" s="4">
        <f t="shared" si="2"/>
        <v>1</v>
      </c>
    </row>
    <row r="25" spans="1:16">
      <c r="A25" s="4">
        <f>SUBTOTAL(3,$B$4:B25)</f>
        <v>22</v>
      </c>
      <c r="B25" s="4" t="s">
        <v>44</v>
      </c>
      <c r="C25" s="4">
        <v>1981</v>
      </c>
      <c r="D25" s="4" t="s">
        <v>23</v>
      </c>
      <c r="E25" s="4"/>
      <c r="F25" s="4" t="s">
        <v>31</v>
      </c>
      <c r="G25" s="4" t="str">
        <f t="shared" si="0"/>
        <v>40-49</v>
      </c>
      <c r="H25" s="4">
        <v>107</v>
      </c>
      <c r="I25" s="8">
        <v>0.0319328703703704</v>
      </c>
      <c r="J25" s="4">
        <f t="shared" si="1"/>
        <v>6</v>
      </c>
      <c r="K25" s="4">
        <f t="shared" si="2"/>
        <v>2</v>
      </c>
    </row>
    <row r="26" spans="1:16">
      <c r="A26" s="4">
        <f>SUBTOTAL(3,$B$4:B26)</f>
        <v>23</v>
      </c>
      <c r="B26" s="4" t="s">
        <v>45</v>
      </c>
      <c r="C26" s="4">
        <v>2009</v>
      </c>
      <c r="D26" s="4" t="s">
        <v>13</v>
      </c>
      <c r="E26" s="4" t="s">
        <v>46</v>
      </c>
      <c r="F26" s="4" t="s">
        <v>31</v>
      </c>
      <c r="G26" s="4" t="str">
        <f t="shared" si="0"/>
        <v>17-39</v>
      </c>
      <c r="H26" s="4">
        <v>128</v>
      </c>
      <c r="I26" s="8">
        <v>0.0336111111111111</v>
      </c>
      <c r="J26" s="4">
        <f t="shared" si="1"/>
        <v>7</v>
      </c>
      <c r="K26" s="4">
        <f t="shared" si="2"/>
        <v>2</v>
      </c>
    </row>
    <row r="27" spans="1:16">
      <c r="A27" s="4">
        <f>SUBTOTAL(3,$B$4:B27)</f>
        <v>24</v>
      </c>
      <c r="B27" s="4" t="s">
        <v>47</v>
      </c>
      <c r="C27" s="4">
        <v>1963</v>
      </c>
      <c r="D27" s="4" t="s">
        <v>13</v>
      </c>
      <c r="E27" s="4"/>
      <c r="F27" s="4" t="s">
        <v>14</v>
      </c>
      <c r="G27" s="4" t="str">
        <f t="shared" si="0"/>
        <v>60+</v>
      </c>
      <c r="H27" s="4">
        <v>114</v>
      </c>
      <c r="I27" s="8">
        <v>0.0336342592592593</v>
      </c>
      <c r="J27" s="4">
        <f t="shared" si="1"/>
        <v>17</v>
      </c>
      <c r="K27" s="4">
        <f t="shared" si="2"/>
        <v>1</v>
      </c>
    </row>
    <row r="28" spans="1:16">
      <c r="A28" s="4">
        <f>SUBTOTAL(3,$B$4:B28)</f>
        <v>25</v>
      </c>
      <c r="B28" s="4" t="s">
        <v>48</v>
      </c>
      <c r="C28" s="4">
        <v>1990</v>
      </c>
      <c r="D28" s="4" t="s">
        <v>13</v>
      </c>
      <c r="E28" s="4"/>
      <c r="F28" s="4" t="s">
        <v>14</v>
      </c>
      <c r="G28" s="4" t="str">
        <f t="shared" si="0"/>
        <v>17-39</v>
      </c>
      <c r="H28" s="4">
        <v>120</v>
      </c>
      <c r="I28" s="8">
        <v>0.0336574074074074</v>
      </c>
      <c r="J28" s="4">
        <f t="shared" si="1"/>
        <v>18</v>
      </c>
      <c r="K28" s="4">
        <f t="shared" si="2"/>
        <v>8</v>
      </c>
    </row>
    <row r="29" spans="1:16">
      <c r="A29" s="4">
        <f>SUBTOTAL(3,$B$4:B29)</f>
        <v>26</v>
      </c>
      <c r="B29" s="4" t="s">
        <v>49</v>
      </c>
      <c r="C29" s="4">
        <v>1992</v>
      </c>
      <c r="D29" s="4" t="s">
        <v>13</v>
      </c>
      <c r="E29" s="4"/>
      <c r="F29" s="4" t="s">
        <v>14</v>
      </c>
      <c r="G29" s="4" t="str">
        <f t="shared" si="0"/>
        <v>17-39</v>
      </c>
      <c r="H29" s="4">
        <v>152</v>
      </c>
      <c r="I29" s="8">
        <v>0.0339351851851852</v>
      </c>
      <c r="J29" s="4">
        <f t="shared" si="1"/>
        <v>19</v>
      </c>
      <c r="K29" s="4">
        <f t="shared" si="2"/>
        <v>9</v>
      </c>
    </row>
    <row r="30" spans="1:16">
      <c r="A30" s="4">
        <f>SUBTOTAL(3,$B$4:B30)</f>
        <v>27</v>
      </c>
      <c r="B30" s="4" t="s">
        <v>50</v>
      </c>
      <c r="C30" s="4">
        <v>1978</v>
      </c>
      <c r="D30" s="4" t="s">
        <v>13</v>
      </c>
      <c r="E30" s="4" t="s">
        <v>19</v>
      </c>
      <c r="F30" s="4" t="s">
        <v>31</v>
      </c>
      <c r="G30" s="4" t="str">
        <f t="shared" si="0"/>
        <v>40-49</v>
      </c>
      <c r="H30" s="4">
        <v>118</v>
      </c>
      <c r="I30" s="8">
        <v>0.0348263888888889</v>
      </c>
      <c r="J30" s="4">
        <f t="shared" si="1"/>
        <v>8</v>
      </c>
      <c r="K30" s="4">
        <f t="shared" si="2"/>
        <v>3</v>
      </c>
      <c r="P30" s="6"/>
    </row>
    <row r="31" spans="1:16">
      <c r="A31" s="4">
        <f>SUBTOTAL(3,$B$4:B31)</f>
        <v>28</v>
      </c>
      <c r="B31" s="4" t="s">
        <v>51</v>
      </c>
      <c r="C31" s="4">
        <v>2005</v>
      </c>
      <c r="D31" s="4" t="s">
        <v>13</v>
      </c>
      <c r="E31" s="4"/>
      <c r="F31" s="4" t="s">
        <v>14</v>
      </c>
      <c r="G31" s="4" t="str">
        <f t="shared" si="0"/>
        <v>17-39</v>
      </c>
      <c r="H31" s="4">
        <v>138</v>
      </c>
      <c r="I31" s="8">
        <v>0.0351851851851852</v>
      </c>
      <c r="J31" s="4">
        <f t="shared" si="1"/>
        <v>20</v>
      </c>
      <c r="K31" s="4">
        <f t="shared" si="2"/>
        <v>10</v>
      </c>
    </row>
    <row r="32" spans="1:16">
      <c r="A32" s="4">
        <f>SUBTOTAL(3,$B$4:B32)</f>
        <v>29</v>
      </c>
      <c r="B32" s="4" t="s">
        <v>52</v>
      </c>
      <c r="C32" s="4">
        <v>2009</v>
      </c>
      <c r="D32" s="4" t="s">
        <v>13</v>
      </c>
      <c r="E32" s="4" t="s">
        <v>19</v>
      </c>
      <c r="F32" s="4" t="s">
        <v>14</v>
      </c>
      <c r="G32" s="4" t="str">
        <f t="shared" si="0"/>
        <v>17-39</v>
      </c>
      <c r="H32" s="4">
        <v>147</v>
      </c>
      <c r="I32" s="8">
        <v>0.0352083333333333</v>
      </c>
      <c r="J32" s="4">
        <f t="shared" si="1"/>
        <v>21</v>
      </c>
      <c r="K32" s="4">
        <f t="shared" si="2"/>
        <v>11</v>
      </c>
    </row>
    <row r="33" spans="1:11">
      <c r="A33" s="4">
        <f>SUBTOTAL(3,$B$4:B33)</f>
        <v>30</v>
      </c>
      <c r="B33" s="4" t="s">
        <v>53</v>
      </c>
      <c r="C33" s="4">
        <v>1962</v>
      </c>
      <c r="D33" s="4" t="s">
        <v>13</v>
      </c>
      <c r="E33" s="4" t="s">
        <v>13</v>
      </c>
      <c r="F33" s="4" t="s">
        <v>14</v>
      </c>
      <c r="G33" s="4" t="str">
        <f t="shared" si="0"/>
        <v>60+</v>
      </c>
      <c r="H33" s="4">
        <v>144</v>
      </c>
      <c r="I33" s="8">
        <v>0.0353240740740741</v>
      </c>
      <c r="J33" s="4">
        <f t="shared" si="1"/>
        <v>22</v>
      </c>
      <c r="K33" s="4">
        <f t="shared" si="2"/>
        <v>2</v>
      </c>
    </row>
    <row r="34" spans="1:11">
      <c r="A34" s="4">
        <f>SUBTOTAL(3,$B$4:B34)</f>
        <v>31</v>
      </c>
      <c r="B34" s="4" t="s">
        <v>54</v>
      </c>
      <c r="C34" s="4">
        <v>1992</v>
      </c>
      <c r="D34" s="4" t="s">
        <v>13</v>
      </c>
      <c r="E34" s="4"/>
      <c r="F34" s="4" t="s">
        <v>14</v>
      </c>
      <c r="G34" s="4" t="str">
        <f t="shared" si="0"/>
        <v>17-39</v>
      </c>
      <c r="H34" s="4">
        <v>135</v>
      </c>
      <c r="I34" s="8">
        <v>0.0353819444444444</v>
      </c>
      <c r="J34" s="4">
        <f t="shared" si="1"/>
        <v>23</v>
      </c>
      <c r="K34" s="4">
        <f t="shared" si="2"/>
        <v>12</v>
      </c>
    </row>
    <row r="35" spans="1:11">
      <c r="A35" s="4">
        <f>SUBTOTAL(3,$B$4:B35)</f>
        <v>32</v>
      </c>
      <c r="B35" s="4" t="s">
        <v>55</v>
      </c>
      <c r="C35" s="4">
        <v>1995</v>
      </c>
      <c r="D35" s="4" t="s">
        <v>13</v>
      </c>
      <c r="E35" s="4"/>
      <c r="F35" s="4" t="s">
        <v>14</v>
      </c>
      <c r="G35" s="4" t="str">
        <f t="shared" si="0"/>
        <v>17-39</v>
      </c>
      <c r="H35" s="4">
        <v>136</v>
      </c>
      <c r="I35" s="8">
        <v>0.0355787037037037</v>
      </c>
      <c r="J35" s="4">
        <f t="shared" si="1"/>
        <v>24</v>
      </c>
      <c r="K35" s="4">
        <f t="shared" si="2"/>
        <v>13</v>
      </c>
    </row>
    <row r="36" spans="1:11">
      <c r="A36" s="4">
        <f>SUBTOTAL(3,$B$4:B36)</f>
        <v>33</v>
      </c>
      <c r="B36" s="4" t="s">
        <v>56</v>
      </c>
      <c r="C36" s="4">
        <v>2010</v>
      </c>
      <c r="D36" s="4" t="s">
        <v>13</v>
      </c>
      <c r="E36" s="4" t="s">
        <v>19</v>
      </c>
      <c r="F36" s="4" t="s">
        <v>31</v>
      </c>
      <c r="G36" s="4" t="str">
        <f t="shared" ref="G36:G60" si="3">IF(C36&gt;=2012,"Младше 15",IF(C36&gt;=2010,"15-16",IF(C36&gt;=1987,"17-39",IF(C36&gt;=1977,"40-49",IF(C36&gt;=1967,"50-59","60+")))))</f>
        <v>15-16</v>
      </c>
      <c r="H36" s="4">
        <v>116</v>
      </c>
      <c r="I36" s="8">
        <v>0.0361458333333333</v>
      </c>
      <c r="J36" s="4">
        <f t="shared" ref="J36:J67" si="4">IF(OR(I36="",I36="DNF"),"-",COUNTIFS($F$4:$F$69,F36,$I$4:$I$69,"&lt;"&amp;I36)+1)</f>
        <v>9</v>
      </c>
      <c r="K36" s="4">
        <f t="shared" ref="K36:K61" si="5">IF(OR(I36="",I36="DNF"),"-",COUNTIFS($F$4:$F$69,F36,$G$4:$G$69,G36,$I$4:$I$69,"&lt;"&amp;I36)+1)</f>
        <v>4</v>
      </c>
    </row>
    <row r="37" spans="1:11">
      <c r="A37" s="4">
        <f>SUBTOTAL(3,$B$4:B37)</f>
        <v>34</v>
      </c>
      <c r="B37" s="4" t="s">
        <v>57</v>
      </c>
      <c r="C37" s="4">
        <v>1954</v>
      </c>
      <c r="D37" s="4" t="s">
        <v>13</v>
      </c>
      <c r="E37" s="4" t="s">
        <v>13</v>
      </c>
      <c r="F37" s="4" t="s">
        <v>14</v>
      </c>
      <c r="G37" s="4" t="str">
        <f t="shared" si="3"/>
        <v>60+</v>
      </c>
      <c r="H37" s="4">
        <v>145</v>
      </c>
      <c r="I37" s="8">
        <v>0.036412037037037</v>
      </c>
      <c r="J37" s="4">
        <f t="shared" si="4"/>
        <v>25</v>
      </c>
      <c r="K37" s="4">
        <f t="shared" si="5"/>
        <v>3</v>
      </c>
    </row>
    <row r="38" spans="1:11">
      <c r="A38" s="4">
        <f>SUBTOTAL(3,$B$4:B38)</f>
        <v>35</v>
      </c>
      <c r="B38" s="4" t="s">
        <v>58</v>
      </c>
      <c r="C38" s="4">
        <v>2008</v>
      </c>
      <c r="D38" s="4" t="s">
        <v>21</v>
      </c>
      <c r="E38" s="4"/>
      <c r="F38" s="4" t="s">
        <v>31</v>
      </c>
      <c r="G38" s="4" t="str">
        <f t="shared" si="3"/>
        <v>17-39</v>
      </c>
      <c r="H38" s="4">
        <v>105</v>
      </c>
      <c r="I38" s="8">
        <v>0.0417476851851852</v>
      </c>
      <c r="J38" s="4">
        <f t="shared" si="4"/>
        <v>10</v>
      </c>
      <c r="K38" s="4">
        <f t="shared" si="5"/>
        <v>3</v>
      </c>
    </row>
    <row r="39" spans="1:11">
      <c r="A39" s="4">
        <f>SUBTOTAL(3,$B$4:B39)</f>
        <v>36</v>
      </c>
      <c r="B39" s="4" t="s">
        <v>59</v>
      </c>
      <c r="C39" s="4">
        <v>1974</v>
      </c>
      <c r="D39" s="4" t="s">
        <v>13</v>
      </c>
      <c r="E39" s="4" t="s">
        <v>19</v>
      </c>
      <c r="F39" s="4" t="s">
        <v>14</v>
      </c>
      <c r="G39" s="4" t="str">
        <f t="shared" si="3"/>
        <v>50-59</v>
      </c>
      <c r="H39" s="4">
        <v>112</v>
      </c>
      <c r="I39" s="8">
        <v>0.0417824074074074</v>
      </c>
      <c r="J39" s="4">
        <f t="shared" si="4"/>
        <v>26</v>
      </c>
      <c r="K39" s="4">
        <f t="shared" si="5"/>
        <v>3</v>
      </c>
    </row>
    <row r="40" spans="1:11">
      <c r="A40" s="4">
        <f>SUBTOTAL(3,$B$4:B40)</f>
        <v>37</v>
      </c>
      <c r="B40" s="4" t="s">
        <v>60</v>
      </c>
      <c r="C40" s="4">
        <v>2009</v>
      </c>
      <c r="D40" s="4" t="s">
        <v>13</v>
      </c>
      <c r="E40" s="4"/>
      <c r="F40" s="4" t="s">
        <v>31</v>
      </c>
      <c r="G40" s="4" t="str">
        <f t="shared" si="3"/>
        <v>17-39</v>
      </c>
      <c r="H40" s="4">
        <v>137</v>
      </c>
      <c r="I40" s="8">
        <v>0.042037037037037</v>
      </c>
      <c r="J40" s="4">
        <f t="shared" si="4"/>
        <v>11</v>
      </c>
      <c r="K40" s="4">
        <f t="shared" si="5"/>
        <v>4</v>
      </c>
    </row>
    <row r="41" spans="1:11">
      <c r="A41" s="4">
        <f>SUBTOTAL(3,$B$4:B41)</f>
        <v>38</v>
      </c>
      <c r="B41" s="4" t="s">
        <v>61</v>
      </c>
      <c r="C41" s="4">
        <v>2007</v>
      </c>
      <c r="D41" s="4" t="s">
        <v>13</v>
      </c>
      <c r="E41" s="4" t="s">
        <v>46</v>
      </c>
      <c r="F41" s="4" t="s">
        <v>14</v>
      </c>
      <c r="G41" s="4" t="str">
        <f t="shared" si="3"/>
        <v>17-39</v>
      </c>
      <c r="H41" s="4">
        <v>104</v>
      </c>
      <c r="I41" s="8">
        <v>0.0433680555555556</v>
      </c>
      <c r="J41" s="4">
        <f t="shared" si="4"/>
        <v>27</v>
      </c>
      <c r="K41" s="4">
        <f t="shared" si="5"/>
        <v>14</v>
      </c>
    </row>
    <row r="42" spans="1:11">
      <c r="A42" s="4">
        <f>SUBTOTAL(3,$B$4:B42)</f>
        <v>39</v>
      </c>
      <c r="B42" s="4" t="s">
        <v>62</v>
      </c>
      <c r="C42" s="4">
        <v>1983</v>
      </c>
      <c r="D42" s="4" t="s">
        <v>13</v>
      </c>
      <c r="E42" s="4"/>
      <c r="F42" s="4" t="s">
        <v>31</v>
      </c>
      <c r="G42" s="4" t="str">
        <f t="shared" si="3"/>
        <v>40-49</v>
      </c>
      <c r="H42" s="4">
        <v>141</v>
      </c>
      <c r="I42" s="8">
        <v>0.0434837962962963</v>
      </c>
      <c r="J42" s="4">
        <f t="shared" si="4"/>
        <v>12</v>
      </c>
      <c r="K42" s="4">
        <f t="shared" si="5"/>
        <v>4</v>
      </c>
    </row>
    <row r="43" spans="1:11">
      <c r="A43" s="4">
        <f>SUBTOTAL(3,$B$4:B43)</f>
        <v>40</v>
      </c>
      <c r="B43" s="4" t="s">
        <v>63</v>
      </c>
      <c r="C43" s="4">
        <v>1993</v>
      </c>
      <c r="D43" s="4" t="s">
        <v>13</v>
      </c>
      <c r="E43" s="4" t="s">
        <v>13</v>
      </c>
      <c r="F43" s="4" t="s">
        <v>31</v>
      </c>
      <c r="G43" s="4" t="str">
        <f t="shared" si="3"/>
        <v>17-39</v>
      </c>
      <c r="H43" s="4">
        <v>134</v>
      </c>
      <c r="I43" s="8">
        <v>0.0440277777777778</v>
      </c>
      <c r="J43" s="4">
        <f t="shared" si="4"/>
        <v>13</v>
      </c>
      <c r="K43" s="4">
        <f t="shared" si="5"/>
        <v>5</v>
      </c>
    </row>
    <row r="44" spans="1:11">
      <c r="A44" s="4">
        <f>SUBTOTAL(3,$B$4:B44)</f>
        <v>41</v>
      </c>
      <c r="B44" s="4" t="s">
        <v>64</v>
      </c>
      <c r="C44" s="4">
        <v>1959</v>
      </c>
      <c r="D44" s="4" t="s">
        <v>13</v>
      </c>
      <c r="E44" s="4"/>
      <c r="F44" s="4" t="s">
        <v>14</v>
      </c>
      <c r="G44" s="4" t="str">
        <f t="shared" si="3"/>
        <v>60+</v>
      </c>
      <c r="H44" s="4">
        <v>130</v>
      </c>
      <c r="I44" s="8">
        <v>0.0457986111111111</v>
      </c>
      <c r="J44" s="4">
        <f t="shared" si="4"/>
        <v>28</v>
      </c>
      <c r="K44" s="4">
        <f t="shared" si="5"/>
        <v>4</v>
      </c>
    </row>
    <row r="45" spans="1:11">
      <c r="A45" s="4">
        <f>SUBTOTAL(3,$B$4:B45)</f>
        <v>42</v>
      </c>
      <c r="B45" s="4" t="s">
        <v>65</v>
      </c>
      <c r="C45" s="4">
        <v>1999</v>
      </c>
      <c r="D45" s="4" t="s">
        <v>13</v>
      </c>
      <c r="E45" s="4"/>
      <c r="F45" s="4" t="s">
        <v>31</v>
      </c>
      <c r="G45" s="4" t="str">
        <f t="shared" si="3"/>
        <v>17-39</v>
      </c>
      <c r="H45" s="4">
        <v>126</v>
      </c>
      <c r="I45" s="8">
        <v>0.0458912037037037</v>
      </c>
      <c r="J45" s="4">
        <f t="shared" si="4"/>
        <v>14</v>
      </c>
      <c r="K45" s="4">
        <f t="shared" si="5"/>
        <v>6</v>
      </c>
    </row>
    <row r="46" spans="1:11">
      <c r="A46" s="4">
        <f>SUBTOTAL(3,$B$4:B46)</f>
        <v>43</v>
      </c>
      <c r="B46" s="4" t="s">
        <v>66</v>
      </c>
      <c r="C46" s="4">
        <v>1999</v>
      </c>
      <c r="D46" s="4" t="s">
        <v>13</v>
      </c>
      <c r="E46" s="4"/>
      <c r="F46" s="4" t="s">
        <v>31</v>
      </c>
      <c r="G46" s="4" t="str">
        <f t="shared" si="3"/>
        <v>17-39</v>
      </c>
      <c r="H46" s="4">
        <v>127</v>
      </c>
      <c r="I46" s="8">
        <v>0.0459027777777778</v>
      </c>
      <c r="J46" s="4">
        <f t="shared" si="4"/>
        <v>15</v>
      </c>
      <c r="K46" s="4">
        <f t="shared" si="5"/>
        <v>7</v>
      </c>
    </row>
    <row r="47" spans="1:11">
      <c r="A47" s="4">
        <f>SUBTOTAL(3,$B$4:B47)</f>
        <v>44</v>
      </c>
      <c r="B47" s="4" t="s">
        <v>67</v>
      </c>
      <c r="C47" s="4">
        <v>2009</v>
      </c>
      <c r="D47" s="4" t="s">
        <v>13</v>
      </c>
      <c r="E47" s="4"/>
      <c r="F47" s="4" t="s">
        <v>31</v>
      </c>
      <c r="G47" s="4" t="str">
        <f t="shared" si="3"/>
        <v>17-39</v>
      </c>
      <c r="H47" s="4">
        <v>148</v>
      </c>
      <c r="I47" s="8">
        <v>0.047337962962963</v>
      </c>
      <c r="J47" s="4">
        <f t="shared" si="4"/>
        <v>16</v>
      </c>
      <c r="K47" s="4">
        <f t="shared" si="5"/>
        <v>8</v>
      </c>
    </row>
    <row r="48" spans="1:11">
      <c r="A48" s="4">
        <f>SUBTOTAL(3,$B$4:B48)</f>
        <v>45</v>
      </c>
      <c r="B48" s="4" t="s">
        <v>68</v>
      </c>
      <c r="C48" s="4">
        <v>2009</v>
      </c>
      <c r="D48" s="4" t="s">
        <v>13</v>
      </c>
      <c r="E48" s="4"/>
      <c r="F48" s="4" t="s">
        <v>31</v>
      </c>
      <c r="G48" s="4" t="str">
        <f t="shared" si="3"/>
        <v>17-39</v>
      </c>
      <c r="H48" s="4">
        <v>117</v>
      </c>
      <c r="I48" s="8">
        <v>0.0505208333333333</v>
      </c>
      <c r="J48" s="4">
        <f t="shared" si="4"/>
        <v>17</v>
      </c>
      <c r="K48" s="4">
        <f t="shared" si="5"/>
        <v>9</v>
      </c>
    </row>
  </sheetData>
  <autoFilter xmlns:etc="http://www.wps.cn/officeDocument/2017/etCustomData" ref="A3:K48" etc:filterBottomFollowUsedRange="0">
    <sortState ref="A3:K48">
      <sortCondition ref="I3:I61"/>
    </sortState>
    <extLst/>
  </autoFilter>
  <mergeCells count="1">
    <mergeCell ref="A1:K1"/>
  </mergeCells>
  <pageMargins left="0.511811023622047" right="0.31496062992126" top="0.748031496062992" bottom="0.748031496062992" header="0.31496062992126" footer="0.31496062992126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tabSelected="1" workbookViewId="0">
      <selection activeCell="N25" sqref="N25"/>
    </sheetView>
  </sheetViews>
  <sheetFormatPr defaultColWidth="9" defaultRowHeight="15"/>
  <cols>
    <col min="1" max="1" width="4.88571428571429" customWidth="1"/>
    <col min="2" max="2" width="23" customWidth="1"/>
    <col min="3" max="3" width="8.55238095238095" customWidth="1"/>
    <col min="4" max="4" width="20" customWidth="1"/>
    <col min="5" max="5" width="6.55238095238095" customWidth="1"/>
    <col min="6" max="6" width="14.1428571428571" customWidth="1"/>
    <col min="7" max="8" width="8" customWidth="1"/>
    <col min="9" max="9" width="10.6666666666667" style="1" customWidth="1"/>
    <col min="10" max="11" width="10.2190476190476" customWidth="1"/>
  </cols>
  <sheetData>
    <row r="1" ht="15.75" spans="1:11">
      <c r="A1" s="2" t="s">
        <v>69</v>
      </c>
      <c r="B1" s="2"/>
      <c r="C1" s="2"/>
      <c r="D1" s="2"/>
      <c r="E1" s="2"/>
      <c r="F1" s="2"/>
      <c r="G1" s="2"/>
      <c r="H1" s="2"/>
      <c r="I1" s="3"/>
      <c r="J1" s="2"/>
      <c r="K1" s="2"/>
    </row>
    <row r="3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6</v>
      </c>
      <c r="F3" s="4" t="s">
        <v>5</v>
      </c>
      <c r="G3" s="4" t="s">
        <v>7</v>
      </c>
      <c r="H3" s="4" t="s">
        <v>8</v>
      </c>
      <c r="I3" s="5" t="s">
        <v>9</v>
      </c>
      <c r="J3" s="4" t="s">
        <v>10</v>
      </c>
      <c r="K3" s="4" t="s">
        <v>11</v>
      </c>
    </row>
    <row r="4" spans="1:11">
      <c r="A4" s="4">
        <f>SUBTOTAL(3,$B$4:B4)</f>
        <v>1</v>
      </c>
      <c r="B4" s="4" t="s">
        <v>70</v>
      </c>
      <c r="C4" s="4">
        <v>2014</v>
      </c>
      <c r="D4" s="4" t="s">
        <v>13</v>
      </c>
      <c r="E4" s="4" t="s">
        <v>14</v>
      </c>
      <c r="F4" s="4"/>
      <c r="G4" s="4" t="str">
        <f t="shared" ref="G4:G48" si="0">IF(C4&gt;=2018,"Младше 9",IF(C4&gt;=2016,"9-10",IF(C4&gt;=2014,"11-12",IF(C4&gt;=2012,"13-14","Старше 14"))))</f>
        <v>11-12</v>
      </c>
      <c r="H4" s="4">
        <v>38</v>
      </c>
      <c r="I4" s="5">
        <v>0.0177893518518519</v>
      </c>
      <c r="J4" s="4">
        <f t="shared" ref="J4:J49" si="1">IF(OR(I4="",I4="DNF"),"-",COUNTIFS($E$4:$E$55,E4,$I$4:$I$55,"&lt;"&amp;I4)+1)</f>
        <v>1</v>
      </c>
      <c r="K4" s="4">
        <f t="shared" ref="K4:K49" si="2">IF(OR(I4="",I4="DNF"),"-",COUNTIFS($E$4:$E$55,E4,$G$4:$G$55,G4,$I$4:$I$55,"&lt;"&amp;I4)+1)</f>
        <v>1</v>
      </c>
    </row>
    <row r="5" spans="1:11">
      <c r="A5" s="4">
        <f>SUBTOTAL(3,$B$4:B5)</f>
        <v>2</v>
      </c>
      <c r="B5" s="4" t="s">
        <v>71</v>
      </c>
      <c r="C5" s="4">
        <v>2014</v>
      </c>
      <c r="D5" s="4" t="s">
        <v>13</v>
      </c>
      <c r="E5" s="4" t="s">
        <v>14</v>
      </c>
      <c r="F5" s="4"/>
      <c r="G5" s="4" t="str">
        <f t="shared" si="0"/>
        <v>11-12</v>
      </c>
      <c r="H5" s="4">
        <v>42</v>
      </c>
      <c r="I5" s="5">
        <v>0.0180671296296296</v>
      </c>
      <c r="J5" s="4">
        <f t="shared" si="1"/>
        <v>2</v>
      </c>
      <c r="K5" s="4">
        <f t="shared" si="2"/>
        <v>2</v>
      </c>
    </row>
    <row r="6" spans="1:11">
      <c r="A6" s="4">
        <f>SUBTOTAL(3,$B$4:B6)</f>
        <v>3</v>
      </c>
      <c r="B6" s="4" t="s">
        <v>72</v>
      </c>
      <c r="C6" s="4">
        <v>2013</v>
      </c>
      <c r="D6" s="4" t="s">
        <v>13</v>
      </c>
      <c r="E6" s="4" t="s">
        <v>14</v>
      </c>
      <c r="F6" s="4" t="s">
        <v>46</v>
      </c>
      <c r="G6" s="4" t="str">
        <f t="shared" si="0"/>
        <v>13-14</v>
      </c>
      <c r="H6" s="4">
        <v>28</v>
      </c>
      <c r="I6" s="5">
        <v>0.0186226851851852</v>
      </c>
      <c r="J6" s="4">
        <f t="shared" si="1"/>
        <v>3</v>
      </c>
      <c r="K6" s="4">
        <f t="shared" si="2"/>
        <v>1</v>
      </c>
    </row>
    <row r="7" spans="1:11">
      <c r="A7" s="4">
        <f>SUBTOTAL(3,$B$4:B7)</f>
        <v>4</v>
      </c>
      <c r="B7" s="4" t="s">
        <v>73</v>
      </c>
      <c r="C7" s="4">
        <v>2015</v>
      </c>
      <c r="D7" s="4" t="s">
        <v>13</v>
      </c>
      <c r="E7" s="4" t="s">
        <v>14</v>
      </c>
      <c r="F7" s="4" t="s">
        <v>19</v>
      </c>
      <c r="G7" s="4" t="str">
        <f t="shared" si="0"/>
        <v>11-12</v>
      </c>
      <c r="H7" s="4">
        <v>35</v>
      </c>
      <c r="I7" s="5">
        <v>0.0190277777777778</v>
      </c>
      <c r="J7" s="4">
        <f t="shared" si="1"/>
        <v>4</v>
      </c>
      <c r="K7" s="4">
        <f t="shared" si="2"/>
        <v>3</v>
      </c>
    </row>
    <row r="8" spans="1:11">
      <c r="A8" s="4">
        <f>SUBTOTAL(3,$B$4:B8)</f>
        <v>5</v>
      </c>
      <c r="B8" s="4" t="s">
        <v>74</v>
      </c>
      <c r="C8" s="4">
        <v>2012</v>
      </c>
      <c r="D8" s="4" t="s">
        <v>13</v>
      </c>
      <c r="E8" s="4" t="s">
        <v>14</v>
      </c>
      <c r="F8" s="4" t="s">
        <v>46</v>
      </c>
      <c r="G8" s="4" t="str">
        <f t="shared" si="0"/>
        <v>13-14</v>
      </c>
      <c r="H8" s="4">
        <v>10</v>
      </c>
      <c r="I8" s="5">
        <v>0.0194097222222222</v>
      </c>
      <c r="J8" s="4">
        <f t="shared" si="1"/>
        <v>5</v>
      </c>
      <c r="K8" s="4">
        <f t="shared" si="2"/>
        <v>2</v>
      </c>
    </row>
    <row r="9" spans="1:11">
      <c r="A9" s="4">
        <f>SUBTOTAL(3,$B$4:B9)</f>
        <v>6</v>
      </c>
      <c r="B9" s="4" t="s">
        <v>75</v>
      </c>
      <c r="C9" s="4">
        <v>2016</v>
      </c>
      <c r="D9" s="4" t="s">
        <v>13</v>
      </c>
      <c r="E9" s="4" t="s">
        <v>14</v>
      </c>
      <c r="F9" s="4" t="s">
        <v>46</v>
      </c>
      <c r="G9" s="4" t="str">
        <f t="shared" si="0"/>
        <v>9-10</v>
      </c>
      <c r="H9" s="4">
        <v>41</v>
      </c>
      <c r="I9" s="5">
        <v>0.0194791666666667</v>
      </c>
      <c r="J9" s="4">
        <f t="shared" si="1"/>
        <v>6</v>
      </c>
      <c r="K9" s="4">
        <f t="shared" si="2"/>
        <v>1</v>
      </c>
    </row>
    <row r="10" spans="1:11">
      <c r="A10" s="4">
        <f>SUBTOTAL(3,$B$4:B10)</f>
        <v>7</v>
      </c>
      <c r="B10" s="4" t="s">
        <v>76</v>
      </c>
      <c r="C10" s="4">
        <v>2013</v>
      </c>
      <c r="D10" s="4" t="s">
        <v>13</v>
      </c>
      <c r="E10" s="4" t="s">
        <v>14</v>
      </c>
      <c r="F10" s="4" t="s">
        <v>46</v>
      </c>
      <c r="G10" s="4" t="str">
        <f t="shared" si="0"/>
        <v>13-14</v>
      </c>
      <c r="H10" s="4">
        <v>7</v>
      </c>
      <c r="I10" s="5">
        <v>0.0194907407407407</v>
      </c>
      <c r="J10" s="4">
        <f t="shared" si="1"/>
        <v>7</v>
      </c>
      <c r="K10" s="4">
        <f t="shared" si="2"/>
        <v>3</v>
      </c>
    </row>
    <row r="11" spans="1:11">
      <c r="A11" s="4">
        <f>SUBTOTAL(3,$B$4:B11)</f>
        <v>8</v>
      </c>
      <c r="B11" s="4" t="s">
        <v>77</v>
      </c>
      <c r="C11" s="4">
        <v>2013</v>
      </c>
      <c r="D11" s="4" t="s">
        <v>13</v>
      </c>
      <c r="E11" s="4" t="s">
        <v>31</v>
      </c>
      <c r="F11" s="4" t="s">
        <v>46</v>
      </c>
      <c r="G11" s="4" t="str">
        <f t="shared" si="0"/>
        <v>13-14</v>
      </c>
      <c r="H11" s="4">
        <v>31</v>
      </c>
      <c r="I11" s="5">
        <v>0.0196990740740741</v>
      </c>
      <c r="J11" s="4">
        <f t="shared" si="1"/>
        <v>1</v>
      </c>
      <c r="K11" s="4">
        <f t="shared" si="2"/>
        <v>1</v>
      </c>
    </row>
    <row r="12" spans="1:11">
      <c r="A12" s="4">
        <f>SUBTOTAL(3,$B$4:B12)</f>
        <v>9</v>
      </c>
      <c r="B12" s="4" t="s">
        <v>78</v>
      </c>
      <c r="C12" s="4">
        <v>2014</v>
      </c>
      <c r="D12" s="4" t="s">
        <v>13</v>
      </c>
      <c r="E12" s="4" t="s">
        <v>31</v>
      </c>
      <c r="F12" s="4" t="s">
        <v>46</v>
      </c>
      <c r="G12" s="4" t="str">
        <f t="shared" si="0"/>
        <v>11-12</v>
      </c>
      <c r="H12" s="4">
        <v>34</v>
      </c>
      <c r="I12" s="5">
        <v>0.0197106481481481</v>
      </c>
      <c r="J12" s="4">
        <f t="shared" si="1"/>
        <v>2</v>
      </c>
      <c r="K12" s="4">
        <f t="shared" si="2"/>
        <v>1</v>
      </c>
    </row>
    <row r="13" spans="1:11">
      <c r="A13" s="4">
        <f>SUBTOTAL(3,$B$4:B13)</f>
        <v>10</v>
      </c>
      <c r="B13" s="4" t="s">
        <v>79</v>
      </c>
      <c r="C13" s="4">
        <v>2016</v>
      </c>
      <c r="D13" s="4" t="s">
        <v>13</v>
      </c>
      <c r="E13" s="4" t="s">
        <v>14</v>
      </c>
      <c r="F13" s="4" t="s">
        <v>46</v>
      </c>
      <c r="G13" s="4" t="str">
        <f t="shared" si="0"/>
        <v>9-10</v>
      </c>
      <c r="H13" s="4">
        <v>18</v>
      </c>
      <c r="I13" s="5">
        <v>0.0201157407407407</v>
      </c>
      <c r="J13" s="4">
        <f t="shared" si="1"/>
        <v>8</v>
      </c>
      <c r="K13" s="4">
        <f t="shared" si="2"/>
        <v>2</v>
      </c>
    </row>
    <row r="14" spans="1:11">
      <c r="A14" s="4">
        <f>SUBTOTAL(3,$B$4:B14)</f>
        <v>11</v>
      </c>
      <c r="B14" s="4" t="s">
        <v>80</v>
      </c>
      <c r="C14" s="4">
        <v>2012</v>
      </c>
      <c r="D14" s="4" t="s">
        <v>13</v>
      </c>
      <c r="E14" s="4" t="s">
        <v>14</v>
      </c>
      <c r="F14" s="4" t="s">
        <v>46</v>
      </c>
      <c r="G14" s="4" t="str">
        <f t="shared" si="0"/>
        <v>13-14</v>
      </c>
      <c r="H14" s="4">
        <v>16</v>
      </c>
      <c r="I14" s="5">
        <v>0.0202893518518519</v>
      </c>
      <c r="J14" s="4">
        <f t="shared" si="1"/>
        <v>9</v>
      </c>
      <c r="K14" s="4">
        <f t="shared" si="2"/>
        <v>4</v>
      </c>
    </row>
    <row r="15" spans="1:11">
      <c r="A15" s="4">
        <f>SUBTOTAL(3,$B$4:B15)</f>
        <v>12</v>
      </c>
      <c r="B15" s="4" t="s">
        <v>81</v>
      </c>
      <c r="C15" s="4">
        <v>2014</v>
      </c>
      <c r="D15" s="4" t="s">
        <v>13</v>
      </c>
      <c r="E15" s="4" t="s">
        <v>31</v>
      </c>
      <c r="F15" s="4" t="s">
        <v>46</v>
      </c>
      <c r="G15" s="4" t="str">
        <f t="shared" si="0"/>
        <v>11-12</v>
      </c>
      <c r="H15" s="4">
        <v>33</v>
      </c>
      <c r="I15" s="5">
        <v>0.0205555555555556</v>
      </c>
      <c r="J15" s="4">
        <f t="shared" si="1"/>
        <v>3</v>
      </c>
      <c r="K15" s="4">
        <f t="shared" si="2"/>
        <v>2</v>
      </c>
    </row>
    <row r="16" spans="1:11">
      <c r="A16" s="4">
        <f>SUBTOTAL(3,$B$4:B16)</f>
        <v>13</v>
      </c>
      <c r="B16" s="4" t="s">
        <v>82</v>
      </c>
      <c r="C16" s="4">
        <v>2016</v>
      </c>
      <c r="D16" s="4" t="s">
        <v>13</v>
      </c>
      <c r="E16" s="4" t="s">
        <v>31</v>
      </c>
      <c r="F16" s="4" t="s">
        <v>46</v>
      </c>
      <c r="G16" s="4" t="str">
        <f t="shared" si="0"/>
        <v>9-10</v>
      </c>
      <c r="H16" s="4">
        <v>11</v>
      </c>
      <c r="I16" s="5">
        <v>0.0206365740740741</v>
      </c>
      <c r="J16" s="4">
        <f t="shared" si="1"/>
        <v>4</v>
      </c>
      <c r="K16" s="4">
        <f t="shared" si="2"/>
        <v>1</v>
      </c>
    </row>
    <row r="17" spans="1:11">
      <c r="A17" s="4">
        <f>SUBTOTAL(3,$B$4:B17)</f>
        <v>14</v>
      </c>
      <c r="B17" s="4" t="s">
        <v>83</v>
      </c>
      <c r="C17" s="4">
        <v>2017</v>
      </c>
      <c r="D17" s="4" t="s">
        <v>13</v>
      </c>
      <c r="E17" s="4" t="s">
        <v>14</v>
      </c>
      <c r="F17" s="4" t="s">
        <v>46</v>
      </c>
      <c r="G17" s="4" t="str">
        <f t="shared" si="0"/>
        <v>9-10</v>
      </c>
      <c r="H17" s="4">
        <v>25</v>
      </c>
      <c r="I17" s="5">
        <v>0.0222685185185185</v>
      </c>
      <c r="J17" s="4">
        <f t="shared" si="1"/>
        <v>10</v>
      </c>
      <c r="K17" s="4">
        <f t="shared" si="2"/>
        <v>3</v>
      </c>
    </row>
    <row r="18" spans="1:11">
      <c r="A18" s="4">
        <f>SUBTOTAL(3,$B$4:B18)</f>
        <v>15</v>
      </c>
      <c r="B18" s="4" t="s">
        <v>84</v>
      </c>
      <c r="C18" s="4">
        <v>2013</v>
      </c>
      <c r="D18" s="4" t="s">
        <v>13</v>
      </c>
      <c r="E18" s="4" t="s">
        <v>31</v>
      </c>
      <c r="F18" s="4" t="s">
        <v>46</v>
      </c>
      <c r="G18" s="4" t="str">
        <f t="shared" si="0"/>
        <v>13-14</v>
      </c>
      <c r="H18" s="4">
        <v>32</v>
      </c>
      <c r="I18" s="5">
        <v>0.0222800925925926</v>
      </c>
      <c r="J18" s="4">
        <f t="shared" si="1"/>
        <v>5</v>
      </c>
      <c r="K18" s="4">
        <f t="shared" si="2"/>
        <v>2</v>
      </c>
    </row>
    <row r="19" spans="1:11">
      <c r="A19" s="4">
        <f>SUBTOTAL(3,$B$4:B19)</f>
        <v>16</v>
      </c>
      <c r="B19" s="4" t="s">
        <v>85</v>
      </c>
      <c r="C19" s="4">
        <v>2016</v>
      </c>
      <c r="D19" s="4" t="s">
        <v>13</v>
      </c>
      <c r="E19" s="4" t="s">
        <v>14</v>
      </c>
      <c r="F19" s="4" t="s">
        <v>46</v>
      </c>
      <c r="G19" s="4" t="str">
        <f t="shared" si="0"/>
        <v>9-10</v>
      </c>
      <c r="H19" s="4">
        <v>8</v>
      </c>
      <c r="I19" s="5">
        <v>0.022650462962963</v>
      </c>
      <c r="J19" s="4">
        <f t="shared" si="1"/>
        <v>11</v>
      </c>
      <c r="K19" s="4">
        <f t="shared" si="2"/>
        <v>4</v>
      </c>
    </row>
    <row r="20" spans="1:11">
      <c r="A20" s="4">
        <f>SUBTOTAL(3,$B$4:B20)</f>
        <v>17</v>
      </c>
      <c r="B20" s="4" t="s">
        <v>86</v>
      </c>
      <c r="C20" s="4">
        <v>2012</v>
      </c>
      <c r="D20" s="4" t="s">
        <v>13</v>
      </c>
      <c r="E20" s="4" t="s">
        <v>14</v>
      </c>
      <c r="F20" s="4"/>
      <c r="G20" s="4" t="str">
        <f t="shared" si="0"/>
        <v>13-14</v>
      </c>
      <c r="H20" s="4">
        <v>43</v>
      </c>
      <c r="I20" s="5">
        <v>0.0227893518518519</v>
      </c>
      <c r="J20" s="4">
        <f t="shared" si="1"/>
        <v>12</v>
      </c>
      <c r="K20" s="4">
        <f t="shared" si="2"/>
        <v>5</v>
      </c>
    </row>
    <row r="21" spans="1:11">
      <c r="A21" s="4">
        <f>SUBTOTAL(3,$B$4:B21)</f>
        <v>18</v>
      </c>
      <c r="B21" s="4" t="s">
        <v>87</v>
      </c>
      <c r="C21" s="4">
        <v>2012</v>
      </c>
      <c r="D21" s="4" t="s">
        <v>13</v>
      </c>
      <c r="E21" s="4" t="s">
        <v>31</v>
      </c>
      <c r="F21" s="4" t="s">
        <v>19</v>
      </c>
      <c r="G21" s="4" t="str">
        <f t="shared" si="0"/>
        <v>13-14</v>
      </c>
      <c r="H21" s="4">
        <v>27</v>
      </c>
      <c r="I21" s="5">
        <v>0.0228703703703704</v>
      </c>
      <c r="J21" s="4">
        <f t="shared" si="1"/>
        <v>6</v>
      </c>
      <c r="K21" s="4">
        <f t="shared" si="2"/>
        <v>3</v>
      </c>
    </row>
    <row r="22" spans="1:11">
      <c r="A22" s="4">
        <f>SUBTOTAL(3,$B$4:B22)</f>
        <v>19</v>
      </c>
      <c r="B22" s="4" t="s">
        <v>88</v>
      </c>
      <c r="C22" s="4">
        <v>2012</v>
      </c>
      <c r="D22" s="4" t="s">
        <v>89</v>
      </c>
      <c r="E22" s="4" t="s">
        <v>31</v>
      </c>
      <c r="F22" s="4"/>
      <c r="G22" s="4" t="str">
        <f t="shared" si="0"/>
        <v>13-14</v>
      </c>
      <c r="H22" s="4">
        <v>12</v>
      </c>
      <c r="I22" s="5">
        <v>0.0230555555555556</v>
      </c>
      <c r="J22" s="4">
        <f t="shared" si="1"/>
        <v>7</v>
      </c>
      <c r="K22" s="4">
        <f t="shared" si="2"/>
        <v>4</v>
      </c>
    </row>
    <row r="23" spans="1:11">
      <c r="A23" s="4">
        <f>SUBTOTAL(3,$B$4:B23)</f>
        <v>20</v>
      </c>
      <c r="B23" s="4" t="s">
        <v>90</v>
      </c>
      <c r="C23" s="4">
        <v>2014</v>
      </c>
      <c r="D23" s="4" t="s">
        <v>91</v>
      </c>
      <c r="E23" s="4" t="s">
        <v>31</v>
      </c>
      <c r="F23" s="4" t="s">
        <v>19</v>
      </c>
      <c r="G23" s="4" t="str">
        <f t="shared" si="0"/>
        <v>11-12</v>
      </c>
      <c r="H23" s="4">
        <v>23</v>
      </c>
      <c r="I23" s="5">
        <v>0.023125</v>
      </c>
      <c r="J23" s="4">
        <f t="shared" si="1"/>
        <v>8</v>
      </c>
      <c r="K23" s="4">
        <f t="shared" si="2"/>
        <v>3</v>
      </c>
    </row>
    <row r="24" spans="1:11">
      <c r="A24" s="4">
        <f>SUBTOTAL(3,$B$4:B24)</f>
        <v>21</v>
      </c>
      <c r="B24" s="4" t="s">
        <v>92</v>
      </c>
      <c r="C24" s="4">
        <v>2012</v>
      </c>
      <c r="D24" s="4" t="s">
        <v>13</v>
      </c>
      <c r="E24" s="4" t="s">
        <v>14</v>
      </c>
      <c r="F24" s="4"/>
      <c r="G24" s="4" t="str">
        <f t="shared" si="0"/>
        <v>13-14</v>
      </c>
      <c r="H24" s="4">
        <v>40</v>
      </c>
      <c r="I24" s="5">
        <v>0.0240972222222222</v>
      </c>
      <c r="J24" s="4">
        <f t="shared" si="1"/>
        <v>13</v>
      </c>
      <c r="K24" s="4">
        <f t="shared" si="2"/>
        <v>6</v>
      </c>
    </row>
    <row r="25" spans="1:11">
      <c r="A25" s="4">
        <f>SUBTOTAL(3,$B$4:B25)</f>
        <v>22</v>
      </c>
      <c r="B25" s="4" t="s">
        <v>93</v>
      </c>
      <c r="C25" s="4">
        <v>2014</v>
      </c>
      <c r="D25" s="4" t="s">
        <v>13</v>
      </c>
      <c r="E25" s="4" t="s">
        <v>31</v>
      </c>
      <c r="F25" s="4" t="s">
        <v>46</v>
      </c>
      <c r="G25" s="4" t="str">
        <f t="shared" si="0"/>
        <v>11-12</v>
      </c>
      <c r="H25" s="4">
        <v>30</v>
      </c>
      <c r="I25" s="5">
        <v>0.0241550925925926</v>
      </c>
      <c r="J25" s="4">
        <f t="shared" si="1"/>
        <v>9</v>
      </c>
      <c r="K25" s="4">
        <f t="shared" si="2"/>
        <v>4</v>
      </c>
    </row>
    <row r="26" spans="1:11">
      <c r="A26" s="4">
        <f>SUBTOTAL(3,$B$4:B26)</f>
        <v>23</v>
      </c>
      <c r="B26" s="4" t="s">
        <v>94</v>
      </c>
      <c r="C26" s="4">
        <v>2016</v>
      </c>
      <c r="D26" s="4" t="s">
        <v>13</v>
      </c>
      <c r="E26" s="4" t="s">
        <v>14</v>
      </c>
      <c r="F26" s="4" t="s">
        <v>46</v>
      </c>
      <c r="G26" s="4" t="str">
        <f t="shared" si="0"/>
        <v>9-10</v>
      </c>
      <c r="H26" s="4">
        <v>9</v>
      </c>
      <c r="I26" s="5">
        <v>0.024212962962963</v>
      </c>
      <c r="J26" s="4">
        <f t="shared" si="1"/>
        <v>14</v>
      </c>
      <c r="K26" s="4">
        <f t="shared" si="2"/>
        <v>5</v>
      </c>
    </row>
    <row r="27" spans="1:11">
      <c r="A27" s="4">
        <f>SUBTOTAL(3,$B$4:B27)</f>
        <v>24</v>
      </c>
      <c r="B27" s="4" t="s">
        <v>95</v>
      </c>
      <c r="C27" s="4">
        <v>2015</v>
      </c>
      <c r="D27" s="4" t="s">
        <v>13</v>
      </c>
      <c r="E27" s="4" t="s">
        <v>14</v>
      </c>
      <c r="F27" s="4" t="s">
        <v>19</v>
      </c>
      <c r="G27" s="4" t="str">
        <f t="shared" si="0"/>
        <v>11-12</v>
      </c>
      <c r="H27" s="4">
        <v>21</v>
      </c>
      <c r="I27" s="5">
        <v>0.024224537037037</v>
      </c>
      <c r="J27" s="4">
        <f t="shared" si="1"/>
        <v>15</v>
      </c>
      <c r="K27" s="4">
        <f t="shared" si="2"/>
        <v>4</v>
      </c>
    </row>
    <row r="28" spans="1:11">
      <c r="A28" s="4">
        <f>SUBTOTAL(3,$B$4:B28)</f>
        <v>25</v>
      </c>
      <c r="B28" s="4" t="s">
        <v>96</v>
      </c>
      <c r="C28" s="4">
        <v>2017</v>
      </c>
      <c r="D28" s="4" t="s">
        <v>13</v>
      </c>
      <c r="E28" s="4" t="s">
        <v>31</v>
      </c>
      <c r="F28" s="4" t="s">
        <v>97</v>
      </c>
      <c r="G28" s="4" t="str">
        <f t="shared" si="0"/>
        <v>9-10</v>
      </c>
      <c r="H28" s="4">
        <v>46</v>
      </c>
      <c r="I28" s="5">
        <v>0.0243865740740741</v>
      </c>
      <c r="J28" s="4">
        <f t="shared" si="1"/>
        <v>10</v>
      </c>
      <c r="K28" s="4">
        <f t="shared" si="2"/>
        <v>2</v>
      </c>
    </row>
    <row r="29" spans="1:11">
      <c r="A29" s="4">
        <f>SUBTOTAL(3,$B$4:B29)</f>
        <v>26</v>
      </c>
      <c r="B29" s="4" t="s">
        <v>98</v>
      </c>
      <c r="C29" s="4">
        <v>2012</v>
      </c>
      <c r="D29" s="4" t="s">
        <v>13</v>
      </c>
      <c r="E29" s="4" t="s">
        <v>14</v>
      </c>
      <c r="F29" s="4" t="s">
        <v>19</v>
      </c>
      <c r="G29" s="4" t="str">
        <f t="shared" si="0"/>
        <v>13-14</v>
      </c>
      <c r="H29" s="4">
        <v>22</v>
      </c>
      <c r="I29" s="5">
        <v>0.0248032407407407</v>
      </c>
      <c r="J29" s="4">
        <f t="shared" si="1"/>
        <v>16</v>
      </c>
      <c r="K29" s="4">
        <f t="shared" si="2"/>
        <v>7</v>
      </c>
    </row>
    <row r="30" spans="1:11">
      <c r="A30" s="4">
        <f>SUBTOTAL(3,$B$4:B30)</f>
        <v>27</v>
      </c>
      <c r="B30" s="4" t="s">
        <v>99</v>
      </c>
      <c r="C30" s="4">
        <v>2012</v>
      </c>
      <c r="D30" s="4" t="s">
        <v>21</v>
      </c>
      <c r="E30" s="4" t="s">
        <v>31</v>
      </c>
      <c r="F30" s="4"/>
      <c r="G30" s="4" t="str">
        <f t="shared" si="0"/>
        <v>13-14</v>
      </c>
      <c r="H30" s="4">
        <v>13</v>
      </c>
      <c r="I30" s="5">
        <v>0.0275231481481481</v>
      </c>
      <c r="J30" s="4">
        <f t="shared" si="1"/>
        <v>11</v>
      </c>
      <c r="K30" s="4">
        <f t="shared" si="2"/>
        <v>5</v>
      </c>
    </row>
    <row r="31" spans="1:11">
      <c r="A31" s="4">
        <f>SUBTOTAL(3,$B$4:B31)</f>
        <v>28</v>
      </c>
      <c r="B31" s="4" t="s">
        <v>100</v>
      </c>
      <c r="C31" s="4">
        <v>1979</v>
      </c>
      <c r="D31" s="4" t="s">
        <v>34</v>
      </c>
      <c r="E31" s="4" t="s">
        <v>31</v>
      </c>
      <c r="F31" s="4"/>
      <c r="G31" s="4" t="str">
        <f t="shared" si="0"/>
        <v>Старше 14</v>
      </c>
      <c r="H31" s="4">
        <v>26</v>
      </c>
      <c r="I31" s="5">
        <v>0.028599537037037</v>
      </c>
      <c r="J31" s="4">
        <f t="shared" si="1"/>
        <v>12</v>
      </c>
      <c r="K31" s="4">
        <f t="shared" si="2"/>
        <v>1</v>
      </c>
    </row>
    <row r="32" spans="1:11">
      <c r="A32" s="4">
        <f>SUBTOTAL(3,$B$4:B32)</f>
        <v>29</v>
      </c>
      <c r="B32" s="4" t="s">
        <v>101</v>
      </c>
      <c r="C32" s="4">
        <v>2016</v>
      </c>
      <c r="D32" s="4" t="s">
        <v>13</v>
      </c>
      <c r="E32" s="4" t="s">
        <v>31</v>
      </c>
      <c r="F32" s="4" t="s">
        <v>19</v>
      </c>
      <c r="G32" s="4" t="str">
        <f t="shared" si="0"/>
        <v>9-10</v>
      </c>
      <c r="H32" s="4">
        <v>36</v>
      </c>
      <c r="I32" s="5">
        <v>0.0288310185185185</v>
      </c>
      <c r="J32" s="4">
        <f t="shared" si="1"/>
        <v>13</v>
      </c>
      <c r="K32" s="4">
        <f t="shared" si="2"/>
        <v>3</v>
      </c>
    </row>
    <row r="33" spans="1:11">
      <c r="A33" s="4">
        <f>SUBTOTAL(3,$B$4:B33)</f>
        <v>30</v>
      </c>
      <c r="B33" s="4" t="s">
        <v>102</v>
      </c>
      <c r="C33" s="4">
        <v>2010</v>
      </c>
      <c r="D33" s="4" t="s">
        <v>13</v>
      </c>
      <c r="E33" s="4" t="s">
        <v>14</v>
      </c>
      <c r="F33" s="4"/>
      <c r="G33" s="4" t="str">
        <f t="shared" si="0"/>
        <v>Старше 14</v>
      </c>
      <c r="H33" s="4">
        <v>39</v>
      </c>
      <c r="I33" s="5">
        <v>0.0292708333333333</v>
      </c>
      <c r="J33" s="4">
        <f t="shared" si="1"/>
        <v>17</v>
      </c>
      <c r="K33" s="4">
        <f t="shared" si="2"/>
        <v>1</v>
      </c>
    </row>
    <row r="34" spans="1:11">
      <c r="A34" s="4">
        <f>SUBTOTAL(3,$B$4:B34)</f>
        <v>31</v>
      </c>
      <c r="B34" s="4" t="s">
        <v>103</v>
      </c>
      <c r="C34" s="4">
        <v>2016</v>
      </c>
      <c r="D34" s="4" t="s">
        <v>13</v>
      </c>
      <c r="E34" s="4" t="s">
        <v>31</v>
      </c>
      <c r="F34" s="4" t="s">
        <v>46</v>
      </c>
      <c r="G34" s="4" t="str">
        <f t="shared" si="0"/>
        <v>9-10</v>
      </c>
      <c r="H34" s="4">
        <v>19</v>
      </c>
      <c r="I34" s="5">
        <v>0.0293171296296296</v>
      </c>
      <c r="J34" s="4">
        <f t="shared" si="1"/>
        <v>14</v>
      </c>
      <c r="K34" s="4">
        <f t="shared" si="2"/>
        <v>4</v>
      </c>
    </row>
    <row r="35" spans="1:11">
      <c r="A35" s="4">
        <f>SUBTOTAL(3,$B$4:B35)</f>
        <v>32</v>
      </c>
      <c r="B35" s="4" t="s">
        <v>104</v>
      </c>
      <c r="C35" s="4">
        <v>2017</v>
      </c>
      <c r="D35" s="4" t="s">
        <v>13</v>
      </c>
      <c r="E35" s="4" t="s">
        <v>31</v>
      </c>
      <c r="F35" s="4" t="s">
        <v>19</v>
      </c>
      <c r="G35" s="4" t="str">
        <f t="shared" si="0"/>
        <v>9-10</v>
      </c>
      <c r="H35" s="4">
        <v>14</v>
      </c>
      <c r="I35" s="5">
        <v>0.0309375</v>
      </c>
      <c r="J35" s="4">
        <f t="shared" si="1"/>
        <v>15</v>
      </c>
      <c r="K35" s="4">
        <f t="shared" si="2"/>
        <v>5</v>
      </c>
    </row>
    <row r="36" spans="1:11">
      <c r="A36" s="4">
        <f>SUBTOTAL(3,$B$4:B36)</f>
        <v>33</v>
      </c>
      <c r="B36" s="4" t="s">
        <v>105</v>
      </c>
      <c r="C36" s="4">
        <v>2013</v>
      </c>
      <c r="D36" s="4" t="s">
        <v>13</v>
      </c>
      <c r="E36" s="4" t="s">
        <v>31</v>
      </c>
      <c r="F36" s="4" t="s">
        <v>19</v>
      </c>
      <c r="G36" s="4" t="str">
        <f t="shared" si="0"/>
        <v>13-14</v>
      </c>
      <c r="H36" s="4">
        <v>24</v>
      </c>
      <c r="I36" s="5">
        <v>0.0333449074074074</v>
      </c>
      <c r="J36" s="4">
        <f t="shared" si="1"/>
        <v>16</v>
      </c>
      <c r="K36" s="4">
        <f t="shared" si="2"/>
        <v>6</v>
      </c>
    </row>
    <row r="37" spans="1:11">
      <c r="A37" s="4">
        <f>SUBTOTAL(3,$B$4:B37)</f>
        <v>34</v>
      </c>
      <c r="B37" s="4" t="s">
        <v>106</v>
      </c>
      <c r="C37" s="4">
        <v>2014</v>
      </c>
      <c r="D37" s="4" t="s">
        <v>13</v>
      </c>
      <c r="E37" s="4" t="s">
        <v>14</v>
      </c>
      <c r="F37" s="4" t="s">
        <v>97</v>
      </c>
      <c r="G37" s="4" t="str">
        <f t="shared" si="0"/>
        <v>11-12</v>
      </c>
      <c r="H37" s="4">
        <v>1</v>
      </c>
      <c r="I37" s="5">
        <v>0.0344907407407407</v>
      </c>
      <c r="J37" s="4">
        <f t="shared" si="1"/>
        <v>18</v>
      </c>
      <c r="K37" s="4">
        <f t="shared" si="2"/>
        <v>5</v>
      </c>
    </row>
    <row r="38" spans="1:11">
      <c r="A38" s="4">
        <f>SUBTOTAL(3,$B$4:B38)</f>
        <v>35</v>
      </c>
      <c r="B38" s="4" t="s">
        <v>107</v>
      </c>
      <c r="C38" s="4">
        <v>2016</v>
      </c>
      <c r="D38" s="4" t="s">
        <v>13</v>
      </c>
      <c r="E38" s="4" t="s">
        <v>31</v>
      </c>
      <c r="F38" s="4"/>
      <c r="G38" s="4" t="str">
        <f t="shared" si="0"/>
        <v>9-10</v>
      </c>
      <c r="H38" s="4">
        <v>37</v>
      </c>
      <c r="I38" s="5">
        <v>0.0375231481481481</v>
      </c>
      <c r="J38" s="4">
        <f t="shared" si="1"/>
        <v>17</v>
      </c>
      <c r="K38" s="4">
        <f t="shared" si="2"/>
        <v>6</v>
      </c>
    </row>
  </sheetData>
  <autoFilter xmlns:etc="http://www.wps.cn/officeDocument/2017/etCustomData" ref="A3:K38" etc:filterBottomFollowUsedRange="0">
    <sortState ref="A3:K38">
      <sortCondition ref="I3:I49"/>
    </sortState>
    <extLst/>
  </autoFilter>
  <mergeCells count="1">
    <mergeCell ref="A1:K1"/>
  </mergeCells>
  <pageMargins left="0.511811023622047" right="0.31496062992126" top="0.748031496062992" bottom="0.748031496062992" header="0.31496062992126" footer="0.31496062992126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 км</vt:lpstr>
      <vt:lpstr>6,7 км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Яковлев</dc:creator>
  <cp:lastModifiedBy>Белов Александр</cp:lastModifiedBy>
  <dcterms:created xsi:type="dcterms:W3CDTF">2015-06-05T18:19:00Z</dcterms:created>
  <cp:lastPrinted>2026-08-08T15:25:00Z</cp:lastPrinted>
  <dcterms:modified xsi:type="dcterms:W3CDTF">2026-08-09T15:31:01Z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129A9F9DC3C14C579604921B0C9FBF11_12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